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 activeTab="3"/>
  </bookViews>
  <sheets>
    <sheet name="Marzo 2003" sheetId="6" r:id="rId1"/>
    <sheet name="Junio 2003" sheetId="12" r:id="rId2"/>
    <sheet name="Septiembre 2003" sheetId="7" r:id="rId3"/>
    <sheet name="Diciembre 2003" sheetId="3" r:id="rId4"/>
  </sheets>
  <calcPr calcId="145621"/>
</workbook>
</file>

<file path=xl/calcChain.xml><?xml version="1.0" encoding="utf-8"?>
<calcChain xmlns="http://schemas.openxmlformats.org/spreadsheetml/2006/main">
  <c r="K10" i="3" l="1"/>
  <c r="K12" i="3"/>
  <c r="K13" i="3"/>
  <c r="K14" i="3"/>
  <c r="K17" i="3"/>
  <c r="K18" i="3"/>
  <c r="K20" i="3"/>
  <c r="K21" i="3"/>
  <c r="G21" i="3" s="1"/>
  <c r="H21" i="3" s="1"/>
  <c r="K22" i="3"/>
  <c r="K23" i="3"/>
  <c r="K25" i="3"/>
  <c r="K26" i="3"/>
  <c r="K28" i="3"/>
  <c r="K29" i="3"/>
  <c r="K31" i="3"/>
  <c r="K32" i="3"/>
  <c r="K33" i="3"/>
  <c r="K34" i="3"/>
  <c r="K35" i="3"/>
  <c r="G10" i="3"/>
  <c r="H10" i="3" s="1"/>
  <c r="G11" i="3"/>
  <c r="H11" i="3" s="1"/>
  <c r="G12" i="3"/>
  <c r="H12" i="3" s="1"/>
  <c r="G13" i="3"/>
  <c r="H13" i="3"/>
  <c r="G14" i="3"/>
  <c r="H14" i="3" s="1"/>
  <c r="G15" i="3"/>
  <c r="H15" i="3"/>
  <c r="G16" i="3"/>
  <c r="H16" i="3" s="1"/>
  <c r="G17" i="3"/>
  <c r="H17" i="3"/>
  <c r="G18" i="3"/>
  <c r="H18" i="3" s="1"/>
  <c r="G19" i="3"/>
  <c r="H19" i="3"/>
  <c r="G20" i="3"/>
  <c r="H20" i="3" s="1"/>
  <c r="G22" i="3"/>
  <c r="H22" i="3" s="1"/>
  <c r="G23" i="3"/>
  <c r="H23" i="3"/>
  <c r="G24" i="3"/>
  <c r="H24" i="3" s="1"/>
  <c r="G25" i="3"/>
  <c r="H25" i="3"/>
  <c r="G26" i="3"/>
  <c r="H26" i="3" s="1"/>
  <c r="G27" i="3"/>
  <c r="H27" i="3"/>
  <c r="G28" i="3"/>
  <c r="H28" i="3" s="1"/>
  <c r="G29" i="3"/>
  <c r="H29" i="3"/>
  <c r="G30" i="3"/>
  <c r="H30" i="3" s="1"/>
  <c r="G31" i="3"/>
  <c r="H31" i="3"/>
  <c r="G32" i="3"/>
  <c r="H32" i="3" s="1"/>
  <c r="G33" i="3"/>
  <c r="H33" i="3"/>
  <c r="G34" i="3"/>
  <c r="H34" i="3" s="1"/>
  <c r="G35" i="3"/>
  <c r="H35" i="3"/>
  <c r="G36" i="3"/>
  <c r="H36" i="3" s="1"/>
  <c r="G39" i="3"/>
  <c r="H39" i="3"/>
</calcChain>
</file>

<file path=xl/sharedStrings.xml><?xml version="1.0" encoding="utf-8"?>
<sst xmlns="http://schemas.openxmlformats.org/spreadsheetml/2006/main" count="529" uniqueCount="121">
  <si>
    <t>CUMPLIMIENTO DE NORMAS</t>
  </si>
  <si>
    <t>(al 31 de marzo de 2003, montos expresados en miles de pesos)</t>
  </si>
  <si>
    <t>PATRIMONIO</t>
  </si>
  <si>
    <t>ENDEUDAMIENTO</t>
  </si>
  <si>
    <t>OBLIGACION DE</t>
  </si>
  <si>
    <t>INVER.REPRES.</t>
  </si>
  <si>
    <t>SUPERAV.(DEF) DE</t>
  </si>
  <si>
    <t>INVERSIONES NO</t>
  </si>
  <si>
    <t>DE RIESGO</t>
  </si>
  <si>
    <t>TOTAL</t>
  </si>
  <si>
    <t>INVERTIR LAS RES.</t>
  </si>
  <si>
    <t>REPRESENTATIVAS</t>
  </si>
  <si>
    <t>TEC. Y PAT.RIESGO</t>
  </si>
  <si>
    <t>Bci</t>
  </si>
  <si>
    <t>Chilena Consolidada</t>
  </si>
  <si>
    <t>Cruz del Sur</t>
  </si>
  <si>
    <t>-</t>
  </si>
  <si>
    <t>Renta Nacional</t>
  </si>
  <si>
    <t>Security</t>
  </si>
  <si>
    <t>SEGUROS DE VIDA</t>
  </si>
  <si>
    <t xml:space="preserve">ABN Amro </t>
  </si>
  <si>
    <t xml:space="preserve">AGF </t>
  </si>
  <si>
    <t>Altavida</t>
  </si>
  <si>
    <t>Banchile</t>
  </si>
  <si>
    <t>BBVA</t>
  </si>
  <si>
    <t xml:space="preserve">Cardif   </t>
  </si>
  <si>
    <t xml:space="preserve">Cigna   </t>
  </si>
  <si>
    <t>CN Life</t>
  </si>
  <si>
    <t>Consorcio Nacional</t>
  </si>
  <si>
    <t xml:space="preserve">Construcción   </t>
  </si>
  <si>
    <t xml:space="preserve">Euroamérica </t>
  </si>
  <si>
    <t xml:space="preserve">Huelén </t>
  </si>
  <si>
    <t xml:space="preserve">ING </t>
  </si>
  <si>
    <t>Interamericana</t>
  </si>
  <si>
    <t>Interrrentas</t>
  </si>
  <si>
    <t>Ise-Las Américas</t>
  </si>
  <si>
    <t xml:space="preserve">Mapfre  </t>
  </si>
  <si>
    <t>Metlife</t>
  </si>
  <si>
    <t>Ohio</t>
  </si>
  <si>
    <t xml:space="preserve">Principal </t>
  </si>
  <si>
    <t xml:space="preserve">Vida Corp  </t>
  </si>
  <si>
    <t>Vitalis</t>
  </si>
  <si>
    <t xml:space="preserve">TOTAL ASEGURADORAS    </t>
  </si>
  <si>
    <t>Caja Reaseguradora</t>
  </si>
  <si>
    <t>TOTAL REASEGURADORAS</t>
  </si>
  <si>
    <t>La cía. presenta déficit de inversiones representativas de Reservas Técnicas y Patrimonio de Riesgo ascendente a M$ 251.638. Esta situación se produjo por una inadecuada  diversificación de las inversiones.  A la fecha, dicha situación se encuentra solucionada mediante aporte de capital correspondiente al aumento aprobado por resolución N° 125,  de 30.04.03,  de esta Superintendencia.</t>
  </si>
  <si>
    <t xml:space="preserve">Por resolución N° 47, de 07 de marzo de 2003, la SVS asume la administración de la compañía. </t>
  </si>
  <si>
    <t>SOCIEDAD</t>
  </si>
  <si>
    <t>INV. NO</t>
  </si>
  <si>
    <t>INVERSIONES</t>
  </si>
  <si>
    <t>FINANC.</t>
  </si>
  <si>
    <t xml:space="preserve">INVERTIR LAS </t>
  </si>
  <si>
    <t xml:space="preserve">DE RES.TEC </t>
  </si>
  <si>
    <t xml:space="preserve">INV.REPRES.DE </t>
  </si>
  <si>
    <t>REPRESEN-</t>
  </si>
  <si>
    <t>RES. PREVIS.</t>
  </si>
  <si>
    <t xml:space="preserve">RES. NO </t>
  </si>
  <si>
    <t>RES. ADIC.</t>
  </si>
  <si>
    <t>PAT. RIESGO</t>
  </si>
  <si>
    <t xml:space="preserve">RES. TEC. Y </t>
  </si>
  <si>
    <t xml:space="preserve">Y PAT. </t>
  </si>
  <si>
    <t>TATIVAS</t>
  </si>
  <si>
    <t>PREVIS.</t>
  </si>
  <si>
    <t>PAT.RIESGO</t>
  </si>
  <si>
    <t>(al 30 de junio de 2003, montos expresados en miles de pesos)</t>
  </si>
  <si>
    <t>Bice</t>
  </si>
  <si>
    <t>Penta</t>
  </si>
  <si>
    <t>Principal   (3)</t>
  </si>
  <si>
    <t>(al 30 de septiembre de 2003, montos expresados en miles de pesos)</t>
  </si>
  <si>
    <t xml:space="preserve">OBLIGACION DE </t>
  </si>
  <si>
    <t>(al 31 de diciembre de 2003, montos expresados en miles de pesos)</t>
  </si>
  <si>
    <t>DE RES.TEC Y PAT.</t>
  </si>
  <si>
    <t>INV.REPRES.DE RES.</t>
  </si>
  <si>
    <t>RES. NO PREVIS.</t>
  </si>
  <si>
    <t>Met Life</t>
  </si>
  <si>
    <t>Ohio National</t>
  </si>
  <si>
    <t>Principal</t>
  </si>
  <si>
    <t>Security Previsión</t>
  </si>
  <si>
    <t>La compañía presenta déficit de inversiones representativas de Reservas Técnicas y Patrimonio de Riesgo ascendente a M$160.338, situación producida principalmente por las pérdidas que presentó en el último período. De acuerdo a lo informado por la compañía, a la fecha se han tomado las medidas necesarias para subsanar este déficit, principalmente la contratación de un crédito por M$ 400.000.</t>
  </si>
  <si>
    <t>MUTUALIDADES</t>
  </si>
  <si>
    <t>VENTAS INSTITUCIONALES EXCLUSIVAMENTE</t>
  </si>
  <si>
    <t>OBLIGACION</t>
  </si>
  <si>
    <t>SUPERAVIT (DEF)</t>
  </si>
  <si>
    <t>DE INV.LAS</t>
  </si>
  <si>
    <t>REPRESENT.</t>
  </si>
  <si>
    <t>DE INV.REPRES.</t>
  </si>
  <si>
    <t>DE INV.EL</t>
  </si>
  <si>
    <t>R.TECNICAS</t>
  </si>
  <si>
    <t>DE RES.TEC</t>
  </si>
  <si>
    <t>DE PATRIMONIO</t>
  </si>
  <si>
    <t>Mut. de Carabineros</t>
  </si>
  <si>
    <t>Mut. Ejérc. y Aviac.</t>
  </si>
  <si>
    <t>VENTAS INSTITUCIONALES Y NO INSTITUCIONALES SIMULTANEAMENTE</t>
  </si>
  <si>
    <t xml:space="preserve">INVERSIONES </t>
  </si>
  <si>
    <t>SUPERAVIT (DEFICIT)</t>
  </si>
  <si>
    <t xml:space="preserve"> INV.LAS R.TEC.</t>
  </si>
  <si>
    <t>TOTALES</t>
  </si>
  <si>
    <t>Y  PAT.RIESGO</t>
  </si>
  <si>
    <t>Y  PATRIMONIO</t>
  </si>
  <si>
    <t>REPRES.DE R.TECN.</t>
  </si>
  <si>
    <t>DE RES.TECNICAS</t>
  </si>
  <si>
    <t>VENTAS NO INST.</t>
  </si>
  <si>
    <t>VENTAS INST.</t>
  </si>
  <si>
    <t>Y PATRIMONIO</t>
  </si>
  <si>
    <t>Mutual de Seguros</t>
  </si>
  <si>
    <t>Por resolución N° 333 del 7 de noviembre de 2003, la Superintendencia de Valores y Seguros revoca la autorización de existencia de la sociedad y designa un Liquidador de la misma.</t>
  </si>
  <si>
    <t>Debido a que la Compañía tiene Patrimonio negativo no se calculan los indices de endeudamiento.</t>
  </si>
  <si>
    <t>(1)</t>
  </si>
  <si>
    <t>(2)</t>
  </si>
  <si>
    <t>Bice   (1)</t>
  </si>
  <si>
    <t>Le Mans Desarrollo   (2)</t>
  </si>
  <si>
    <t>La cía. presenta déficit de inversiones representativas de reservas técnicas y patrimonio de riesgo ascendente a M$ 7.004.732. Esta situación se produjo  por exceso de inversión del límite  conjunto establecido en la letra c), numeral 7.2 de la  Norma de Carácter General N° 152,  de fecha 26.12.2002.  La compañía informó,  a la Superintendencia de Valores y Seguros,  que adoptó las medidas necesarias  para que el  mencionado déficit  quede regularizado antes del 30 de septiembre de 2003.</t>
  </si>
  <si>
    <t>Por resolución N° 47, de 7 de marzo de 2003, la Superintendencia de Valores y Seguros asume la administración de la compañía. Dicha administración continuará a cargo de la SVS, por el plazo de 2 meses, de acuerdo a lo dispuesto en resolución N° 271, de 5 de septiembre de 2003.</t>
  </si>
  <si>
    <t>La cía. presenta déficit de inversiones representativas de reservas técnicas y patrimonio de riesgo ascendente a M$ 2.203.327.  Esta situación se produjo por haber excedido el límite conjunto de inversiones establecido en la letra c), del N° 2 del artículo 23, del D.F.L. N° 251.  La compañía informó, a la Superintendencia de Valores y Seguros, que dicha situación se encuentra regularizada a la fecha.</t>
  </si>
  <si>
    <t>(3)</t>
  </si>
  <si>
    <t>Interrrentas   (1)</t>
  </si>
  <si>
    <t xml:space="preserve">Penta </t>
  </si>
  <si>
    <t>Le Mans Desarrollo   (1)(2)</t>
  </si>
  <si>
    <t xml:space="preserve">Ohio </t>
  </si>
  <si>
    <t xml:space="preserve">Security </t>
  </si>
  <si>
    <t>ABN Amro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</si>
</sst>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/>
    <xf numFmtId="0" fontId="4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/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2" fontId="3" fillId="0" borderId="0" xfId="0" applyNumberFormat="1" applyFont="1"/>
    <xf numFmtId="3" fontId="3" fillId="0" borderId="0" xfId="0" applyNumberFormat="1" applyFont="1"/>
    <xf numFmtId="3" fontId="3" fillId="0" borderId="4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3" fontId="3" fillId="0" borderId="0" xfId="0" quotePrefix="1" applyNumberFormat="1" applyFont="1" applyAlignment="1">
      <alignment horizontal="right"/>
    </xf>
    <xf numFmtId="3" fontId="3" fillId="0" borderId="2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center"/>
    </xf>
    <xf numFmtId="3" fontId="3" fillId="0" borderId="0" xfId="0" applyNumberFormat="1" applyFont="1" applyFill="1" applyAlignment="1">
      <alignment horizontal="left" vertical="top"/>
    </xf>
    <xf numFmtId="0" fontId="3" fillId="0" borderId="4" xfId="0" applyFont="1" applyBorder="1"/>
    <xf numFmtId="0" fontId="3" fillId="0" borderId="2" xfId="0" applyFont="1" applyBorder="1"/>
    <xf numFmtId="177" fontId="3" fillId="0" borderId="0" xfId="0" applyNumberFormat="1" applyFont="1"/>
    <xf numFmtId="2" fontId="3" fillId="0" borderId="2" xfId="0" applyNumberFormat="1" applyFont="1" applyBorder="1"/>
    <xf numFmtId="0" fontId="3" fillId="0" borderId="0" xfId="0" applyFont="1" applyAlignment="1">
      <alignment vertical="justify" wrapText="1"/>
    </xf>
    <xf numFmtId="3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3" fontId="3" fillId="0" borderId="0" xfId="0" applyNumberFormat="1" applyFont="1" applyAlignment="1"/>
    <xf numFmtId="3" fontId="3" fillId="0" borderId="0" xfId="0" applyNumberFormat="1" applyFont="1" applyAlignment="1">
      <alignment vertical="top"/>
    </xf>
    <xf numFmtId="0" fontId="3" fillId="0" borderId="4" xfId="0" applyFont="1" applyBorder="1" applyAlignment="1">
      <alignment horizontal="right"/>
    </xf>
    <xf numFmtId="0" fontId="3" fillId="0" borderId="4" xfId="0" quotePrefix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quotePrefix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 applyAlignment="1"/>
    <xf numFmtId="3" fontId="3" fillId="0" borderId="3" xfId="0" applyNumberFormat="1" applyFont="1" applyBorder="1" applyAlignment="1"/>
    <xf numFmtId="0" fontId="3" fillId="0" borderId="3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49" fontId="3" fillId="0" borderId="0" xfId="0" applyNumberFormat="1" applyFont="1" applyAlignment="1">
      <alignment vertical="justify" wrapText="1"/>
    </xf>
    <xf numFmtId="0" fontId="4" fillId="0" borderId="4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4" xfId="0" applyFont="1" applyBorder="1" applyAlignment="1"/>
    <xf numFmtId="0" fontId="3" fillId="0" borderId="2" xfId="0" applyFont="1" applyBorder="1" applyAlignment="1"/>
    <xf numFmtId="3" fontId="3" fillId="0" borderId="2" xfId="0" applyNumberFormat="1" applyFont="1" applyBorder="1" applyAlignment="1"/>
    <xf numFmtId="0" fontId="4" fillId="0" borderId="4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49" fontId="3" fillId="0" borderId="0" xfId="0" applyNumberFormat="1" applyFont="1" applyAlignment="1"/>
    <xf numFmtId="0" fontId="3" fillId="0" borderId="3" xfId="0" applyFont="1" applyBorder="1" applyAlignment="1"/>
    <xf numFmtId="3" fontId="3" fillId="0" borderId="4" xfId="0" applyNumberFormat="1" applyFont="1" applyBorder="1" applyAlignment="1">
      <alignment horizontal="center"/>
    </xf>
    <xf numFmtId="49" fontId="3" fillId="0" borderId="0" xfId="0" applyNumberFormat="1" applyFont="1" applyFill="1" applyAlignment="1">
      <alignment horizontal="left" vertical="top"/>
    </xf>
    <xf numFmtId="3" fontId="2" fillId="0" borderId="0" xfId="0" quotePrefix="1" applyNumberFormat="1" applyFont="1" applyBorder="1" applyAlignment="1">
      <alignment horizontal="left"/>
    </xf>
    <xf numFmtId="3" fontId="2" fillId="0" borderId="2" xfId="0" quotePrefix="1" applyNumberFormat="1" applyFont="1" applyBorder="1" applyAlignment="1">
      <alignment horizontal="left"/>
    </xf>
    <xf numFmtId="2" fontId="3" fillId="0" borderId="4" xfId="0" applyNumberFormat="1" applyFont="1" applyBorder="1"/>
    <xf numFmtId="3" fontId="3" fillId="0" borderId="4" xfId="0" quotePrefix="1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7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2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4" xfId="0" applyNumberFormat="1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top"/>
    </xf>
    <xf numFmtId="0" fontId="3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justify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/>
    <xf numFmtId="0" fontId="3" fillId="0" borderId="0" xfId="0" applyFont="1" applyAlignment="1"/>
    <xf numFmtId="0" fontId="3" fillId="0" borderId="2" xfId="0" quotePrefix="1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3" fontId="3" fillId="0" borderId="4" xfId="0" applyNumberFormat="1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3" fontId="3" fillId="0" borderId="3" xfId="0" quotePrefix="1" applyNumberFormat="1" applyFont="1" applyBorder="1" applyAlignment="1">
      <alignment horizontal="center"/>
    </xf>
    <xf numFmtId="17" fontId="2" fillId="0" borderId="0" xfId="0" quotePrefix="1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quotePrefix="1" applyFont="1" applyAlignment="1">
      <alignment horizontal="left"/>
    </xf>
    <xf numFmtId="3" fontId="3" fillId="0" borderId="3" xfId="0" quotePrefix="1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3" fillId="0" borderId="0" xfId="0" quotePrefix="1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left"/>
    </xf>
    <xf numFmtId="3" fontId="2" fillId="0" borderId="0" xfId="0" quotePrefix="1" applyNumberFormat="1" applyFont="1" applyAlignment="1">
      <alignment horizontal="left"/>
    </xf>
    <xf numFmtId="3" fontId="2" fillId="0" borderId="0" xfId="0" quotePrefix="1" applyNumberFormat="1" applyFont="1" applyBorder="1" applyAlignment="1">
      <alignment horizontal="left"/>
    </xf>
    <xf numFmtId="3" fontId="3" fillId="0" borderId="0" xfId="0" applyNumberFormat="1" applyFont="1" applyFill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8"/>
  <sheetViews>
    <sheetView topLeftCell="A40" zoomScale="75" workbookViewId="0">
      <selection activeCell="A51" sqref="A51:B51"/>
    </sheetView>
  </sheetViews>
  <sheetFormatPr baseColWidth="10" defaultRowHeight="12.75" x14ac:dyDescent="0.2"/>
  <cols>
    <col min="1" max="1" width="5.7109375" style="1" customWidth="1"/>
    <col min="2" max="2" width="20.7109375" style="1" customWidth="1"/>
    <col min="3" max="3" width="18.5703125" style="1" customWidth="1"/>
    <col min="4" max="5" width="10.7109375" style="1" customWidth="1"/>
    <col min="6" max="13" width="20.7109375" style="1" customWidth="1"/>
    <col min="14" max="16384" width="11.42578125" style="1"/>
  </cols>
  <sheetData>
    <row r="1" spans="1:20" x14ac:dyDescent="0.2">
      <c r="A1" s="85" t="s">
        <v>0</v>
      </c>
      <c r="B1" s="85"/>
      <c r="C1" s="85"/>
    </row>
    <row r="3" spans="1:20" x14ac:dyDescent="0.2">
      <c r="A3" s="85" t="s">
        <v>19</v>
      </c>
      <c r="B3" s="85"/>
    </row>
    <row r="4" spans="1:20" x14ac:dyDescent="0.2">
      <c r="A4" s="85" t="s">
        <v>1</v>
      </c>
      <c r="B4" s="85"/>
      <c r="C4" s="85"/>
      <c r="D4" s="85"/>
      <c r="E4" s="85"/>
    </row>
    <row r="6" spans="1:20" s="7" customFormat="1" x14ac:dyDescent="0.2">
      <c r="A6" s="89" t="s">
        <v>47</v>
      </c>
      <c r="B6" s="89"/>
      <c r="C6" s="60" t="s">
        <v>2</v>
      </c>
      <c r="D6" s="92" t="s">
        <v>3</v>
      </c>
      <c r="E6" s="92"/>
      <c r="F6" s="60" t="s">
        <v>4</v>
      </c>
      <c r="G6" s="60" t="s">
        <v>5</v>
      </c>
      <c r="H6" s="60" t="s">
        <v>6</v>
      </c>
      <c r="I6" s="60" t="s">
        <v>48</v>
      </c>
      <c r="J6" s="60" t="s">
        <v>49</v>
      </c>
      <c r="K6" s="60" t="s">
        <v>49</v>
      </c>
      <c r="L6" s="60" t="s">
        <v>49</v>
      </c>
      <c r="M6" s="60" t="s">
        <v>49</v>
      </c>
    </row>
    <row r="7" spans="1:20" x14ac:dyDescent="0.2">
      <c r="A7" s="61"/>
      <c r="B7" s="61"/>
      <c r="C7" s="61" t="s">
        <v>8</v>
      </c>
      <c r="D7" s="61" t="s">
        <v>9</v>
      </c>
      <c r="E7" s="61" t="s">
        <v>50</v>
      </c>
      <c r="F7" s="61" t="s">
        <v>51</v>
      </c>
      <c r="G7" s="61" t="s">
        <v>52</v>
      </c>
      <c r="H7" s="61" t="s">
        <v>53</v>
      </c>
      <c r="I7" s="61" t="s">
        <v>54</v>
      </c>
      <c r="J7" s="61" t="s">
        <v>55</v>
      </c>
      <c r="K7" s="61" t="s">
        <v>56</v>
      </c>
      <c r="L7" s="61" t="s">
        <v>57</v>
      </c>
      <c r="M7" s="61" t="s">
        <v>58</v>
      </c>
    </row>
    <row r="8" spans="1:20" x14ac:dyDescent="0.2">
      <c r="A8" s="61"/>
      <c r="B8" s="61"/>
      <c r="C8" s="61"/>
      <c r="D8" s="61"/>
      <c r="E8" s="61"/>
      <c r="F8" s="61" t="s">
        <v>59</v>
      </c>
      <c r="G8" s="61" t="s">
        <v>60</v>
      </c>
      <c r="H8" s="61" t="s">
        <v>59</v>
      </c>
      <c r="I8" s="61" t="s">
        <v>61</v>
      </c>
      <c r="J8" s="61"/>
      <c r="K8" s="61" t="s">
        <v>62</v>
      </c>
      <c r="L8" s="61"/>
      <c r="M8" s="61"/>
    </row>
    <row r="9" spans="1:20" x14ac:dyDescent="0.2">
      <c r="A9" s="62"/>
      <c r="B9" s="62"/>
      <c r="C9" s="62"/>
      <c r="D9" s="62"/>
      <c r="E9" s="62"/>
      <c r="F9" s="62" t="s">
        <v>63</v>
      </c>
      <c r="G9" s="62" t="s">
        <v>8</v>
      </c>
      <c r="H9" s="62" t="s">
        <v>63</v>
      </c>
      <c r="I9" s="62"/>
      <c r="J9" s="62"/>
      <c r="K9" s="62"/>
      <c r="L9" s="62"/>
      <c r="M9" s="62"/>
    </row>
    <row r="10" spans="1:20" s="7" customFormat="1" x14ac:dyDescent="0.2">
      <c r="A10" s="4"/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S10" s="3"/>
      <c r="T10" s="3"/>
    </row>
    <row r="11" spans="1:20" s="7" customFormat="1" x14ac:dyDescent="0.2">
      <c r="A11" s="88" t="s">
        <v>21</v>
      </c>
      <c r="B11" s="88"/>
      <c r="C11" s="3">
        <v>7946301</v>
      </c>
      <c r="D11" s="2">
        <v>11.53</v>
      </c>
      <c r="E11" s="2">
        <v>0.18</v>
      </c>
      <c r="F11" s="3">
        <v>123990380</v>
      </c>
      <c r="G11" s="3">
        <v>124913548</v>
      </c>
      <c r="H11" s="3">
        <v>923168</v>
      </c>
      <c r="I11" s="3">
        <v>28950</v>
      </c>
      <c r="J11" s="3">
        <v>116013871</v>
      </c>
      <c r="K11" s="3">
        <v>30208</v>
      </c>
      <c r="L11" s="2" t="s">
        <v>16</v>
      </c>
      <c r="M11" s="3">
        <v>8869469</v>
      </c>
      <c r="S11" s="3"/>
      <c r="T11" s="3"/>
    </row>
    <row r="12" spans="1:20" s="7" customFormat="1" x14ac:dyDescent="0.2">
      <c r="A12" s="88" t="s">
        <v>22</v>
      </c>
      <c r="B12" s="88"/>
      <c r="C12" s="3">
        <v>6473928</v>
      </c>
      <c r="D12" s="2">
        <v>1.26</v>
      </c>
      <c r="E12" s="2">
        <v>0.49</v>
      </c>
      <c r="F12" s="3">
        <v>16777659</v>
      </c>
      <c r="G12" s="3">
        <v>22689279</v>
      </c>
      <c r="H12" s="3">
        <v>5911620</v>
      </c>
      <c r="I12" s="3">
        <v>2110143</v>
      </c>
      <c r="J12" s="3">
        <v>617751</v>
      </c>
      <c r="K12" s="3">
        <v>9922612</v>
      </c>
      <c r="L12" s="3">
        <v>31497</v>
      </c>
      <c r="M12" s="3">
        <v>12117419</v>
      </c>
      <c r="S12" s="3"/>
      <c r="T12" s="3"/>
    </row>
    <row r="13" spans="1:20" s="7" customFormat="1" x14ac:dyDescent="0.2">
      <c r="A13" s="88" t="s">
        <v>13</v>
      </c>
      <c r="B13" s="88"/>
      <c r="C13" s="3">
        <v>4201773</v>
      </c>
      <c r="D13" s="2">
        <v>3.51</v>
      </c>
      <c r="E13" s="2">
        <v>0.5</v>
      </c>
      <c r="F13" s="3">
        <v>29781339</v>
      </c>
      <c r="G13" s="3">
        <v>37230864</v>
      </c>
      <c r="H13" s="3">
        <v>7449525</v>
      </c>
      <c r="I13" s="3">
        <v>398445</v>
      </c>
      <c r="J13" s="3">
        <v>18403870</v>
      </c>
      <c r="K13" s="3">
        <v>7238159</v>
      </c>
      <c r="L13" s="2" t="s">
        <v>16</v>
      </c>
      <c r="M13" s="3">
        <v>11588835</v>
      </c>
      <c r="S13" s="3"/>
      <c r="T13" s="3"/>
    </row>
    <row r="14" spans="1:20" s="7" customFormat="1" x14ac:dyDescent="0.2">
      <c r="A14" s="88" t="s">
        <v>23</v>
      </c>
      <c r="B14" s="88"/>
      <c r="C14" s="3">
        <v>2700295</v>
      </c>
      <c r="D14" s="2">
        <v>2.6</v>
      </c>
      <c r="E14" s="2">
        <v>0.96</v>
      </c>
      <c r="F14" s="3">
        <v>7424512</v>
      </c>
      <c r="G14" s="3">
        <v>8327933</v>
      </c>
      <c r="H14" s="3">
        <v>903421</v>
      </c>
      <c r="I14" s="3">
        <v>325915</v>
      </c>
      <c r="J14" s="2" t="s">
        <v>16</v>
      </c>
      <c r="K14" s="3">
        <v>4718214</v>
      </c>
      <c r="L14" s="2" t="s">
        <v>16</v>
      </c>
      <c r="M14" s="3">
        <v>3609719</v>
      </c>
      <c r="S14" s="3"/>
      <c r="T14" s="3"/>
    </row>
    <row r="15" spans="1:20" s="7" customFormat="1" x14ac:dyDescent="0.2">
      <c r="A15" s="88" t="s">
        <v>24</v>
      </c>
      <c r="B15" s="88"/>
      <c r="C15" s="3">
        <v>1510524</v>
      </c>
      <c r="D15" s="2">
        <v>0.6</v>
      </c>
      <c r="E15" s="2">
        <v>0.27</v>
      </c>
      <c r="F15" s="3">
        <v>2598048</v>
      </c>
      <c r="G15" s="3">
        <v>4065095</v>
      </c>
      <c r="H15" s="3">
        <v>1467047</v>
      </c>
      <c r="I15" s="3">
        <v>387051</v>
      </c>
      <c r="J15" s="2" t="s">
        <v>16</v>
      </c>
      <c r="K15" s="3">
        <v>1087524</v>
      </c>
      <c r="L15" s="2" t="s">
        <v>16</v>
      </c>
      <c r="M15" s="3">
        <v>2977571</v>
      </c>
      <c r="S15" s="3"/>
      <c r="T15" s="3"/>
    </row>
    <row r="16" spans="1:20" s="7" customFormat="1" x14ac:dyDescent="0.2">
      <c r="A16" s="88" t="s">
        <v>109</v>
      </c>
      <c r="B16" s="88"/>
      <c r="C16" s="3">
        <v>21060024</v>
      </c>
      <c r="D16" s="2">
        <v>13.56</v>
      </c>
      <c r="E16" s="2">
        <v>0.67</v>
      </c>
      <c r="F16" s="3">
        <v>315354308</v>
      </c>
      <c r="G16" s="3">
        <v>315102670</v>
      </c>
      <c r="H16" s="3">
        <v>-251638</v>
      </c>
      <c r="I16" s="3">
        <v>969691</v>
      </c>
      <c r="J16" s="3">
        <v>291558986</v>
      </c>
      <c r="K16" s="3">
        <v>2483660</v>
      </c>
      <c r="L16" s="2" t="s">
        <v>16</v>
      </c>
      <c r="M16" s="3">
        <v>21060024</v>
      </c>
      <c r="S16" s="3"/>
      <c r="T16" s="3"/>
    </row>
    <row r="17" spans="1:20" s="7" customFormat="1" x14ac:dyDescent="0.2">
      <c r="A17" s="88" t="s">
        <v>25</v>
      </c>
      <c r="B17" s="88"/>
      <c r="C17" s="3">
        <v>1510524</v>
      </c>
      <c r="D17" s="2">
        <v>1.81</v>
      </c>
      <c r="E17" s="2">
        <v>0.24</v>
      </c>
      <c r="F17" s="3">
        <v>9232414</v>
      </c>
      <c r="G17" s="3">
        <v>11227099</v>
      </c>
      <c r="H17" s="3">
        <v>1994685</v>
      </c>
      <c r="I17" s="3">
        <v>203879</v>
      </c>
      <c r="J17" s="2" t="s">
        <v>16</v>
      </c>
      <c r="K17" s="3">
        <v>7721890</v>
      </c>
      <c r="L17" s="2" t="s">
        <v>16</v>
      </c>
      <c r="M17" s="3">
        <v>3505209</v>
      </c>
      <c r="S17" s="3"/>
      <c r="T17" s="3"/>
    </row>
    <row r="18" spans="1:20" s="7" customFormat="1" x14ac:dyDescent="0.2">
      <c r="A18" s="88" t="s">
        <v>14</v>
      </c>
      <c r="B18" s="88"/>
      <c r="C18" s="3">
        <v>33069584</v>
      </c>
      <c r="D18" s="2">
        <v>9.49</v>
      </c>
      <c r="E18" s="2">
        <v>0.17</v>
      </c>
      <c r="F18" s="3">
        <v>494070166</v>
      </c>
      <c r="G18" s="3">
        <v>501964344</v>
      </c>
      <c r="H18" s="3">
        <v>7894178</v>
      </c>
      <c r="I18" s="3">
        <v>1141881</v>
      </c>
      <c r="J18" s="3">
        <v>411396877</v>
      </c>
      <c r="K18" s="3">
        <v>49915063</v>
      </c>
      <c r="L18" s="2" t="s">
        <v>16</v>
      </c>
      <c r="M18" s="3">
        <v>40652404</v>
      </c>
      <c r="S18" s="3"/>
      <c r="T18" s="3"/>
    </row>
    <row r="19" spans="1:20" s="7" customFormat="1" x14ac:dyDescent="0.2">
      <c r="A19" s="88" t="s">
        <v>26</v>
      </c>
      <c r="B19" s="88"/>
      <c r="C19" s="3">
        <v>7902145</v>
      </c>
      <c r="D19" s="2">
        <v>7.52</v>
      </c>
      <c r="E19" s="2">
        <v>0.18</v>
      </c>
      <c r="F19" s="3">
        <v>102222959</v>
      </c>
      <c r="G19" s="3">
        <v>105936278</v>
      </c>
      <c r="H19" s="3">
        <v>3713319</v>
      </c>
      <c r="I19" s="3">
        <v>286395</v>
      </c>
      <c r="J19" s="3">
        <v>90313886</v>
      </c>
      <c r="K19" s="3">
        <v>4197142</v>
      </c>
      <c r="L19" s="2" t="s">
        <v>16</v>
      </c>
      <c r="M19" s="3">
        <v>11425250</v>
      </c>
      <c r="S19" s="3"/>
      <c r="T19" s="3"/>
    </row>
    <row r="20" spans="1:20" s="7" customFormat="1" x14ac:dyDescent="0.2">
      <c r="A20" s="88" t="s">
        <v>27</v>
      </c>
      <c r="B20" s="88"/>
      <c r="C20" s="3">
        <v>19013300</v>
      </c>
      <c r="D20" s="2">
        <v>11.46</v>
      </c>
      <c r="E20" s="2">
        <v>0.03</v>
      </c>
      <c r="F20" s="3">
        <v>297625452</v>
      </c>
      <c r="G20" s="3">
        <v>298577166</v>
      </c>
      <c r="H20" s="3">
        <v>951714</v>
      </c>
      <c r="I20" s="3">
        <v>3578594</v>
      </c>
      <c r="J20" s="3">
        <v>278393838</v>
      </c>
      <c r="K20" s="3">
        <v>1170028</v>
      </c>
      <c r="L20" s="2" t="s">
        <v>16</v>
      </c>
      <c r="M20" s="3">
        <v>19013300</v>
      </c>
      <c r="S20" s="3"/>
      <c r="T20" s="3"/>
    </row>
    <row r="21" spans="1:20" s="7" customFormat="1" x14ac:dyDescent="0.2">
      <c r="A21" s="88" t="s">
        <v>28</v>
      </c>
      <c r="B21" s="88"/>
      <c r="C21" s="3">
        <v>92240841</v>
      </c>
      <c r="D21" s="2">
        <v>10.77</v>
      </c>
      <c r="E21" s="2">
        <v>0.52</v>
      </c>
      <c r="F21" s="3">
        <v>1364959035</v>
      </c>
      <c r="G21" s="3">
        <v>1394554090</v>
      </c>
      <c r="H21" s="3">
        <v>29595055</v>
      </c>
      <c r="I21" s="3">
        <v>20833479</v>
      </c>
      <c r="J21" s="3">
        <v>1188661685</v>
      </c>
      <c r="K21" s="3">
        <v>74584564</v>
      </c>
      <c r="L21" s="3">
        <v>9471945</v>
      </c>
      <c r="M21" s="3">
        <v>121835896</v>
      </c>
      <c r="S21" s="3"/>
      <c r="T21" s="3"/>
    </row>
    <row r="22" spans="1:20" s="7" customFormat="1" x14ac:dyDescent="0.2">
      <c r="A22" s="88" t="s">
        <v>29</v>
      </c>
      <c r="B22" s="88"/>
      <c r="C22" s="3">
        <v>47487258</v>
      </c>
      <c r="D22" s="2">
        <v>9.6999999999999993</v>
      </c>
      <c r="E22" s="2">
        <v>0.1</v>
      </c>
      <c r="F22" s="3">
        <v>729963835</v>
      </c>
      <c r="G22" s="3">
        <v>739523860</v>
      </c>
      <c r="H22" s="3">
        <v>9560025</v>
      </c>
      <c r="I22" s="3">
        <v>10654288</v>
      </c>
      <c r="J22" s="3">
        <v>669538904</v>
      </c>
      <c r="K22" s="3">
        <v>22497698</v>
      </c>
      <c r="L22" s="2" t="s">
        <v>16</v>
      </c>
      <c r="M22" s="3">
        <v>47487258</v>
      </c>
      <c r="S22" s="3"/>
      <c r="T22" s="3"/>
    </row>
    <row r="23" spans="1:20" s="7" customFormat="1" x14ac:dyDescent="0.2">
      <c r="A23" s="88" t="s">
        <v>15</v>
      </c>
      <c r="B23" s="88"/>
      <c r="C23" s="3">
        <v>16171816</v>
      </c>
      <c r="D23" s="2">
        <v>9.74</v>
      </c>
      <c r="E23" s="2">
        <v>0.37</v>
      </c>
      <c r="F23" s="3">
        <v>240240022</v>
      </c>
      <c r="G23" s="3">
        <v>248590223</v>
      </c>
      <c r="H23" s="3">
        <v>8350201</v>
      </c>
      <c r="I23" s="3">
        <v>1259679</v>
      </c>
      <c r="J23" s="3">
        <v>219395669</v>
      </c>
      <c r="K23" s="3">
        <v>13022738</v>
      </c>
      <c r="L23" s="2" t="s">
        <v>16</v>
      </c>
      <c r="M23" s="3">
        <v>16171816</v>
      </c>
      <c r="S23" s="3"/>
      <c r="T23" s="3"/>
    </row>
    <row r="24" spans="1:20" s="7" customFormat="1" x14ac:dyDescent="0.2">
      <c r="A24" s="88" t="s">
        <v>30</v>
      </c>
      <c r="B24" s="88"/>
      <c r="C24" s="3">
        <v>18420273</v>
      </c>
      <c r="D24" s="2">
        <v>9.8800000000000008</v>
      </c>
      <c r="E24" s="2">
        <v>0.25</v>
      </c>
      <c r="F24" s="3">
        <v>278535026</v>
      </c>
      <c r="G24" s="3">
        <v>285500605</v>
      </c>
      <c r="H24" s="3">
        <v>6965579</v>
      </c>
      <c r="I24" s="3">
        <v>3229535</v>
      </c>
      <c r="J24" s="3">
        <v>229846021</v>
      </c>
      <c r="K24" s="3">
        <v>30292059</v>
      </c>
      <c r="L24" s="2" t="s">
        <v>16</v>
      </c>
      <c r="M24" s="3">
        <v>25362525</v>
      </c>
      <c r="S24" s="3"/>
      <c r="T24" s="3"/>
    </row>
    <row r="25" spans="1:20" s="7" customFormat="1" x14ac:dyDescent="0.2">
      <c r="A25" s="88" t="s">
        <v>31</v>
      </c>
      <c r="B25" s="88"/>
      <c r="C25" s="3">
        <v>1510524</v>
      </c>
      <c r="D25" s="2">
        <v>0.94</v>
      </c>
      <c r="E25" s="2">
        <v>0.06</v>
      </c>
      <c r="F25" s="3">
        <v>3680479</v>
      </c>
      <c r="G25" s="3">
        <v>4663596</v>
      </c>
      <c r="H25" s="3">
        <v>983117</v>
      </c>
      <c r="I25" s="3">
        <v>9654</v>
      </c>
      <c r="J25" s="2" t="s">
        <v>16</v>
      </c>
      <c r="K25" s="3">
        <v>3153072</v>
      </c>
      <c r="L25" s="2" t="s">
        <v>16</v>
      </c>
      <c r="M25" s="3">
        <v>1510524</v>
      </c>
      <c r="S25" s="3"/>
      <c r="T25" s="3"/>
    </row>
    <row r="26" spans="1:20" s="7" customFormat="1" x14ac:dyDescent="0.2">
      <c r="A26" s="88" t="s">
        <v>32</v>
      </c>
      <c r="B26" s="88"/>
      <c r="C26" s="3">
        <v>72439714</v>
      </c>
      <c r="D26" s="2">
        <v>10.76</v>
      </c>
      <c r="E26" s="2">
        <v>0.11</v>
      </c>
      <c r="F26" s="3">
        <v>1110106882</v>
      </c>
      <c r="G26" s="3">
        <v>1121430190</v>
      </c>
      <c r="H26" s="3">
        <v>11323308</v>
      </c>
      <c r="I26" s="3">
        <v>3730900</v>
      </c>
      <c r="J26" s="3">
        <v>966408841</v>
      </c>
      <c r="K26" s="3">
        <v>70565107</v>
      </c>
      <c r="L26" s="3">
        <v>727619</v>
      </c>
      <c r="M26" s="3">
        <v>83728623</v>
      </c>
      <c r="S26" s="3"/>
      <c r="T26" s="3"/>
    </row>
    <row r="27" spans="1:20" s="7" customFormat="1" x14ac:dyDescent="0.2">
      <c r="A27" s="88" t="s">
        <v>33</v>
      </c>
      <c r="B27" s="88"/>
      <c r="C27" s="3">
        <v>8752276</v>
      </c>
      <c r="D27" s="2">
        <v>2.4</v>
      </c>
      <c r="E27" s="2">
        <v>0.21</v>
      </c>
      <c r="F27" s="3">
        <v>106928272</v>
      </c>
      <c r="G27" s="3">
        <v>129161167</v>
      </c>
      <c r="H27" s="3">
        <v>22232895</v>
      </c>
      <c r="I27" s="3">
        <v>8478324</v>
      </c>
      <c r="J27" s="3">
        <v>57065173</v>
      </c>
      <c r="K27" s="3">
        <v>63343718</v>
      </c>
      <c r="L27" s="2" t="s">
        <v>16</v>
      </c>
      <c r="M27" s="3">
        <v>8752276</v>
      </c>
      <c r="S27" s="3"/>
      <c r="T27" s="3"/>
    </row>
    <row r="28" spans="1:20" s="7" customFormat="1" x14ac:dyDescent="0.2">
      <c r="A28" s="88" t="s">
        <v>34</v>
      </c>
      <c r="B28" s="88"/>
      <c r="C28" s="3">
        <v>21237486</v>
      </c>
      <c r="D28" s="2">
        <v>12.42</v>
      </c>
      <c r="E28" s="2">
        <v>0.03</v>
      </c>
      <c r="F28" s="3">
        <v>338950228</v>
      </c>
      <c r="G28" s="3">
        <v>341025240</v>
      </c>
      <c r="H28" s="3">
        <v>2075012</v>
      </c>
      <c r="I28" s="3">
        <v>192793</v>
      </c>
      <c r="J28" s="3">
        <v>298231047</v>
      </c>
      <c r="K28" s="3">
        <v>21556707</v>
      </c>
      <c r="L28" s="2" t="s">
        <v>16</v>
      </c>
      <c r="M28" s="3">
        <v>21237486</v>
      </c>
      <c r="S28" s="3"/>
      <c r="T28" s="3"/>
    </row>
    <row r="29" spans="1:20" s="7" customFormat="1" x14ac:dyDescent="0.2">
      <c r="A29" s="88" t="s">
        <v>35</v>
      </c>
      <c r="B29" s="88"/>
      <c r="C29" s="3">
        <v>18271153</v>
      </c>
      <c r="D29" s="2">
        <v>9.26</v>
      </c>
      <c r="E29" s="2">
        <v>0.16</v>
      </c>
      <c r="F29" s="3">
        <v>276907286</v>
      </c>
      <c r="G29" s="3">
        <v>281800600</v>
      </c>
      <c r="H29" s="3">
        <v>4893314</v>
      </c>
      <c r="I29" s="3">
        <v>2725493</v>
      </c>
      <c r="J29" s="3">
        <v>251998208</v>
      </c>
      <c r="K29" s="3">
        <v>7216636</v>
      </c>
      <c r="L29" s="2" t="s">
        <v>16</v>
      </c>
      <c r="M29" s="3">
        <v>22585756</v>
      </c>
      <c r="S29" s="3"/>
      <c r="T29" s="3"/>
    </row>
    <row r="30" spans="1:20" s="7" customFormat="1" x14ac:dyDescent="0.2">
      <c r="A30" s="88" t="s">
        <v>110</v>
      </c>
      <c r="B30" s="88"/>
      <c r="C30" s="3">
        <v>4767236</v>
      </c>
      <c r="D30" s="2" t="s">
        <v>16</v>
      </c>
      <c r="E30" s="2" t="s">
        <v>16</v>
      </c>
      <c r="F30" s="3">
        <v>50663559</v>
      </c>
      <c r="G30" s="3">
        <v>37799371</v>
      </c>
      <c r="H30" s="3">
        <v>-12864188</v>
      </c>
      <c r="I30" s="3">
        <v>1455875</v>
      </c>
      <c r="J30" s="3">
        <v>35609540</v>
      </c>
      <c r="K30" s="3">
        <v>1713107</v>
      </c>
      <c r="L30" s="2" t="s">
        <v>16</v>
      </c>
      <c r="M30" s="3">
        <v>476724</v>
      </c>
      <c r="S30" s="3"/>
      <c r="T30" s="3"/>
    </row>
    <row r="31" spans="1:20" s="7" customFormat="1" x14ac:dyDescent="0.2">
      <c r="A31" s="88" t="s">
        <v>36</v>
      </c>
      <c r="B31" s="88"/>
      <c r="C31" s="3">
        <v>1510524</v>
      </c>
      <c r="D31" s="2">
        <v>2.0299999999999998</v>
      </c>
      <c r="E31" s="2">
        <v>0.34</v>
      </c>
      <c r="F31" s="3">
        <v>8287380</v>
      </c>
      <c r="G31" s="3">
        <v>9974395</v>
      </c>
      <c r="H31" s="3">
        <v>1687015</v>
      </c>
      <c r="I31" s="3">
        <v>41281</v>
      </c>
      <c r="J31" s="3">
        <v>7354837</v>
      </c>
      <c r="K31" s="3">
        <v>1093271</v>
      </c>
      <c r="L31" s="3">
        <v>15763</v>
      </c>
      <c r="M31" s="3">
        <v>1510524</v>
      </c>
      <c r="S31" s="3"/>
      <c r="T31" s="3"/>
    </row>
    <row r="32" spans="1:20" s="7" customFormat="1" x14ac:dyDescent="0.2">
      <c r="A32" s="88" t="s">
        <v>37</v>
      </c>
      <c r="B32" s="88"/>
      <c r="C32" s="3">
        <v>50063687</v>
      </c>
      <c r="D32" s="2">
        <v>7.07</v>
      </c>
      <c r="E32" s="2">
        <v>0.18</v>
      </c>
      <c r="F32" s="3">
        <v>768416340</v>
      </c>
      <c r="G32" s="3">
        <v>801845131</v>
      </c>
      <c r="H32" s="3">
        <v>33428791</v>
      </c>
      <c r="I32" s="3">
        <v>4074860</v>
      </c>
      <c r="J32" s="3">
        <v>696922499</v>
      </c>
      <c r="K32" s="3">
        <v>19752218</v>
      </c>
      <c r="L32" s="3">
        <v>297751</v>
      </c>
      <c r="M32" s="3">
        <v>84872663</v>
      </c>
      <c r="S32" s="3"/>
      <c r="T32" s="3"/>
    </row>
    <row r="33" spans="1:20" s="7" customFormat="1" x14ac:dyDescent="0.2">
      <c r="A33" s="88" t="s">
        <v>38</v>
      </c>
      <c r="B33" s="88"/>
      <c r="C33" s="3">
        <v>13987899</v>
      </c>
      <c r="D33" s="2">
        <v>12.42</v>
      </c>
      <c r="E33" s="2">
        <v>0.08</v>
      </c>
      <c r="F33" s="3">
        <v>216178687</v>
      </c>
      <c r="G33" s="3">
        <v>218716401</v>
      </c>
      <c r="H33" s="3">
        <v>2537714</v>
      </c>
      <c r="I33" s="3">
        <v>201643</v>
      </c>
      <c r="J33" s="3">
        <v>199206070</v>
      </c>
      <c r="K33" s="3">
        <v>2984718</v>
      </c>
      <c r="L33" s="2" t="s">
        <v>16</v>
      </c>
      <c r="M33" s="3">
        <v>16525613</v>
      </c>
      <c r="S33" s="3"/>
      <c r="T33" s="3"/>
    </row>
    <row r="34" spans="1:20" s="7" customFormat="1" x14ac:dyDescent="0.2">
      <c r="A34" s="88" t="s">
        <v>39</v>
      </c>
      <c r="B34" s="88"/>
      <c r="C34" s="3">
        <v>45407651</v>
      </c>
      <c r="D34" s="2">
        <v>14.3</v>
      </c>
      <c r="E34" s="2">
        <v>0.37</v>
      </c>
      <c r="F34" s="3">
        <v>708718495</v>
      </c>
      <c r="G34" s="3">
        <v>714055434</v>
      </c>
      <c r="H34" s="3">
        <v>5336939</v>
      </c>
      <c r="I34" s="3">
        <v>4335</v>
      </c>
      <c r="J34" s="3">
        <v>665552504</v>
      </c>
      <c r="K34" s="3">
        <v>3095279</v>
      </c>
      <c r="L34" s="2" t="s">
        <v>16</v>
      </c>
      <c r="M34" s="3">
        <v>45407651</v>
      </c>
      <c r="S34" s="3"/>
      <c r="T34" s="3"/>
    </row>
    <row r="35" spans="1:20" s="7" customFormat="1" x14ac:dyDescent="0.2">
      <c r="A35" s="88" t="s">
        <v>17</v>
      </c>
      <c r="B35" s="88"/>
      <c r="C35" s="3">
        <v>15062180</v>
      </c>
      <c r="D35" s="2">
        <v>10.74</v>
      </c>
      <c r="E35" s="2">
        <v>0.08</v>
      </c>
      <c r="F35" s="3">
        <v>239169558</v>
      </c>
      <c r="G35" s="3">
        <v>242578711</v>
      </c>
      <c r="H35" s="3">
        <v>3409153</v>
      </c>
      <c r="I35" s="3">
        <v>967772</v>
      </c>
      <c r="J35" s="3">
        <v>222586469</v>
      </c>
      <c r="K35" s="3">
        <v>1524191</v>
      </c>
      <c r="L35" s="2">
        <v>890</v>
      </c>
      <c r="M35" s="3">
        <v>18467161</v>
      </c>
      <c r="S35" s="3"/>
      <c r="T35" s="3"/>
    </row>
    <row r="36" spans="1:20" s="7" customFormat="1" x14ac:dyDescent="0.2">
      <c r="A36" s="88" t="s">
        <v>18</v>
      </c>
      <c r="B36" s="88"/>
      <c r="C36" s="3">
        <v>3990370</v>
      </c>
      <c r="D36" s="2">
        <v>6.34</v>
      </c>
      <c r="E36" s="2">
        <v>0.39</v>
      </c>
      <c r="F36" s="3">
        <v>50322810</v>
      </c>
      <c r="G36" s="3">
        <v>53935687</v>
      </c>
      <c r="H36" s="3">
        <v>3612877</v>
      </c>
      <c r="I36" s="3">
        <v>842853</v>
      </c>
      <c r="J36" s="3">
        <v>40401111</v>
      </c>
      <c r="K36" s="3">
        <v>5903688</v>
      </c>
      <c r="L36" s="3">
        <v>27641</v>
      </c>
      <c r="M36" s="3">
        <v>7603247</v>
      </c>
      <c r="S36" s="3"/>
      <c r="T36" s="3"/>
    </row>
    <row r="37" spans="1:20" s="7" customFormat="1" x14ac:dyDescent="0.2">
      <c r="A37" s="88" t="s">
        <v>40</v>
      </c>
      <c r="B37" s="88"/>
      <c r="C37" s="3">
        <v>42517238</v>
      </c>
      <c r="D37" s="2">
        <v>10.09</v>
      </c>
      <c r="E37" s="2">
        <v>0.06</v>
      </c>
      <c r="F37" s="3">
        <v>667809444</v>
      </c>
      <c r="G37" s="3">
        <v>681690909</v>
      </c>
      <c r="H37" s="3">
        <v>13881465</v>
      </c>
      <c r="I37" s="3">
        <v>2201768</v>
      </c>
      <c r="J37" s="3">
        <v>614487854</v>
      </c>
      <c r="K37" s="3">
        <v>10805097</v>
      </c>
      <c r="L37" s="2" t="s">
        <v>16</v>
      </c>
      <c r="M37" s="3">
        <v>56397958</v>
      </c>
      <c r="N37" s="47"/>
      <c r="O37" s="47"/>
      <c r="P37" s="47"/>
      <c r="Q37" s="47"/>
      <c r="R37" s="47"/>
      <c r="S37" s="19"/>
      <c r="T37" s="19"/>
    </row>
    <row r="38" spans="1:20" s="7" customFormat="1" x14ac:dyDescent="0.2">
      <c r="A38" s="95" t="s">
        <v>41</v>
      </c>
      <c r="B38" s="95"/>
      <c r="C38" s="3">
        <v>2765534</v>
      </c>
      <c r="D38" s="2">
        <v>9.07</v>
      </c>
      <c r="E38" s="2">
        <v>0.18</v>
      </c>
      <c r="F38" s="19">
        <v>43440250</v>
      </c>
      <c r="G38" s="19">
        <v>44614517</v>
      </c>
      <c r="H38" s="19">
        <v>1174267</v>
      </c>
      <c r="I38" s="19">
        <v>3752</v>
      </c>
      <c r="J38" s="19">
        <v>40674716</v>
      </c>
      <c r="K38" s="46" t="s">
        <v>16</v>
      </c>
      <c r="L38" s="46" t="s">
        <v>16</v>
      </c>
      <c r="M38" s="19">
        <v>3939801</v>
      </c>
      <c r="N38" s="47"/>
      <c r="O38" s="47"/>
      <c r="P38" s="47"/>
      <c r="Q38" s="47"/>
      <c r="R38" s="47"/>
      <c r="S38" s="19"/>
      <c r="T38" s="19"/>
    </row>
    <row r="39" spans="1:20" s="7" customFormat="1" x14ac:dyDescent="0.2">
      <c r="A39" s="90" t="s">
        <v>42</v>
      </c>
      <c r="B39" s="90"/>
      <c r="C39" s="58">
        <v>583502582</v>
      </c>
      <c r="D39" s="57"/>
      <c r="E39" s="57"/>
      <c r="F39" s="58">
        <v>8605213811</v>
      </c>
      <c r="G39" s="58">
        <v>8784728740</v>
      </c>
      <c r="H39" s="58">
        <v>179514929</v>
      </c>
      <c r="I39" s="58">
        <v>70597583</v>
      </c>
      <c r="J39" s="58">
        <v>7610640227</v>
      </c>
      <c r="K39" s="58">
        <v>443022932</v>
      </c>
      <c r="L39" s="58">
        <v>10573106</v>
      </c>
      <c r="M39" s="58">
        <v>720492475</v>
      </c>
      <c r="N39" s="47"/>
      <c r="O39" s="47"/>
      <c r="P39" s="47"/>
      <c r="Q39" s="47"/>
      <c r="R39" s="47"/>
      <c r="S39" s="19"/>
      <c r="T39" s="19"/>
    </row>
    <row r="40" spans="1:20" s="7" customFormat="1" x14ac:dyDescent="0.2">
      <c r="A40" s="47"/>
      <c r="B40" s="47"/>
      <c r="D40" s="2"/>
      <c r="E40" s="46"/>
      <c r="F40" s="46"/>
      <c r="G40" s="46"/>
      <c r="H40" s="46"/>
      <c r="I40" s="46"/>
      <c r="J40" s="46"/>
      <c r="K40" s="46"/>
      <c r="L40" s="46"/>
      <c r="M40" s="46"/>
      <c r="N40" s="47"/>
      <c r="O40" s="47"/>
      <c r="P40" s="47"/>
      <c r="Q40" s="47"/>
      <c r="R40" s="47"/>
      <c r="S40" s="47"/>
      <c r="T40" s="46"/>
    </row>
    <row r="41" spans="1:20" s="7" customFormat="1" x14ac:dyDescent="0.2">
      <c r="A41" s="95" t="s">
        <v>43</v>
      </c>
      <c r="B41" s="95"/>
      <c r="C41" s="3">
        <v>3070330</v>
      </c>
      <c r="D41" s="2">
        <v>2.4900000000000002</v>
      </c>
      <c r="E41" s="2">
        <v>0.19</v>
      </c>
      <c r="F41" s="19">
        <v>39664936</v>
      </c>
      <c r="G41" s="19">
        <v>44853178</v>
      </c>
      <c r="H41" s="19">
        <v>5188242</v>
      </c>
      <c r="I41" s="19">
        <v>9271456</v>
      </c>
      <c r="J41" s="19">
        <v>41408058</v>
      </c>
      <c r="K41" s="19">
        <v>374790</v>
      </c>
      <c r="L41" s="46" t="s">
        <v>16</v>
      </c>
      <c r="M41" s="19">
        <v>3070330</v>
      </c>
      <c r="N41" s="47"/>
      <c r="O41" s="47"/>
      <c r="P41" s="47"/>
      <c r="Q41" s="47"/>
      <c r="R41" s="47"/>
      <c r="S41" s="19"/>
      <c r="T41" s="19"/>
    </row>
    <row r="42" spans="1:20" s="7" customFormat="1" x14ac:dyDescent="0.2">
      <c r="A42" s="90" t="s">
        <v>44</v>
      </c>
      <c r="B42" s="90"/>
      <c r="C42" s="58">
        <v>3070330</v>
      </c>
      <c r="D42" s="57"/>
      <c r="E42" s="57"/>
      <c r="F42" s="58">
        <v>39664936</v>
      </c>
      <c r="G42" s="58">
        <v>44853178</v>
      </c>
      <c r="H42" s="58">
        <v>5188242</v>
      </c>
      <c r="I42" s="58">
        <v>9271456</v>
      </c>
      <c r="J42" s="58">
        <v>41408058</v>
      </c>
      <c r="K42" s="58">
        <v>374790</v>
      </c>
      <c r="L42" s="57" t="s">
        <v>16</v>
      </c>
      <c r="M42" s="58">
        <v>3070330</v>
      </c>
      <c r="N42" s="47"/>
      <c r="O42" s="47"/>
      <c r="P42" s="47"/>
      <c r="Q42" s="47"/>
      <c r="R42" s="47"/>
      <c r="S42" s="19"/>
      <c r="T42" s="19"/>
    </row>
    <row r="43" spans="1:20" s="7" customFormat="1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47"/>
      <c r="O43" s="47"/>
      <c r="P43" s="47"/>
      <c r="Q43" s="47"/>
      <c r="R43" s="47"/>
      <c r="S43" s="47"/>
      <c r="T43" s="46"/>
    </row>
    <row r="44" spans="1:20" s="7" customFormat="1" x14ac:dyDescent="0.2">
      <c r="A44" s="91" t="s">
        <v>9</v>
      </c>
      <c r="B44" s="91"/>
      <c r="C44" s="18">
        <v>586572912</v>
      </c>
      <c r="D44" s="52"/>
      <c r="E44" s="52"/>
      <c r="F44" s="18">
        <v>8644878747</v>
      </c>
      <c r="G44" s="18">
        <v>8829581918</v>
      </c>
      <c r="H44" s="18">
        <v>184703171</v>
      </c>
      <c r="I44" s="18">
        <v>79869039</v>
      </c>
      <c r="J44" s="18">
        <v>7652048285</v>
      </c>
      <c r="K44" s="18">
        <v>443397722</v>
      </c>
      <c r="L44" s="18">
        <v>10573106</v>
      </c>
      <c r="M44" s="18">
        <v>723562805</v>
      </c>
      <c r="N44" s="47"/>
      <c r="O44" s="47"/>
      <c r="P44" s="47"/>
      <c r="Q44" s="47"/>
      <c r="R44" s="47"/>
      <c r="S44" s="19"/>
      <c r="T44" s="19"/>
    </row>
    <row r="45" spans="1:20" s="7" customFormat="1" x14ac:dyDescent="0.2">
      <c r="A45" s="8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</row>
    <row r="46" spans="1:20" s="7" customFormat="1" x14ac:dyDescent="0.2">
      <c r="A46" s="65" t="s">
        <v>107</v>
      </c>
      <c r="B46" s="93" t="s">
        <v>45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64"/>
      <c r="O46" s="64"/>
      <c r="P46" s="64"/>
      <c r="Q46" s="64"/>
      <c r="R46" s="64"/>
      <c r="S46" s="64"/>
      <c r="T46" s="64"/>
    </row>
    <row r="47" spans="1:20" s="7" customFormat="1" x14ac:dyDescent="0.2">
      <c r="A47" s="6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64"/>
      <c r="O47" s="64"/>
      <c r="P47" s="64"/>
      <c r="Q47" s="64"/>
      <c r="R47" s="64"/>
      <c r="S47" s="64"/>
      <c r="T47" s="64"/>
    </row>
    <row r="48" spans="1:20" s="7" customFormat="1" x14ac:dyDescent="0.2">
      <c r="A48" s="65" t="s">
        <v>108</v>
      </c>
      <c r="B48" s="87" t="s">
        <v>46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9"/>
      <c r="O48" s="9"/>
      <c r="P48" s="9"/>
      <c r="Q48" s="9"/>
      <c r="R48" s="9"/>
      <c r="S48" s="9"/>
      <c r="T48" s="9"/>
    </row>
    <row r="49" spans="1:11" s="7" customFormat="1" x14ac:dyDescent="0.2"/>
    <row r="50" spans="1:11" s="7" customFormat="1" x14ac:dyDescent="0.2"/>
    <row r="51" spans="1:11" s="7" customFormat="1" x14ac:dyDescent="0.2">
      <c r="A51" s="85" t="s">
        <v>79</v>
      </c>
      <c r="B51" s="85"/>
    </row>
    <row r="52" spans="1:11" s="7" customFormat="1" x14ac:dyDescent="0.2">
      <c r="A52" s="85" t="s">
        <v>1</v>
      </c>
      <c r="B52" s="85"/>
      <c r="C52" s="85"/>
      <c r="D52" s="85"/>
      <c r="E52" s="85"/>
    </row>
    <row r="53" spans="1:11" s="7" customFormat="1" x14ac:dyDescent="0.2"/>
    <row r="54" spans="1:11" s="7" customFormat="1" x14ac:dyDescent="0.2">
      <c r="A54" s="85" t="s">
        <v>80</v>
      </c>
      <c r="B54" s="85"/>
      <c r="C54" s="85"/>
      <c r="D54" s="85"/>
    </row>
    <row r="55" spans="1:11" s="7" customFormat="1" x14ac:dyDescent="0.2">
      <c r="A55" s="66" t="s">
        <v>47</v>
      </c>
      <c r="B55" s="66"/>
      <c r="C55" s="66"/>
      <c r="D55" s="86" t="s">
        <v>3</v>
      </c>
      <c r="E55" s="86"/>
      <c r="F55" s="50" t="s">
        <v>81</v>
      </c>
      <c r="G55" s="50" t="s">
        <v>49</v>
      </c>
      <c r="H55" s="50" t="s">
        <v>82</v>
      </c>
      <c r="I55" s="50" t="s">
        <v>81</v>
      </c>
      <c r="J55" s="50" t="s">
        <v>49</v>
      </c>
      <c r="K55" s="50" t="s">
        <v>82</v>
      </c>
    </row>
    <row r="56" spans="1:11" s="7" customFormat="1" x14ac:dyDescent="0.2">
      <c r="A56" s="47"/>
      <c r="B56" s="47"/>
      <c r="C56" s="47"/>
      <c r="D56" s="46" t="s">
        <v>9</v>
      </c>
      <c r="E56" s="46" t="s">
        <v>50</v>
      </c>
      <c r="F56" s="46" t="s">
        <v>83</v>
      </c>
      <c r="G56" s="46" t="s">
        <v>84</v>
      </c>
      <c r="H56" s="46" t="s">
        <v>85</v>
      </c>
      <c r="I56" s="46" t="s">
        <v>86</v>
      </c>
      <c r="J56" s="46" t="s">
        <v>84</v>
      </c>
      <c r="K56" s="46" t="s">
        <v>85</v>
      </c>
    </row>
    <row r="57" spans="1:11" s="7" customFormat="1" x14ac:dyDescent="0.2">
      <c r="A57" s="67"/>
      <c r="B57" s="67"/>
      <c r="C57" s="67"/>
      <c r="D57" s="67"/>
      <c r="E57" s="67"/>
      <c r="F57" s="52" t="s">
        <v>87</v>
      </c>
      <c r="G57" s="52" t="s">
        <v>88</v>
      </c>
      <c r="H57" s="52" t="s">
        <v>88</v>
      </c>
      <c r="I57" s="52" t="s">
        <v>2</v>
      </c>
      <c r="J57" s="52" t="s">
        <v>89</v>
      </c>
      <c r="K57" s="52" t="s">
        <v>89</v>
      </c>
    </row>
    <row r="58" spans="1:11" s="7" customForma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s="7" customFormat="1" x14ac:dyDescent="0.2">
      <c r="A59" s="47" t="s">
        <v>90</v>
      </c>
      <c r="B59" s="47"/>
      <c r="C59" s="47"/>
      <c r="D59" s="47">
        <v>0.92</v>
      </c>
      <c r="E59" s="47">
        <v>1E-3</v>
      </c>
      <c r="F59" s="55">
        <v>45614077</v>
      </c>
      <c r="G59" s="55">
        <v>45614077</v>
      </c>
      <c r="H59" s="47">
        <v>0</v>
      </c>
      <c r="I59" s="55">
        <v>49629605</v>
      </c>
      <c r="J59" s="55">
        <v>49656697</v>
      </c>
      <c r="K59" s="55">
        <v>27092</v>
      </c>
    </row>
    <row r="60" spans="1:11" s="7" customFormat="1" x14ac:dyDescent="0.2">
      <c r="A60" s="67" t="s">
        <v>91</v>
      </c>
      <c r="B60" s="67"/>
      <c r="C60" s="67"/>
      <c r="D60" s="67">
        <v>0.6</v>
      </c>
      <c r="E60" s="67">
        <v>0.04</v>
      </c>
      <c r="F60" s="68">
        <v>15438665</v>
      </c>
      <c r="G60" s="68">
        <v>15438665</v>
      </c>
      <c r="H60" s="67">
        <v>0</v>
      </c>
      <c r="I60" s="68">
        <v>27418271</v>
      </c>
      <c r="J60" s="68">
        <v>28590861</v>
      </c>
      <c r="K60" s="68">
        <v>1172590</v>
      </c>
    </row>
    <row r="61" spans="1:11" s="7" customFormat="1" x14ac:dyDescent="0.2"/>
    <row r="62" spans="1:11" s="7" customFormat="1" x14ac:dyDescent="0.2"/>
    <row r="63" spans="1:11" s="7" customFormat="1" x14ac:dyDescent="0.2">
      <c r="A63" s="85" t="s">
        <v>92</v>
      </c>
      <c r="B63" s="85"/>
      <c r="C63" s="85"/>
      <c r="D63" s="85"/>
      <c r="E63" s="85"/>
      <c r="F63" s="85"/>
    </row>
    <row r="64" spans="1:11" s="7" customFormat="1" x14ac:dyDescent="0.2">
      <c r="A64" s="66" t="s">
        <v>47</v>
      </c>
      <c r="B64" s="66"/>
      <c r="C64" s="66"/>
      <c r="D64" s="86" t="s">
        <v>3</v>
      </c>
      <c r="E64" s="86"/>
      <c r="F64" s="50" t="s">
        <v>69</v>
      </c>
      <c r="G64" s="50" t="s">
        <v>69</v>
      </c>
      <c r="H64" s="50" t="s">
        <v>93</v>
      </c>
      <c r="I64" s="50" t="s">
        <v>94</v>
      </c>
    </row>
    <row r="65" spans="1:9" s="7" customFormat="1" x14ac:dyDescent="0.2">
      <c r="A65" s="47"/>
      <c r="B65" s="47"/>
      <c r="C65" s="47"/>
      <c r="D65" s="46" t="s">
        <v>9</v>
      </c>
      <c r="E65" s="46" t="s">
        <v>50</v>
      </c>
      <c r="F65" s="46" t="s">
        <v>95</v>
      </c>
      <c r="G65" s="46" t="s">
        <v>95</v>
      </c>
      <c r="H65" s="46" t="s">
        <v>96</v>
      </c>
      <c r="I65" s="46" t="s">
        <v>85</v>
      </c>
    </row>
    <row r="66" spans="1:9" s="7" customFormat="1" x14ac:dyDescent="0.2">
      <c r="A66" s="47"/>
      <c r="B66" s="47"/>
      <c r="C66" s="47"/>
      <c r="D66" s="47"/>
      <c r="E66" s="47"/>
      <c r="F66" s="46" t="s">
        <v>97</v>
      </c>
      <c r="G66" s="46" t="s">
        <v>98</v>
      </c>
      <c r="H66" s="46" t="s">
        <v>99</v>
      </c>
      <c r="I66" s="46" t="s">
        <v>100</v>
      </c>
    </row>
    <row r="67" spans="1:9" s="7" customFormat="1" x14ac:dyDescent="0.2">
      <c r="A67" s="67"/>
      <c r="B67" s="67"/>
      <c r="C67" s="67"/>
      <c r="D67" s="67"/>
      <c r="E67" s="67"/>
      <c r="F67" s="52" t="s">
        <v>101</v>
      </c>
      <c r="G67" s="52" t="s">
        <v>102</v>
      </c>
      <c r="H67" s="52" t="s">
        <v>103</v>
      </c>
      <c r="I67" s="52" t="s">
        <v>103</v>
      </c>
    </row>
    <row r="68" spans="1:9" s="7" customForma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s="7" customFormat="1" x14ac:dyDescent="0.2">
      <c r="A69" s="67" t="s">
        <v>104</v>
      </c>
      <c r="B69" s="67"/>
      <c r="C69" s="67"/>
      <c r="D69" s="67">
        <v>3.1</v>
      </c>
      <c r="E69" s="67">
        <v>0.22</v>
      </c>
      <c r="F69" s="68">
        <v>42490475</v>
      </c>
      <c r="G69" s="68">
        <v>16076475</v>
      </c>
      <c r="H69" s="68">
        <v>58771628</v>
      </c>
      <c r="I69" s="68">
        <v>204678</v>
      </c>
    </row>
    <row r="70" spans="1:9" s="7" customFormat="1" x14ac:dyDescent="0.2"/>
    <row r="71" spans="1:9" s="7" customFormat="1" x14ac:dyDescent="0.2"/>
    <row r="72" spans="1:9" s="7" customFormat="1" x14ac:dyDescent="0.2"/>
    <row r="73" spans="1:9" s="7" customFormat="1" x14ac:dyDescent="0.2"/>
    <row r="74" spans="1:9" s="7" customFormat="1" x14ac:dyDescent="0.2"/>
    <row r="75" spans="1:9" s="7" customFormat="1" x14ac:dyDescent="0.2"/>
    <row r="76" spans="1:9" s="7" customFormat="1" x14ac:dyDescent="0.2"/>
    <row r="77" spans="1:9" s="7" customFormat="1" x14ac:dyDescent="0.2"/>
    <row r="78" spans="1:9" s="7" customFormat="1" x14ac:dyDescent="0.2"/>
    <row r="79" spans="1:9" s="7" customFormat="1" x14ac:dyDescent="0.2"/>
    <row r="80" spans="1:9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  <row r="160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</sheetData>
  <mergeCells count="45">
    <mergeCell ref="A42:B42"/>
    <mergeCell ref="A44:B44"/>
    <mergeCell ref="D6:E6"/>
    <mergeCell ref="B46:M47"/>
    <mergeCell ref="A37:B37"/>
    <mergeCell ref="A38:B38"/>
    <mergeCell ref="A39:B39"/>
    <mergeCell ref="A41:B41"/>
    <mergeCell ref="A33:B33"/>
    <mergeCell ref="A34:B34"/>
    <mergeCell ref="A28:B28"/>
    <mergeCell ref="A35:B35"/>
    <mergeCell ref="A36:B36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1:B11"/>
    <mergeCell ref="A12:B12"/>
    <mergeCell ref="A6:B6"/>
    <mergeCell ref="A13:B13"/>
    <mergeCell ref="A14:B14"/>
    <mergeCell ref="A15:B15"/>
    <mergeCell ref="A3:B3"/>
    <mergeCell ref="A1:C1"/>
    <mergeCell ref="D55:E55"/>
    <mergeCell ref="D64:E64"/>
    <mergeCell ref="B48:M48"/>
    <mergeCell ref="A51:B51"/>
    <mergeCell ref="A52:E52"/>
    <mergeCell ref="A54:D54"/>
    <mergeCell ref="A63:F63"/>
    <mergeCell ref="A4:E4"/>
  </mergeCells>
  <phoneticPr fontId="1" type="noConversion"/>
  <pageMargins left="0.75" right="0.75" top="1" bottom="1" header="0" footer="0"/>
  <pageSetup orientation="portrait" r:id="rId1"/>
  <headerFooter alignWithMargins="0"/>
  <ignoredErrors>
    <ignoredError sqref="A46:A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34" zoomScale="75" workbookViewId="0">
      <selection activeCell="A54" sqref="A54:B54"/>
    </sheetView>
  </sheetViews>
  <sheetFormatPr baseColWidth="10" defaultRowHeight="12.75" x14ac:dyDescent="0.2"/>
  <cols>
    <col min="1" max="1" width="5.7109375" style="7" customWidth="1"/>
    <col min="2" max="2" width="20.7109375" style="7" customWidth="1"/>
    <col min="3" max="3" width="18.5703125" style="7" customWidth="1"/>
    <col min="4" max="4" width="10.5703125" style="7" customWidth="1"/>
    <col min="5" max="5" width="10.7109375" style="7" customWidth="1"/>
    <col min="6" max="13" width="20.7109375" style="7" customWidth="1"/>
    <col min="14" max="16384" width="11.42578125" style="7"/>
  </cols>
  <sheetData>
    <row r="1" spans="1:13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x14ac:dyDescent="0.2">
      <c r="A3" s="85" t="s">
        <v>19</v>
      </c>
      <c r="B3" s="85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85" t="s">
        <v>64</v>
      </c>
      <c r="B4" s="85"/>
      <c r="C4" s="85"/>
      <c r="D4" s="85"/>
      <c r="E4" s="85"/>
      <c r="F4" s="1"/>
      <c r="G4" s="1"/>
      <c r="H4" s="1"/>
      <c r="I4" s="1"/>
      <c r="J4" s="1"/>
      <c r="K4" s="1"/>
      <c r="L4" s="1"/>
      <c r="M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69" t="s">
        <v>47</v>
      </c>
      <c r="B6" s="69"/>
      <c r="C6" s="60" t="s">
        <v>2</v>
      </c>
      <c r="D6" s="92" t="s">
        <v>3</v>
      </c>
      <c r="E6" s="92"/>
      <c r="F6" s="60" t="s">
        <v>4</v>
      </c>
      <c r="G6" s="60" t="s">
        <v>5</v>
      </c>
      <c r="H6" s="60" t="s">
        <v>6</v>
      </c>
      <c r="I6" s="60" t="s">
        <v>48</v>
      </c>
      <c r="J6" s="60" t="s">
        <v>49</v>
      </c>
      <c r="K6" s="60" t="s">
        <v>49</v>
      </c>
      <c r="L6" s="60" t="s">
        <v>49</v>
      </c>
      <c r="M6" s="60" t="s">
        <v>49</v>
      </c>
    </row>
    <row r="7" spans="1:13" x14ac:dyDescent="0.2">
      <c r="A7" s="61"/>
      <c r="B7" s="61"/>
      <c r="C7" s="61" t="s">
        <v>8</v>
      </c>
      <c r="D7" s="70" t="s">
        <v>9</v>
      </c>
      <c r="E7" s="61" t="s">
        <v>50</v>
      </c>
      <c r="F7" s="61" t="s">
        <v>51</v>
      </c>
      <c r="G7" s="61" t="s">
        <v>52</v>
      </c>
      <c r="H7" s="61" t="s">
        <v>53</v>
      </c>
      <c r="I7" s="61" t="s">
        <v>54</v>
      </c>
      <c r="J7" s="61" t="s">
        <v>55</v>
      </c>
      <c r="K7" s="61" t="s">
        <v>56</v>
      </c>
      <c r="L7" s="61" t="s">
        <v>57</v>
      </c>
      <c r="M7" s="61" t="s">
        <v>58</v>
      </c>
    </row>
    <row r="8" spans="1:13" x14ac:dyDescent="0.2">
      <c r="A8" s="61"/>
      <c r="B8" s="61"/>
      <c r="C8" s="61"/>
      <c r="D8" s="61"/>
      <c r="E8" s="61"/>
      <c r="F8" s="61" t="s">
        <v>59</v>
      </c>
      <c r="G8" s="61" t="s">
        <v>60</v>
      </c>
      <c r="H8" s="61" t="s">
        <v>59</v>
      </c>
      <c r="I8" s="61" t="s">
        <v>61</v>
      </c>
      <c r="J8" s="61"/>
      <c r="K8" s="61" t="s">
        <v>62</v>
      </c>
      <c r="L8" s="61"/>
      <c r="M8" s="61"/>
    </row>
    <row r="9" spans="1:13" x14ac:dyDescent="0.2">
      <c r="A9" s="62"/>
      <c r="B9" s="62"/>
      <c r="C9" s="62"/>
      <c r="D9" s="62"/>
      <c r="E9" s="62"/>
      <c r="F9" s="62" t="s">
        <v>63</v>
      </c>
      <c r="G9" s="62" t="s">
        <v>8</v>
      </c>
      <c r="H9" s="62" t="s">
        <v>63</v>
      </c>
      <c r="I9" s="62"/>
      <c r="J9" s="62"/>
      <c r="K9" s="62"/>
      <c r="L9" s="62"/>
      <c r="M9" s="62"/>
    </row>
    <row r="10" spans="1:1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96" t="s">
        <v>20</v>
      </c>
      <c r="B11" s="96"/>
      <c r="C11" s="12">
        <v>1526370</v>
      </c>
      <c r="D11" s="4">
        <v>0.72</v>
      </c>
      <c r="E11" s="4">
        <v>0.26</v>
      </c>
      <c r="F11" s="12">
        <v>2918902</v>
      </c>
      <c r="G11" s="12">
        <v>3188234</v>
      </c>
      <c r="H11" s="12">
        <v>269332</v>
      </c>
      <c r="I11" s="12">
        <v>263333</v>
      </c>
      <c r="J11" s="4" t="s">
        <v>16</v>
      </c>
      <c r="K11" s="12">
        <v>1444108</v>
      </c>
      <c r="L11" s="4" t="s">
        <v>16</v>
      </c>
      <c r="M11" s="12">
        <v>1744126</v>
      </c>
    </row>
    <row r="12" spans="1:13" x14ac:dyDescent="0.2">
      <c r="A12" s="96" t="s">
        <v>22</v>
      </c>
      <c r="B12" s="96"/>
      <c r="C12" s="12">
        <v>7696439</v>
      </c>
      <c r="D12" s="4">
        <v>1.25</v>
      </c>
      <c r="E12" s="4">
        <v>0.52</v>
      </c>
      <c r="F12" s="12">
        <v>18743383</v>
      </c>
      <c r="G12" s="12">
        <v>21166507</v>
      </c>
      <c r="H12" s="12">
        <v>2423124</v>
      </c>
      <c r="I12" s="12">
        <v>7944116</v>
      </c>
      <c r="J12" s="4" t="s">
        <v>16</v>
      </c>
      <c r="K12" s="12">
        <v>11181466</v>
      </c>
      <c r="L12" s="12">
        <v>50589</v>
      </c>
      <c r="M12" s="12">
        <v>9934452</v>
      </c>
    </row>
    <row r="13" spans="1:13" x14ac:dyDescent="0.2">
      <c r="A13" s="96" t="s">
        <v>23</v>
      </c>
      <c r="B13" s="96"/>
      <c r="C13" s="12">
        <v>2766823</v>
      </c>
      <c r="D13" s="4">
        <v>2.57</v>
      </c>
      <c r="E13" s="4">
        <v>0.93</v>
      </c>
      <c r="F13" s="12">
        <v>7833215</v>
      </c>
      <c r="G13" s="12">
        <v>8860044</v>
      </c>
      <c r="H13" s="12">
        <v>1026829</v>
      </c>
      <c r="I13" s="12">
        <v>490577</v>
      </c>
      <c r="J13" s="4" t="s">
        <v>16</v>
      </c>
      <c r="K13" s="12">
        <v>5223131</v>
      </c>
      <c r="L13" s="4" t="s">
        <v>16</v>
      </c>
      <c r="M13" s="12">
        <v>3636913</v>
      </c>
    </row>
    <row r="14" spans="1:13" x14ac:dyDescent="0.2">
      <c r="A14" s="96" t="s">
        <v>24</v>
      </c>
      <c r="B14" s="96"/>
      <c r="C14" s="12">
        <v>1526370</v>
      </c>
      <c r="D14" s="4">
        <v>0.26</v>
      </c>
      <c r="E14" s="4">
        <v>0.1</v>
      </c>
      <c r="F14" s="12">
        <v>3080276</v>
      </c>
      <c r="G14" s="12">
        <v>10946907</v>
      </c>
      <c r="H14" s="12">
        <v>7866631</v>
      </c>
      <c r="I14" s="12">
        <v>424254</v>
      </c>
      <c r="J14" s="4" t="s">
        <v>16</v>
      </c>
      <c r="K14" s="12">
        <v>1643978</v>
      </c>
      <c r="L14" s="4" t="s">
        <v>16</v>
      </c>
      <c r="M14" s="12">
        <v>9302929</v>
      </c>
    </row>
    <row r="15" spans="1:13" x14ac:dyDescent="0.2">
      <c r="A15" s="96" t="s">
        <v>13</v>
      </c>
      <c r="B15" s="96"/>
      <c r="C15" s="12">
        <v>4537900</v>
      </c>
      <c r="D15" s="4">
        <v>3.9</v>
      </c>
      <c r="E15" s="4">
        <v>0.64</v>
      </c>
      <c r="F15" s="12">
        <v>30797064</v>
      </c>
      <c r="G15" s="12">
        <v>37011625</v>
      </c>
      <c r="H15" s="12">
        <v>6214561</v>
      </c>
      <c r="I15" s="12">
        <v>279115</v>
      </c>
      <c r="J15" s="12">
        <v>18158108</v>
      </c>
      <c r="K15" s="12">
        <v>8227184</v>
      </c>
      <c r="L15" s="4" t="s">
        <v>16</v>
      </c>
      <c r="M15" s="12">
        <v>10626333</v>
      </c>
    </row>
    <row r="16" spans="1:13" x14ac:dyDescent="0.2">
      <c r="A16" s="96" t="s">
        <v>65</v>
      </c>
      <c r="B16" s="96"/>
      <c r="C16" s="12">
        <v>22323121</v>
      </c>
      <c r="D16" s="4">
        <v>13.45</v>
      </c>
      <c r="E16" s="4">
        <v>0.49</v>
      </c>
      <c r="F16" s="12">
        <v>332480623</v>
      </c>
      <c r="G16" s="12">
        <v>334183730</v>
      </c>
      <c r="H16" s="12">
        <v>1703107</v>
      </c>
      <c r="I16" s="12">
        <v>621579</v>
      </c>
      <c r="J16" s="12">
        <v>307363772</v>
      </c>
      <c r="K16" s="12">
        <v>2793730</v>
      </c>
      <c r="L16" s="4" t="s">
        <v>16</v>
      </c>
      <c r="M16" s="12">
        <v>24026228</v>
      </c>
    </row>
    <row r="17" spans="1:13" x14ac:dyDescent="0.2">
      <c r="A17" s="96" t="s">
        <v>25</v>
      </c>
      <c r="B17" s="96"/>
      <c r="C17" s="12">
        <v>1629819</v>
      </c>
      <c r="D17" s="4">
        <v>1.98</v>
      </c>
      <c r="E17" s="4">
        <v>0.33</v>
      </c>
      <c r="F17" s="12">
        <v>9666566</v>
      </c>
      <c r="G17" s="12">
        <v>11437955</v>
      </c>
      <c r="H17" s="12">
        <v>1771389</v>
      </c>
      <c r="I17" s="12">
        <v>334854</v>
      </c>
      <c r="J17" s="4" t="s">
        <v>16</v>
      </c>
      <c r="K17" s="12">
        <v>8036747</v>
      </c>
      <c r="L17" s="4" t="s">
        <v>16</v>
      </c>
      <c r="M17" s="12">
        <v>3401208</v>
      </c>
    </row>
    <row r="18" spans="1:13" x14ac:dyDescent="0.2">
      <c r="A18" s="96" t="s">
        <v>14</v>
      </c>
      <c r="B18" s="96"/>
      <c r="C18" s="12">
        <v>33798707</v>
      </c>
      <c r="D18" s="4">
        <v>9.09</v>
      </c>
      <c r="E18" s="4">
        <v>0.16</v>
      </c>
      <c r="F18" s="12">
        <v>506267236</v>
      </c>
      <c r="G18" s="12">
        <v>515255046</v>
      </c>
      <c r="H18" s="12">
        <v>8987810</v>
      </c>
      <c r="I18" s="12">
        <v>1618794</v>
      </c>
      <c r="J18" s="12">
        <v>420833020</v>
      </c>
      <c r="K18" s="12">
        <v>51740715</v>
      </c>
      <c r="L18" s="4" t="s">
        <v>16</v>
      </c>
      <c r="M18" s="12">
        <v>42681311</v>
      </c>
    </row>
    <row r="19" spans="1:13" x14ac:dyDescent="0.2">
      <c r="A19" s="96" t="s">
        <v>26</v>
      </c>
      <c r="B19" s="96"/>
      <c r="C19" s="12">
        <v>8004376</v>
      </c>
      <c r="D19" s="4">
        <v>7.17</v>
      </c>
      <c r="E19" s="4">
        <v>0.14000000000000001</v>
      </c>
      <c r="F19" s="12">
        <v>102457174</v>
      </c>
      <c r="G19" s="12">
        <v>106455587</v>
      </c>
      <c r="H19" s="12">
        <v>3998413</v>
      </c>
      <c r="I19" s="12">
        <v>290035</v>
      </c>
      <c r="J19" s="12">
        <v>90509893</v>
      </c>
      <c r="K19" s="12">
        <v>4104371</v>
      </c>
      <c r="L19" s="4" t="s">
        <v>16</v>
      </c>
      <c r="M19" s="12">
        <v>11841323</v>
      </c>
    </row>
    <row r="20" spans="1:13" x14ac:dyDescent="0.2">
      <c r="A20" s="96" t="s">
        <v>27</v>
      </c>
      <c r="B20" s="96"/>
      <c r="C20" s="12">
        <v>18962111</v>
      </c>
      <c r="D20" s="4">
        <v>11.88</v>
      </c>
      <c r="E20" s="4">
        <v>0.15</v>
      </c>
      <c r="F20" s="12">
        <v>299714438</v>
      </c>
      <c r="G20" s="12">
        <v>302196779</v>
      </c>
      <c r="H20" s="12">
        <v>2482341</v>
      </c>
      <c r="I20" s="12">
        <v>83974</v>
      </c>
      <c r="J20" s="12">
        <v>279573009</v>
      </c>
      <c r="K20" s="12">
        <v>1179318</v>
      </c>
      <c r="L20" s="4" t="s">
        <v>16</v>
      </c>
      <c r="M20" s="12">
        <v>21444452</v>
      </c>
    </row>
    <row r="21" spans="1:13" x14ac:dyDescent="0.2">
      <c r="A21" s="96" t="s">
        <v>28</v>
      </c>
      <c r="B21" s="96"/>
      <c r="C21" s="12">
        <v>95104543</v>
      </c>
      <c r="D21" s="4">
        <v>9.36</v>
      </c>
      <c r="E21" s="4">
        <v>0.54</v>
      </c>
      <c r="F21" s="12">
        <v>1396295865</v>
      </c>
      <c r="G21" s="12">
        <v>1448770349</v>
      </c>
      <c r="H21" s="12">
        <v>52474484</v>
      </c>
      <c r="I21" s="12">
        <v>20055097</v>
      </c>
      <c r="J21" s="12">
        <v>1212788811</v>
      </c>
      <c r="K21" s="12">
        <v>78870448</v>
      </c>
      <c r="L21" s="12">
        <v>9532063</v>
      </c>
      <c r="M21" s="12">
        <v>147579027</v>
      </c>
    </row>
    <row r="22" spans="1:13" x14ac:dyDescent="0.2">
      <c r="A22" s="96" t="s">
        <v>29</v>
      </c>
      <c r="B22" s="96"/>
      <c r="C22" s="12">
        <v>49069660</v>
      </c>
      <c r="D22" s="4">
        <v>9.3800000000000008</v>
      </c>
      <c r="E22" s="4">
        <v>0.06</v>
      </c>
      <c r="F22" s="12">
        <v>754183724</v>
      </c>
      <c r="G22" s="12">
        <v>774411691</v>
      </c>
      <c r="H22" s="12">
        <v>20227967</v>
      </c>
      <c r="I22" s="12">
        <v>7223399</v>
      </c>
      <c r="J22" s="12">
        <v>701605272</v>
      </c>
      <c r="K22" s="12">
        <v>23736759</v>
      </c>
      <c r="L22" s="4" t="s">
        <v>16</v>
      </c>
      <c r="M22" s="12">
        <v>49069660</v>
      </c>
    </row>
    <row r="23" spans="1:13" x14ac:dyDescent="0.2">
      <c r="A23" s="96" t="s">
        <v>15</v>
      </c>
      <c r="B23" s="96"/>
      <c r="C23" s="12">
        <v>16924544</v>
      </c>
      <c r="D23" s="4">
        <v>9.27</v>
      </c>
      <c r="E23" s="4">
        <v>0.43</v>
      </c>
      <c r="F23" s="12">
        <v>248664143</v>
      </c>
      <c r="G23" s="12">
        <v>258187538</v>
      </c>
      <c r="H23" s="12">
        <v>9523395</v>
      </c>
      <c r="I23" s="12">
        <v>2473923</v>
      </c>
      <c r="J23" s="12">
        <v>218942566</v>
      </c>
      <c r="K23" s="12">
        <v>14821034</v>
      </c>
      <c r="L23" s="12">
        <v>14331</v>
      </c>
      <c r="M23" s="12">
        <v>24409607</v>
      </c>
    </row>
    <row r="24" spans="1:13" x14ac:dyDescent="0.2">
      <c r="A24" s="96" t="s">
        <v>30</v>
      </c>
      <c r="B24" s="96"/>
      <c r="C24" s="12">
        <v>18964072</v>
      </c>
      <c r="D24" s="4">
        <v>9.1300000000000008</v>
      </c>
      <c r="E24" s="4">
        <v>0.37</v>
      </c>
      <c r="F24" s="12">
        <v>285204086</v>
      </c>
      <c r="G24" s="12">
        <v>300984144</v>
      </c>
      <c r="H24" s="12">
        <v>15780058</v>
      </c>
      <c r="I24" s="12">
        <v>1970880</v>
      </c>
      <c r="J24" s="12">
        <v>232800684</v>
      </c>
      <c r="K24" s="12">
        <v>33497317</v>
      </c>
      <c r="L24" s="4" t="s">
        <v>16</v>
      </c>
      <c r="M24" s="12">
        <v>34686143</v>
      </c>
    </row>
    <row r="25" spans="1:13" x14ac:dyDescent="0.2">
      <c r="A25" s="96" t="s">
        <v>31</v>
      </c>
      <c r="B25" s="96"/>
      <c r="C25" s="12">
        <v>1526370</v>
      </c>
      <c r="D25" s="4">
        <v>0.85</v>
      </c>
      <c r="E25" s="4">
        <v>7.0000000000000007E-2</v>
      </c>
      <c r="F25" s="12">
        <v>3766856</v>
      </c>
      <c r="G25" s="12">
        <v>5261973</v>
      </c>
      <c r="H25" s="12">
        <v>1495117</v>
      </c>
      <c r="I25" s="12">
        <v>10267</v>
      </c>
      <c r="J25" s="4" t="s">
        <v>16</v>
      </c>
      <c r="K25" s="12">
        <v>2240486</v>
      </c>
      <c r="L25" s="4" t="s">
        <v>16</v>
      </c>
      <c r="M25" s="12">
        <v>3021487</v>
      </c>
    </row>
    <row r="26" spans="1:13" x14ac:dyDescent="0.2">
      <c r="A26" s="96" t="s">
        <v>32</v>
      </c>
      <c r="B26" s="96"/>
      <c r="C26" s="12">
        <v>74382844</v>
      </c>
      <c r="D26" s="4">
        <v>9.84</v>
      </c>
      <c r="E26" s="4">
        <v>0.16</v>
      </c>
      <c r="F26" s="12">
        <v>1134657779</v>
      </c>
      <c r="G26" s="12">
        <v>1152405156</v>
      </c>
      <c r="H26" s="12">
        <v>17747377</v>
      </c>
      <c r="I26" s="12">
        <v>3021087</v>
      </c>
      <c r="J26" s="12">
        <v>984639379</v>
      </c>
      <c r="K26" s="12">
        <v>75434968</v>
      </c>
      <c r="L26" s="12">
        <v>353948</v>
      </c>
      <c r="M26" s="12">
        <v>91976861</v>
      </c>
    </row>
    <row r="27" spans="1:13" x14ac:dyDescent="0.2">
      <c r="A27" s="96" t="s">
        <v>33</v>
      </c>
      <c r="B27" s="96"/>
      <c r="C27" s="12">
        <v>9107927</v>
      </c>
      <c r="D27" s="4">
        <v>2.56</v>
      </c>
      <c r="E27" s="4">
        <v>0.22</v>
      </c>
      <c r="F27" s="12">
        <v>109602515</v>
      </c>
      <c r="G27" s="12">
        <v>124053853</v>
      </c>
      <c r="H27" s="12">
        <v>14451338</v>
      </c>
      <c r="I27" s="12">
        <v>13681251</v>
      </c>
      <c r="J27" s="12">
        <v>34867015</v>
      </c>
      <c r="K27" s="12">
        <v>65924665</v>
      </c>
      <c r="L27" s="4" t="s">
        <v>16</v>
      </c>
      <c r="M27" s="12">
        <v>23262173</v>
      </c>
    </row>
    <row r="28" spans="1:13" x14ac:dyDescent="0.2">
      <c r="A28" s="96" t="s">
        <v>115</v>
      </c>
      <c r="B28" s="96"/>
      <c r="C28" s="12">
        <v>22310344</v>
      </c>
      <c r="D28" s="4">
        <v>11.4</v>
      </c>
      <c r="E28" s="4">
        <v>0.03</v>
      </c>
      <c r="F28" s="12">
        <v>356006908</v>
      </c>
      <c r="G28" s="12">
        <v>349002176</v>
      </c>
      <c r="H28" s="12">
        <v>-7004732</v>
      </c>
      <c r="I28" s="12">
        <v>11928564</v>
      </c>
      <c r="J28" s="12">
        <v>310838503</v>
      </c>
      <c r="K28" s="12">
        <v>22858061</v>
      </c>
      <c r="L28" s="4" t="s">
        <v>16</v>
      </c>
      <c r="M28" s="12">
        <v>15305612</v>
      </c>
    </row>
    <row r="29" spans="1:13" x14ac:dyDescent="0.2">
      <c r="A29" s="96" t="s">
        <v>35</v>
      </c>
      <c r="B29" s="96"/>
      <c r="C29" s="12">
        <v>19575863</v>
      </c>
      <c r="D29" s="4">
        <v>9.0500000000000007</v>
      </c>
      <c r="E29" s="4">
        <v>0.19</v>
      </c>
      <c r="F29" s="12">
        <v>297165848</v>
      </c>
      <c r="G29" s="12">
        <v>303436306</v>
      </c>
      <c r="H29" s="12">
        <v>6270458</v>
      </c>
      <c r="I29" s="12">
        <v>2481057</v>
      </c>
      <c r="J29" s="12">
        <v>270529986</v>
      </c>
      <c r="K29" s="12">
        <v>7897101</v>
      </c>
      <c r="L29" s="4" t="s">
        <v>16</v>
      </c>
      <c r="M29" s="12">
        <v>25009219</v>
      </c>
    </row>
    <row r="30" spans="1:13" x14ac:dyDescent="0.2">
      <c r="A30" s="96" t="s">
        <v>110</v>
      </c>
      <c r="B30" s="96"/>
      <c r="C30" s="12">
        <v>5038631</v>
      </c>
      <c r="D30" s="4" t="s">
        <v>16</v>
      </c>
      <c r="E30" s="4" t="s">
        <v>16</v>
      </c>
      <c r="F30" s="12">
        <v>50640158</v>
      </c>
      <c r="G30" s="12">
        <v>28545104</v>
      </c>
      <c r="H30" s="12">
        <v>-22095054</v>
      </c>
      <c r="I30" s="12">
        <v>10270952</v>
      </c>
      <c r="J30" s="12">
        <v>27457724</v>
      </c>
      <c r="K30" s="12">
        <v>583517</v>
      </c>
      <c r="L30" s="4" t="s">
        <v>16</v>
      </c>
      <c r="M30" s="12">
        <v>503863</v>
      </c>
    </row>
    <row r="31" spans="1:13" x14ac:dyDescent="0.2">
      <c r="A31" s="96" t="s">
        <v>36</v>
      </c>
      <c r="B31" s="96"/>
      <c r="C31" s="12">
        <v>1526370</v>
      </c>
      <c r="D31" s="4">
        <v>2.5499999999999998</v>
      </c>
      <c r="E31" s="4">
        <v>0.37</v>
      </c>
      <c r="F31" s="12">
        <v>10216107</v>
      </c>
      <c r="G31" s="12">
        <v>11274095</v>
      </c>
      <c r="H31" s="12">
        <v>1057988</v>
      </c>
      <c r="I31" s="12">
        <v>422981</v>
      </c>
      <c r="J31" s="12">
        <v>7323482</v>
      </c>
      <c r="K31" s="12">
        <v>1394397</v>
      </c>
      <c r="L31" s="12">
        <v>3831</v>
      </c>
      <c r="M31" s="12">
        <v>2552385</v>
      </c>
    </row>
    <row r="32" spans="1:13" x14ac:dyDescent="0.2">
      <c r="A32" s="96" t="s">
        <v>37</v>
      </c>
      <c r="B32" s="96"/>
      <c r="C32" s="12">
        <v>52139003</v>
      </c>
      <c r="D32" s="4">
        <v>7.09</v>
      </c>
      <c r="E32" s="4">
        <v>0.16</v>
      </c>
      <c r="F32" s="12">
        <v>800832607</v>
      </c>
      <c r="G32" s="12">
        <v>822919811</v>
      </c>
      <c r="H32" s="12">
        <v>22087204</v>
      </c>
      <c r="I32" s="12">
        <v>11883456</v>
      </c>
      <c r="J32" s="12">
        <v>725783029</v>
      </c>
      <c r="K32" s="12">
        <v>21265292</v>
      </c>
      <c r="L32" s="12">
        <v>1865615</v>
      </c>
      <c r="M32" s="12">
        <v>74005875</v>
      </c>
    </row>
    <row r="33" spans="1:13" x14ac:dyDescent="0.2">
      <c r="A33" s="96" t="s">
        <v>38</v>
      </c>
      <c r="B33" s="96"/>
      <c r="C33" s="12">
        <v>14364278</v>
      </c>
      <c r="D33" s="4">
        <v>11.99</v>
      </c>
      <c r="E33" s="4">
        <v>0.06</v>
      </c>
      <c r="F33" s="12">
        <v>225506043</v>
      </c>
      <c r="G33" s="12">
        <v>228783954</v>
      </c>
      <c r="H33" s="12">
        <v>3277911</v>
      </c>
      <c r="I33" s="12">
        <v>544451</v>
      </c>
      <c r="J33" s="12">
        <v>208203965</v>
      </c>
      <c r="K33" s="12">
        <v>2937800</v>
      </c>
      <c r="L33" s="4" t="s">
        <v>16</v>
      </c>
      <c r="M33" s="12">
        <v>17642189</v>
      </c>
    </row>
    <row r="34" spans="1:13" x14ac:dyDescent="0.2">
      <c r="A34" s="96" t="s">
        <v>66</v>
      </c>
      <c r="B34" s="96"/>
      <c r="C34" s="12">
        <v>7957131</v>
      </c>
      <c r="D34" s="4">
        <v>8.67</v>
      </c>
      <c r="E34" s="4">
        <v>0.16</v>
      </c>
      <c r="F34" s="12">
        <v>124285251</v>
      </c>
      <c r="G34" s="12">
        <v>129211841</v>
      </c>
      <c r="H34" s="12">
        <v>4926590</v>
      </c>
      <c r="I34" s="12">
        <v>40982</v>
      </c>
      <c r="J34" s="12">
        <v>116236162</v>
      </c>
      <c r="K34" s="12">
        <v>91958</v>
      </c>
      <c r="L34" s="4" t="s">
        <v>16</v>
      </c>
      <c r="M34" s="12">
        <v>12883721</v>
      </c>
    </row>
    <row r="35" spans="1:13" x14ac:dyDescent="0.2">
      <c r="A35" s="96" t="s">
        <v>67</v>
      </c>
      <c r="B35" s="96"/>
      <c r="C35" s="12">
        <v>47811023</v>
      </c>
      <c r="D35" s="4">
        <v>14.84</v>
      </c>
      <c r="E35" s="4">
        <v>0.33</v>
      </c>
      <c r="F35" s="12">
        <v>745075211</v>
      </c>
      <c r="G35" s="12">
        <v>742871884</v>
      </c>
      <c r="H35" s="12">
        <v>-2203327</v>
      </c>
      <c r="I35" s="12">
        <v>10912751</v>
      </c>
      <c r="J35" s="12">
        <v>693900315</v>
      </c>
      <c r="K35" s="12">
        <v>3384744</v>
      </c>
      <c r="L35" s="4" t="s">
        <v>16</v>
      </c>
      <c r="M35" s="12">
        <v>45586825</v>
      </c>
    </row>
    <row r="36" spans="1:13" x14ac:dyDescent="0.2">
      <c r="A36" s="96" t="s">
        <v>17</v>
      </c>
      <c r="B36" s="96"/>
      <c r="C36" s="12">
        <v>15303783</v>
      </c>
      <c r="D36" s="4">
        <v>9.39</v>
      </c>
      <c r="E36" s="4">
        <v>0.09</v>
      </c>
      <c r="F36" s="12">
        <v>242808595</v>
      </c>
      <c r="G36" s="12">
        <v>249487583</v>
      </c>
      <c r="H36" s="12">
        <v>6678988</v>
      </c>
      <c r="I36" s="12">
        <v>979391</v>
      </c>
      <c r="J36" s="12">
        <v>225992627</v>
      </c>
      <c r="K36" s="12">
        <v>1564337</v>
      </c>
      <c r="L36" s="4">
        <v>916</v>
      </c>
      <c r="M36" s="12">
        <v>21929703</v>
      </c>
    </row>
    <row r="37" spans="1:13" x14ac:dyDescent="0.2">
      <c r="A37" s="96" t="s">
        <v>18</v>
      </c>
      <c r="B37" s="96"/>
      <c r="C37" s="12">
        <v>4432174</v>
      </c>
      <c r="D37" s="4">
        <v>7.46</v>
      </c>
      <c r="E37" s="4">
        <v>0.53</v>
      </c>
      <c r="F37" s="12">
        <v>50956520</v>
      </c>
      <c r="G37" s="12">
        <v>53527119</v>
      </c>
      <c r="H37" s="12">
        <v>2570599</v>
      </c>
      <c r="I37" s="12">
        <v>787213</v>
      </c>
      <c r="J37" s="12">
        <v>40422386</v>
      </c>
      <c r="K37" s="12">
        <v>6088143</v>
      </c>
      <c r="L37" s="12">
        <v>16468</v>
      </c>
      <c r="M37" s="12">
        <v>7000122</v>
      </c>
    </row>
    <row r="38" spans="1:13" x14ac:dyDescent="0.2">
      <c r="A38" s="96" t="s">
        <v>40</v>
      </c>
      <c r="B38" s="96"/>
      <c r="C38" s="12">
        <v>44110569</v>
      </c>
      <c r="D38" s="4">
        <v>10.02</v>
      </c>
      <c r="E38" s="4">
        <v>0.06</v>
      </c>
      <c r="F38" s="12">
        <v>691168337</v>
      </c>
      <c r="G38" s="12">
        <v>703773757</v>
      </c>
      <c r="H38" s="12">
        <v>12605420</v>
      </c>
      <c r="I38" s="12">
        <v>3288054</v>
      </c>
      <c r="J38" s="12">
        <v>635561296</v>
      </c>
      <c r="K38" s="12">
        <v>11515664</v>
      </c>
      <c r="L38" s="4" t="s">
        <v>16</v>
      </c>
      <c r="M38" s="12">
        <v>56696797</v>
      </c>
    </row>
    <row r="39" spans="1:13" ht="13.5" thickBot="1" x14ac:dyDescent="0.25">
      <c r="A39" s="99" t="s">
        <v>41</v>
      </c>
      <c r="B39" s="99"/>
      <c r="C39" s="14">
        <v>2675073</v>
      </c>
      <c r="D39" s="5">
        <v>8.08</v>
      </c>
      <c r="E39" s="5">
        <v>0.01</v>
      </c>
      <c r="F39" s="14">
        <v>42739788</v>
      </c>
      <c r="G39" s="14">
        <v>43818233</v>
      </c>
      <c r="H39" s="14">
        <v>1078445</v>
      </c>
      <c r="I39" s="14">
        <v>237954</v>
      </c>
      <c r="J39" s="14">
        <v>40064715</v>
      </c>
      <c r="K39" s="5" t="s">
        <v>16</v>
      </c>
      <c r="L39" s="5" t="s">
        <v>16</v>
      </c>
      <c r="M39" s="14">
        <v>3753518</v>
      </c>
    </row>
    <row r="40" spans="1:13" x14ac:dyDescent="0.2">
      <c r="A40" s="97" t="s">
        <v>42</v>
      </c>
      <c r="B40" s="97"/>
      <c r="C40" s="12">
        <v>605096238</v>
      </c>
      <c r="D40" s="4" t="s">
        <v>16</v>
      </c>
      <c r="E40" s="4" t="s">
        <v>16</v>
      </c>
      <c r="F40" s="12">
        <v>8883735218</v>
      </c>
      <c r="G40" s="12">
        <v>9081428981</v>
      </c>
      <c r="H40" s="12">
        <v>197693763</v>
      </c>
      <c r="I40" s="12">
        <v>114564341</v>
      </c>
      <c r="J40" s="12">
        <v>7804395719</v>
      </c>
      <c r="K40" s="12">
        <v>469681439</v>
      </c>
      <c r="L40" s="12">
        <v>11837761</v>
      </c>
      <c r="M40" s="12">
        <v>795514062</v>
      </c>
    </row>
    <row r="41" spans="1:13" x14ac:dyDescent="0.2">
      <c r="A41" s="11"/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11"/>
    </row>
    <row r="42" spans="1:13" ht="13.5" thickBot="1" x14ac:dyDescent="0.25">
      <c r="A42" s="99" t="s">
        <v>43</v>
      </c>
      <c r="B42" s="99"/>
      <c r="C42" s="14">
        <v>3290380</v>
      </c>
      <c r="D42" s="5">
        <v>2.4</v>
      </c>
      <c r="E42" s="5">
        <v>0.19</v>
      </c>
      <c r="F42" s="14">
        <v>40497312</v>
      </c>
      <c r="G42" s="14">
        <v>45303916</v>
      </c>
      <c r="H42" s="14">
        <v>4806604</v>
      </c>
      <c r="I42" s="14">
        <v>10368141</v>
      </c>
      <c r="J42" s="14">
        <v>36826226</v>
      </c>
      <c r="K42" s="14">
        <v>380706</v>
      </c>
      <c r="L42" s="5" t="s">
        <v>16</v>
      </c>
      <c r="M42" s="14">
        <v>8096984</v>
      </c>
    </row>
    <row r="43" spans="1:13" x14ac:dyDescent="0.2">
      <c r="A43" s="97" t="s">
        <v>44</v>
      </c>
      <c r="B43" s="97"/>
      <c r="C43" s="12">
        <v>3290380</v>
      </c>
      <c r="D43" s="4" t="s">
        <v>16</v>
      </c>
      <c r="E43" s="4" t="s">
        <v>16</v>
      </c>
      <c r="F43" s="12">
        <v>40497312</v>
      </c>
      <c r="G43" s="12">
        <v>45303916</v>
      </c>
      <c r="H43" s="12">
        <v>4806604</v>
      </c>
      <c r="I43" s="12">
        <v>10368141</v>
      </c>
      <c r="J43" s="12">
        <v>36826226</v>
      </c>
      <c r="K43" s="12">
        <v>380706</v>
      </c>
      <c r="L43" s="4" t="s">
        <v>16</v>
      </c>
      <c r="M43" s="12">
        <v>8096984</v>
      </c>
    </row>
    <row r="44" spans="1:13" ht="13.5" thickBo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13"/>
    </row>
    <row r="45" spans="1:13" ht="13.5" thickBot="1" x14ac:dyDescent="0.25">
      <c r="A45" s="98" t="s">
        <v>9</v>
      </c>
      <c r="B45" s="98"/>
      <c r="C45" s="14">
        <v>608386618</v>
      </c>
      <c r="D45" s="5"/>
      <c r="E45" s="5"/>
      <c r="F45" s="14">
        <v>8924232530</v>
      </c>
      <c r="G45" s="14">
        <v>9126732897</v>
      </c>
      <c r="H45" s="14">
        <v>202500367</v>
      </c>
      <c r="I45" s="14">
        <v>124932482</v>
      </c>
      <c r="J45" s="14">
        <v>7841221945</v>
      </c>
      <c r="K45" s="14">
        <v>470062145</v>
      </c>
      <c r="L45" s="14">
        <v>11837761</v>
      </c>
      <c r="M45" s="14">
        <v>803611046</v>
      </c>
    </row>
    <row r="46" spans="1:13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 x14ac:dyDescent="0.2">
      <c r="A47" s="71" t="s">
        <v>107</v>
      </c>
      <c r="B47" s="93" t="s">
        <v>111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</row>
    <row r="48" spans="1:13" x14ac:dyDescent="0.2">
      <c r="A48" s="59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</row>
    <row r="49" spans="1:13" x14ac:dyDescent="0.2">
      <c r="A49" s="59" t="s">
        <v>108</v>
      </c>
      <c r="B49" s="100" t="s">
        <v>112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</row>
    <row r="50" spans="1:13" ht="12.75" customHeight="1" x14ac:dyDescent="0.2">
      <c r="A50" s="71" t="s">
        <v>114</v>
      </c>
      <c r="B50" s="93" t="s">
        <v>113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</row>
    <row r="51" spans="1:13" x14ac:dyDescent="0.2">
      <c r="A51" s="59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</row>
    <row r="52" spans="1:13" ht="12.75" customHeight="1" x14ac:dyDescent="0.2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4" spans="1:13" x14ac:dyDescent="0.2">
      <c r="A54" s="85" t="s">
        <v>79</v>
      </c>
      <c r="B54" s="85"/>
    </row>
    <row r="55" spans="1:13" x14ac:dyDescent="0.2">
      <c r="A55" s="85" t="s">
        <v>64</v>
      </c>
      <c r="B55" s="85"/>
      <c r="C55" s="85"/>
      <c r="D55" s="85"/>
      <c r="E55" s="85"/>
    </row>
    <row r="57" spans="1:13" x14ac:dyDescent="0.2">
      <c r="A57" s="85" t="s">
        <v>80</v>
      </c>
      <c r="B57" s="85"/>
      <c r="C57" s="85"/>
      <c r="D57" s="85"/>
    </row>
    <row r="58" spans="1:13" x14ac:dyDescent="0.2">
      <c r="A58" s="101" t="s">
        <v>47</v>
      </c>
      <c r="B58" s="101"/>
      <c r="C58" s="66"/>
      <c r="D58" s="86" t="s">
        <v>3</v>
      </c>
      <c r="E58" s="86"/>
      <c r="F58" s="50" t="s">
        <v>81</v>
      </c>
      <c r="G58" s="50" t="s">
        <v>49</v>
      </c>
      <c r="H58" s="50" t="s">
        <v>82</v>
      </c>
      <c r="I58" s="50" t="s">
        <v>81</v>
      </c>
      <c r="J58" s="50" t="s">
        <v>49</v>
      </c>
      <c r="K58" s="50" t="s">
        <v>82</v>
      </c>
    </row>
    <row r="59" spans="1:13" x14ac:dyDescent="0.2">
      <c r="A59" s="47"/>
      <c r="B59" s="47"/>
      <c r="C59" s="47"/>
      <c r="D59" s="46" t="s">
        <v>9</v>
      </c>
      <c r="E59" s="46" t="s">
        <v>50</v>
      </c>
      <c r="F59" s="46" t="s">
        <v>83</v>
      </c>
      <c r="G59" s="46" t="s">
        <v>84</v>
      </c>
      <c r="H59" s="46" t="s">
        <v>85</v>
      </c>
      <c r="I59" s="46" t="s">
        <v>86</v>
      </c>
      <c r="J59" s="46" t="s">
        <v>84</v>
      </c>
      <c r="K59" s="46" t="s">
        <v>85</v>
      </c>
    </row>
    <row r="60" spans="1:13" x14ac:dyDescent="0.2">
      <c r="A60" s="67"/>
      <c r="B60" s="67"/>
      <c r="C60" s="67"/>
      <c r="D60" s="67"/>
      <c r="E60" s="67"/>
      <c r="F60" s="52" t="s">
        <v>87</v>
      </c>
      <c r="G60" s="52" t="s">
        <v>88</v>
      </c>
      <c r="H60" s="52" t="s">
        <v>88</v>
      </c>
      <c r="I60" s="52" t="s">
        <v>2</v>
      </c>
      <c r="J60" s="52" t="s">
        <v>89</v>
      </c>
      <c r="K60" s="52" t="s">
        <v>89</v>
      </c>
    </row>
    <row r="61" spans="1:13" x14ac:dyDescent="0.2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</row>
    <row r="62" spans="1:13" x14ac:dyDescent="0.2">
      <c r="A62" s="95" t="s">
        <v>90</v>
      </c>
      <c r="B62" s="95"/>
      <c r="C62" s="47"/>
      <c r="D62" s="47">
        <v>0.93</v>
      </c>
      <c r="E62" s="47">
        <v>1E-3</v>
      </c>
      <c r="F62" s="55">
        <v>46598482</v>
      </c>
      <c r="G62" s="55">
        <v>46598482</v>
      </c>
      <c r="H62" s="47">
        <v>0</v>
      </c>
      <c r="I62" s="55">
        <v>49893198</v>
      </c>
      <c r="J62" s="55">
        <v>49908621</v>
      </c>
      <c r="K62" s="55">
        <v>15423</v>
      </c>
    </row>
    <row r="63" spans="1:13" x14ac:dyDescent="0.2">
      <c r="A63" s="91" t="s">
        <v>91</v>
      </c>
      <c r="B63" s="91"/>
      <c r="C63" s="67"/>
      <c r="D63" s="67">
        <v>0.6</v>
      </c>
      <c r="E63" s="67">
        <v>0.04</v>
      </c>
      <c r="F63" s="68">
        <v>15771869</v>
      </c>
      <c r="G63" s="68">
        <v>15771869</v>
      </c>
      <c r="H63" s="67">
        <v>0</v>
      </c>
      <c r="I63" s="68">
        <v>28343807</v>
      </c>
      <c r="J63" s="68">
        <v>29472183</v>
      </c>
      <c r="K63" s="68">
        <v>1128376</v>
      </c>
    </row>
    <row r="66" spans="1:9" x14ac:dyDescent="0.2">
      <c r="A66" s="85" t="s">
        <v>92</v>
      </c>
      <c r="B66" s="85"/>
      <c r="C66" s="85"/>
      <c r="D66" s="85"/>
      <c r="E66" s="85"/>
      <c r="F66" s="85"/>
    </row>
    <row r="67" spans="1:9" x14ac:dyDescent="0.2">
      <c r="A67" s="101" t="s">
        <v>47</v>
      </c>
      <c r="B67" s="101"/>
      <c r="C67" s="66"/>
      <c r="D67" s="86" t="s">
        <v>3</v>
      </c>
      <c r="E67" s="86"/>
      <c r="F67" s="50" t="s">
        <v>69</v>
      </c>
      <c r="G67" s="50" t="s">
        <v>69</v>
      </c>
      <c r="H67" s="50" t="s">
        <v>93</v>
      </c>
      <c r="I67" s="50" t="s">
        <v>94</v>
      </c>
    </row>
    <row r="68" spans="1:9" x14ac:dyDescent="0.2">
      <c r="A68" s="47"/>
      <c r="B68" s="47"/>
      <c r="C68" s="47"/>
      <c r="D68" s="46" t="s">
        <v>9</v>
      </c>
      <c r="E68" s="46" t="s">
        <v>50</v>
      </c>
      <c r="F68" s="46" t="s">
        <v>95</v>
      </c>
      <c r="G68" s="46" t="s">
        <v>95</v>
      </c>
      <c r="H68" s="46" t="s">
        <v>96</v>
      </c>
      <c r="I68" s="46" t="s">
        <v>85</v>
      </c>
    </row>
    <row r="69" spans="1:9" x14ac:dyDescent="0.2">
      <c r="A69" s="47"/>
      <c r="B69" s="47"/>
      <c r="C69" s="47"/>
      <c r="D69" s="47"/>
      <c r="E69" s="47"/>
      <c r="F69" s="46" t="s">
        <v>97</v>
      </c>
      <c r="G69" s="46" t="s">
        <v>98</v>
      </c>
      <c r="H69" s="46" t="s">
        <v>99</v>
      </c>
      <c r="I69" s="46" t="s">
        <v>100</v>
      </c>
    </row>
    <row r="70" spans="1:9" x14ac:dyDescent="0.2">
      <c r="A70" s="67"/>
      <c r="B70" s="67"/>
      <c r="C70" s="67"/>
      <c r="D70" s="67"/>
      <c r="E70" s="67"/>
      <c r="F70" s="52" t="s">
        <v>101</v>
      </c>
      <c r="G70" s="52" t="s">
        <v>102</v>
      </c>
      <c r="H70" s="52" t="s">
        <v>103</v>
      </c>
      <c r="I70" s="52" t="s">
        <v>103</v>
      </c>
    </row>
    <row r="71" spans="1:9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x14ac:dyDescent="0.2">
      <c r="A72" s="67" t="s">
        <v>104</v>
      </c>
      <c r="B72" s="67"/>
      <c r="C72" s="67"/>
      <c r="D72" s="67">
        <v>2.77</v>
      </c>
      <c r="E72" s="67">
        <v>0.17</v>
      </c>
      <c r="F72" s="68">
        <v>43231745</v>
      </c>
      <c r="G72" s="68">
        <v>17977721</v>
      </c>
      <c r="H72" s="68">
        <v>61371687</v>
      </c>
      <c r="I72" s="68">
        <v>162221</v>
      </c>
    </row>
  </sheetData>
  <mergeCells count="49">
    <mergeCell ref="A63:B63"/>
    <mergeCell ref="A66:F66"/>
    <mergeCell ref="A67:B67"/>
    <mergeCell ref="B50:M51"/>
    <mergeCell ref="A55:E55"/>
    <mergeCell ref="A57:D57"/>
    <mergeCell ref="A58:B58"/>
    <mergeCell ref="A62:B62"/>
    <mergeCell ref="D58:E58"/>
    <mergeCell ref="D67:E67"/>
    <mergeCell ref="B49:M49"/>
    <mergeCell ref="A54:B54"/>
    <mergeCell ref="A12:B12"/>
    <mergeCell ref="A13:B13"/>
    <mergeCell ref="A14:B14"/>
    <mergeCell ref="A15:B15"/>
    <mergeCell ref="A16:B16"/>
    <mergeCell ref="A17:B17"/>
    <mergeCell ref="A11:B11"/>
    <mergeCell ref="A3:B3"/>
    <mergeCell ref="A4:E4"/>
    <mergeCell ref="A18:B18"/>
    <mergeCell ref="D6:E6"/>
    <mergeCell ref="B47:M48"/>
    <mergeCell ref="A27:B27"/>
    <mergeCell ref="A28:B28"/>
    <mergeCell ref="A29:B29"/>
    <mergeCell ref="A33:B33"/>
    <mergeCell ref="A36:B36"/>
    <mergeCell ref="A19:B19"/>
    <mergeCell ref="A20:B20"/>
    <mergeCell ref="A21:B21"/>
    <mergeCell ref="A22:B22"/>
    <mergeCell ref="A45:B45"/>
    <mergeCell ref="A38:B38"/>
    <mergeCell ref="A39:B39"/>
    <mergeCell ref="A40:B40"/>
    <mergeCell ref="A42:B42"/>
    <mergeCell ref="A23:B23"/>
    <mergeCell ref="A24:B24"/>
    <mergeCell ref="A25:B25"/>
    <mergeCell ref="A37:B37"/>
    <mergeCell ref="A26:B26"/>
    <mergeCell ref="A30:B30"/>
    <mergeCell ref="A31:B31"/>
    <mergeCell ref="A32:B32"/>
    <mergeCell ref="A34:B34"/>
    <mergeCell ref="A35:B35"/>
    <mergeCell ref="A43:B43"/>
  </mergeCells>
  <phoneticPr fontId="1" type="noConversion"/>
  <pageMargins left="0.75" right="0.75" top="1" bottom="1" header="0" footer="0"/>
  <headerFooter alignWithMargins="0"/>
  <ignoredErrors>
    <ignoredError sqref="A47:A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40" zoomScale="75" workbookViewId="0">
      <selection activeCell="A50" sqref="A50:B50"/>
    </sheetView>
  </sheetViews>
  <sheetFormatPr baseColWidth="10" defaultRowHeight="12.75" x14ac:dyDescent="0.2"/>
  <cols>
    <col min="1" max="1" width="5.7109375" style="7" customWidth="1"/>
    <col min="2" max="2" width="20.7109375" style="7" customWidth="1"/>
    <col min="3" max="3" width="18.5703125" style="7" customWidth="1"/>
    <col min="4" max="5" width="10.7109375" style="7" customWidth="1"/>
    <col min="6" max="13" width="20.7109375" style="7" customWidth="1"/>
    <col min="14" max="16384" width="11.42578125" style="7"/>
  </cols>
  <sheetData>
    <row r="1" spans="1:13" x14ac:dyDescent="0.2">
      <c r="A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13" x14ac:dyDescent="0.2">
      <c r="A3" s="85" t="s">
        <v>19</v>
      </c>
      <c r="B3" s="85"/>
    </row>
    <row r="4" spans="1:13" x14ac:dyDescent="0.2">
      <c r="A4" s="85" t="s">
        <v>68</v>
      </c>
      <c r="B4" s="85"/>
      <c r="C4" s="85"/>
      <c r="D4" s="85"/>
      <c r="E4" s="85"/>
      <c r="F4" s="85"/>
    </row>
    <row r="6" spans="1:13" x14ac:dyDescent="0.2">
      <c r="A6" s="101" t="s">
        <v>47</v>
      </c>
      <c r="B6" s="101"/>
      <c r="C6" s="50" t="s">
        <v>2</v>
      </c>
      <c r="D6" s="86" t="s">
        <v>3</v>
      </c>
      <c r="E6" s="86"/>
      <c r="F6" s="50" t="s">
        <v>4</v>
      </c>
      <c r="G6" s="50" t="s">
        <v>5</v>
      </c>
      <c r="H6" s="50" t="s">
        <v>6</v>
      </c>
      <c r="I6" s="50" t="s">
        <v>7</v>
      </c>
      <c r="J6" s="50" t="s">
        <v>49</v>
      </c>
      <c r="K6" s="50" t="s">
        <v>49</v>
      </c>
      <c r="L6" s="50" t="s">
        <v>49</v>
      </c>
      <c r="M6" s="50" t="s">
        <v>49</v>
      </c>
    </row>
    <row r="7" spans="1:13" x14ac:dyDescent="0.2">
      <c r="A7" s="47"/>
      <c r="B7" s="47"/>
      <c r="C7" s="46" t="s">
        <v>8</v>
      </c>
      <c r="D7" s="46" t="s">
        <v>9</v>
      </c>
      <c r="E7" s="46" t="s">
        <v>50</v>
      </c>
      <c r="F7" s="46" t="s">
        <v>10</v>
      </c>
      <c r="G7" s="46" t="s">
        <v>71</v>
      </c>
      <c r="H7" s="46" t="s">
        <v>72</v>
      </c>
      <c r="I7" s="46" t="s">
        <v>11</v>
      </c>
      <c r="J7" s="46" t="s">
        <v>55</v>
      </c>
      <c r="K7" s="46" t="s">
        <v>73</v>
      </c>
      <c r="L7" s="46" t="s">
        <v>57</v>
      </c>
      <c r="M7" s="46" t="s">
        <v>58</v>
      </c>
    </row>
    <row r="8" spans="1:13" x14ac:dyDescent="0.2">
      <c r="A8" s="67"/>
      <c r="B8" s="67"/>
      <c r="C8" s="67"/>
      <c r="D8" s="67"/>
      <c r="E8" s="67"/>
      <c r="F8" s="52" t="s">
        <v>12</v>
      </c>
      <c r="G8" s="52" t="s">
        <v>8</v>
      </c>
      <c r="H8" s="52" t="s">
        <v>12</v>
      </c>
      <c r="I8" s="52"/>
      <c r="J8" s="52"/>
      <c r="K8" s="52"/>
      <c r="L8" s="52"/>
      <c r="M8" s="52"/>
    </row>
    <row r="10" spans="1:13" x14ac:dyDescent="0.2">
      <c r="A10" s="88" t="s">
        <v>20</v>
      </c>
      <c r="B10" s="88"/>
      <c r="C10" s="48">
        <v>1525143</v>
      </c>
      <c r="D10" s="7">
        <v>0.81</v>
      </c>
      <c r="E10" s="7">
        <v>0.34</v>
      </c>
      <c r="F10" s="48">
        <v>2924331</v>
      </c>
      <c r="G10" s="48">
        <v>3358484</v>
      </c>
      <c r="H10" s="48">
        <v>434153</v>
      </c>
      <c r="I10" s="48">
        <v>179719</v>
      </c>
      <c r="J10" s="7">
        <v>0</v>
      </c>
      <c r="K10" s="48">
        <v>1508304</v>
      </c>
      <c r="L10" s="7">
        <v>0</v>
      </c>
      <c r="M10" s="48">
        <v>1850180</v>
      </c>
    </row>
    <row r="11" spans="1:13" x14ac:dyDescent="0.2">
      <c r="A11" s="88" t="s">
        <v>22</v>
      </c>
      <c r="B11" s="88"/>
      <c r="C11" s="48">
        <v>7948965</v>
      </c>
      <c r="D11" s="7">
        <v>1.25</v>
      </c>
      <c r="E11" s="7">
        <v>0.49</v>
      </c>
      <c r="F11" s="48">
        <v>20641617</v>
      </c>
      <c r="G11" s="48">
        <v>29873845</v>
      </c>
      <c r="H11" s="48">
        <v>9232228</v>
      </c>
      <c r="I11" s="48">
        <v>2509397</v>
      </c>
      <c r="J11" s="7">
        <v>0</v>
      </c>
      <c r="K11" s="48">
        <v>12692780</v>
      </c>
      <c r="L11" s="48">
        <v>50549</v>
      </c>
      <c r="M11" s="48">
        <v>17130516</v>
      </c>
    </row>
    <row r="12" spans="1:13" x14ac:dyDescent="0.2">
      <c r="A12" s="88" t="s">
        <v>23</v>
      </c>
      <c r="B12" s="88"/>
      <c r="C12" s="48">
        <v>2813466</v>
      </c>
      <c r="D12" s="7">
        <v>2.85</v>
      </c>
      <c r="E12" s="7">
        <v>0.92</v>
      </c>
      <c r="F12" s="48">
        <v>8921944</v>
      </c>
      <c r="G12" s="48">
        <v>9334328</v>
      </c>
      <c r="H12" s="48">
        <v>412384</v>
      </c>
      <c r="I12" s="48">
        <v>542182</v>
      </c>
      <c r="J12" s="7">
        <v>0</v>
      </c>
      <c r="K12" s="48">
        <v>6109460</v>
      </c>
      <c r="L12" s="48">
        <v>22653</v>
      </c>
      <c r="M12" s="48">
        <v>3202215</v>
      </c>
    </row>
    <row r="13" spans="1:13" x14ac:dyDescent="0.2">
      <c r="A13" s="88" t="s">
        <v>24</v>
      </c>
      <c r="B13" s="88"/>
      <c r="C13" s="48">
        <v>1525143</v>
      </c>
      <c r="D13" s="7">
        <v>1</v>
      </c>
      <c r="E13" s="7">
        <v>0.11</v>
      </c>
      <c r="F13" s="48">
        <v>10196157</v>
      </c>
      <c r="G13" s="48">
        <v>12551388</v>
      </c>
      <c r="H13" s="48">
        <v>2355231</v>
      </c>
      <c r="I13" s="48">
        <v>7166533</v>
      </c>
      <c r="J13" s="48">
        <v>6822252</v>
      </c>
      <c r="K13" s="48">
        <v>1848762</v>
      </c>
      <c r="L13" s="7">
        <v>0</v>
      </c>
      <c r="M13" s="48">
        <v>3880374</v>
      </c>
    </row>
    <row r="14" spans="1:13" x14ac:dyDescent="0.2">
      <c r="A14" s="88" t="s">
        <v>13</v>
      </c>
      <c r="B14" s="88"/>
      <c r="C14" s="48">
        <v>6438807</v>
      </c>
      <c r="D14" s="7">
        <v>3.79</v>
      </c>
      <c r="E14" s="7">
        <v>0.83</v>
      </c>
      <c r="F14" s="48">
        <v>32888661</v>
      </c>
      <c r="G14" s="48">
        <v>39118503</v>
      </c>
      <c r="H14" s="48">
        <v>6229842</v>
      </c>
      <c r="I14" s="48">
        <v>818074</v>
      </c>
      <c r="J14" s="48">
        <v>17787500</v>
      </c>
      <c r="K14" s="48">
        <v>8745062</v>
      </c>
      <c r="L14" s="7">
        <v>0</v>
      </c>
      <c r="M14" s="48">
        <v>12585941</v>
      </c>
    </row>
    <row r="15" spans="1:13" x14ac:dyDescent="0.2">
      <c r="A15" s="88" t="s">
        <v>65</v>
      </c>
      <c r="B15" s="88"/>
      <c r="C15" s="48">
        <v>23537553</v>
      </c>
      <c r="D15" s="7">
        <v>13.91</v>
      </c>
      <c r="E15" s="7">
        <v>0.8</v>
      </c>
      <c r="F15" s="48">
        <v>343659059</v>
      </c>
      <c r="G15" s="48">
        <v>343854370</v>
      </c>
      <c r="H15" s="48">
        <v>195311</v>
      </c>
      <c r="I15" s="48">
        <v>855779</v>
      </c>
      <c r="J15" s="48">
        <v>317042820</v>
      </c>
      <c r="K15" s="48">
        <v>3078686</v>
      </c>
      <c r="L15" s="7">
        <v>0</v>
      </c>
      <c r="M15" s="48">
        <v>23732864</v>
      </c>
    </row>
    <row r="16" spans="1:13" x14ac:dyDescent="0.2">
      <c r="A16" s="88" t="s">
        <v>25</v>
      </c>
      <c r="B16" s="88"/>
      <c r="C16" s="48">
        <v>3288755</v>
      </c>
      <c r="D16" s="7">
        <v>2.37</v>
      </c>
      <c r="E16" s="7">
        <v>0.71</v>
      </c>
      <c r="F16" s="48">
        <v>10930366</v>
      </c>
      <c r="G16" s="48">
        <v>11970352</v>
      </c>
      <c r="H16" s="48">
        <v>1039986</v>
      </c>
      <c r="I16" s="48">
        <v>1173306</v>
      </c>
      <c r="J16" s="7">
        <v>0</v>
      </c>
      <c r="K16" s="48">
        <v>7641611</v>
      </c>
      <c r="L16" s="7">
        <v>0</v>
      </c>
      <c r="M16" s="48">
        <v>4328741</v>
      </c>
    </row>
    <row r="17" spans="1:13" x14ac:dyDescent="0.2">
      <c r="A17" s="88" t="s">
        <v>14</v>
      </c>
      <c r="B17" s="88"/>
      <c r="C17" s="48">
        <v>34539178</v>
      </c>
      <c r="D17" s="7">
        <v>8.48</v>
      </c>
      <c r="E17" s="7">
        <v>0.23</v>
      </c>
      <c r="F17" s="48">
        <v>513730078</v>
      </c>
      <c r="G17" s="48">
        <v>532227118</v>
      </c>
      <c r="H17" s="48">
        <v>18497040</v>
      </c>
      <c r="I17" s="48">
        <v>2155715</v>
      </c>
      <c r="J17" s="48">
        <v>425083183</v>
      </c>
      <c r="K17" s="48">
        <v>54157189</v>
      </c>
      <c r="L17" s="7">
        <v>0</v>
      </c>
      <c r="M17" s="48">
        <v>52986746</v>
      </c>
    </row>
    <row r="18" spans="1:13" x14ac:dyDescent="0.2">
      <c r="A18" s="88" t="s">
        <v>26</v>
      </c>
      <c r="B18" s="88"/>
      <c r="C18" s="48">
        <v>7965006</v>
      </c>
      <c r="D18" s="7">
        <v>6.41</v>
      </c>
      <c r="E18" s="7">
        <v>0.14000000000000001</v>
      </c>
      <c r="F18" s="48">
        <v>101611999</v>
      </c>
      <c r="G18" s="48">
        <v>107154922</v>
      </c>
      <c r="H18" s="48">
        <v>5542923</v>
      </c>
      <c r="I18" s="48">
        <v>297996</v>
      </c>
      <c r="J18" s="48">
        <v>89346831</v>
      </c>
      <c r="K18" s="48">
        <v>4457132</v>
      </c>
      <c r="L18" s="7">
        <v>0</v>
      </c>
      <c r="M18" s="48">
        <v>13350959</v>
      </c>
    </row>
    <row r="19" spans="1:13" x14ac:dyDescent="0.2">
      <c r="A19" s="88" t="s">
        <v>27</v>
      </c>
      <c r="B19" s="88"/>
      <c r="C19" s="48">
        <v>18662220</v>
      </c>
      <c r="D19" s="7">
        <v>10.11</v>
      </c>
      <c r="E19" s="7">
        <v>7.0000000000000007E-2</v>
      </c>
      <c r="F19" s="48">
        <v>296733267</v>
      </c>
      <c r="G19" s="48">
        <v>303958152</v>
      </c>
      <c r="H19" s="48">
        <v>7224885</v>
      </c>
      <c r="I19" s="48">
        <v>33481</v>
      </c>
      <c r="J19" s="48">
        <v>276873273</v>
      </c>
      <c r="K19" s="48">
        <v>1197774</v>
      </c>
      <c r="L19" s="7">
        <v>0</v>
      </c>
      <c r="M19" s="48">
        <v>25887105</v>
      </c>
    </row>
    <row r="20" spans="1:13" x14ac:dyDescent="0.2">
      <c r="A20" s="88" t="s">
        <v>28</v>
      </c>
      <c r="B20" s="88"/>
      <c r="C20" s="48">
        <v>95322506</v>
      </c>
      <c r="D20" s="7">
        <v>8.61</v>
      </c>
      <c r="E20" s="7">
        <v>0.34</v>
      </c>
      <c r="F20" s="48">
        <v>1425944928</v>
      </c>
      <c r="G20" s="48">
        <v>1498546826</v>
      </c>
      <c r="H20" s="48">
        <v>72601898</v>
      </c>
      <c r="I20" s="48">
        <v>13959049</v>
      </c>
      <c r="J20" s="48">
        <v>1239658642</v>
      </c>
      <c r="K20" s="48">
        <v>79192216</v>
      </c>
      <c r="L20" s="48">
        <v>8998415</v>
      </c>
      <c r="M20" s="48">
        <v>170697553</v>
      </c>
    </row>
    <row r="21" spans="1:13" x14ac:dyDescent="0.2">
      <c r="A21" s="88" t="s">
        <v>29</v>
      </c>
      <c r="B21" s="88"/>
      <c r="C21" s="48">
        <v>49984702</v>
      </c>
      <c r="D21" s="7">
        <v>9.3800000000000008</v>
      </c>
      <c r="E21" s="7">
        <v>0.06</v>
      </c>
      <c r="F21" s="48">
        <v>767474057</v>
      </c>
      <c r="G21" s="48">
        <v>790523960</v>
      </c>
      <c r="H21" s="48">
        <v>23049903</v>
      </c>
      <c r="I21" s="48">
        <v>2719557</v>
      </c>
      <c r="J21" s="48">
        <v>716408757</v>
      </c>
      <c r="K21" s="48">
        <v>24065598</v>
      </c>
      <c r="L21" s="48">
        <v>64903</v>
      </c>
      <c r="M21" s="48">
        <v>49984702</v>
      </c>
    </row>
    <row r="22" spans="1:13" x14ac:dyDescent="0.2">
      <c r="A22" s="103" t="s">
        <v>15</v>
      </c>
      <c r="B22" s="103"/>
      <c r="C22" s="48">
        <v>19024086</v>
      </c>
      <c r="D22" s="7">
        <v>8.9499999999999993</v>
      </c>
      <c r="E22" s="7">
        <v>0.46</v>
      </c>
      <c r="F22" s="48">
        <v>252801142</v>
      </c>
      <c r="G22" s="48">
        <v>259671006</v>
      </c>
      <c r="H22" s="48">
        <v>6869864</v>
      </c>
      <c r="I22" s="48">
        <v>4184558</v>
      </c>
      <c r="J22" s="48">
        <v>219368128</v>
      </c>
      <c r="K22" s="48">
        <v>16263993</v>
      </c>
      <c r="L22" s="7">
        <v>0</v>
      </c>
      <c r="M22" s="48">
        <v>24038885</v>
      </c>
    </row>
    <row r="23" spans="1:13" x14ac:dyDescent="0.2">
      <c r="A23" s="88" t="s">
        <v>30</v>
      </c>
      <c r="B23" s="88"/>
      <c r="C23" s="48">
        <v>19917258</v>
      </c>
      <c r="D23" s="7">
        <v>9.61</v>
      </c>
      <c r="E23" s="7">
        <v>0.68</v>
      </c>
      <c r="F23" s="48">
        <v>292867327</v>
      </c>
      <c r="G23" s="48">
        <v>309351788</v>
      </c>
      <c r="H23" s="48">
        <v>16484461</v>
      </c>
      <c r="I23" s="48">
        <v>3844307</v>
      </c>
      <c r="J23" s="48">
        <v>236723306</v>
      </c>
      <c r="K23" s="48">
        <v>36411956</v>
      </c>
      <c r="L23" s="48">
        <v>14298</v>
      </c>
      <c r="M23" s="48">
        <v>36202228</v>
      </c>
    </row>
    <row r="24" spans="1:13" x14ac:dyDescent="0.2">
      <c r="A24" s="88" t="s">
        <v>31</v>
      </c>
      <c r="B24" s="88"/>
      <c r="C24" s="48">
        <v>1525143</v>
      </c>
      <c r="D24" s="7">
        <v>0.09</v>
      </c>
      <c r="E24" s="7">
        <v>1</v>
      </c>
      <c r="F24" s="48">
        <v>4173824</v>
      </c>
      <c r="G24" s="48">
        <v>5642890</v>
      </c>
      <c r="H24" s="48">
        <v>1469066</v>
      </c>
      <c r="I24" s="48">
        <v>8587</v>
      </c>
      <c r="J24" s="7">
        <v>0</v>
      </c>
      <c r="K24" s="48">
        <v>2648681</v>
      </c>
      <c r="L24" s="7">
        <v>0</v>
      </c>
      <c r="M24" s="48">
        <v>2994209</v>
      </c>
    </row>
    <row r="25" spans="1:13" x14ac:dyDescent="0.2">
      <c r="A25" s="88" t="s">
        <v>32</v>
      </c>
      <c r="B25" s="88"/>
      <c r="C25" s="48">
        <v>75413872</v>
      </c>
      <c r="D25" s="7">
        <v>9.15</v>
      </c>
      <c r="E25" s="7">
        <v>0.18</v>
      </c>
      <c r="F25" s="48">
        <v>1144676203</v>
      </c>
      <c r="G25" s="48">
        <v>1166333886</v>
      </c>
      <c r="H25" s="48">
        <v>21657683</v>
      </c>
      <c r="I25" s="48">
        <v>7810728</v>
      </c>
      <c r="J25" s="48">
        <v>991128871</v>
      </c>
      <c r="K25" s="48">
        <v>78632843</v>
      </c>
      <c r="L25" s="48">
        <v>100486</v>
      </c>
      <c r="M25" s="48">
        <v>96471686</v>
      </c>
    </row>
    <row r="26" spans="1:13" x14ac:dyDescent="0.2">
      <c r="A26" s="88" t="s">
        <v>33</v>
      </c>
      <c r="B26" s="88"/>
      <c r="C26" s="48">
        <v>9253223</v>
      </c>
      <c r="D26" s="7">
        <v>2.61</v>
      </c>
      <c r="E26" s="7">
        <v>0.23</v>
      </c>
      <c r="F26" s="48">
        <v>110955998</v>
      </c>
      <c r="G26" s="48">
        <v>127039460</v>
      </c>
      <c r="H26" s="48">
        <v>16083462</v>
      </c>
      <c r="I26" s="48">
        <v>13057309</v>
      </c>
      <c r="J26" s="48">
        <v>34515113</v>
      </c>
      <c r="K26" s="48">
        <v>68103657</v>
      </c>
      <c r="L26" s="7">
        <v>0</v>
      </c>
      <c r="M26" s="48">
        <v>24420690</v>
      </c>
    </row>
    <row r="27" spans="1:13" x14ac:dyDescent="0.2">
      <c r="A27" s="88" t="s">
        <v>34</v>
      </c>
      <c r="B27" s="88"/>
      <c r="C27" s="48">
        <v>22990004</v>
      </c>
      <c r="D27" s="7">
        <v>11.18</v>
      </c>
      <c r="E27" s="7">
        <v>0.06</v>
      </c>
      <c r="F27" s="48">
        <v>365990116</v>
      </c>
      <c r="G27" s="48">
        <v>369368250</v>
      </c>
      <c r="H27" s="48">
        <v>3378134</v>
      </c>
      <c r="I27" s="48">
        <v>2506740</v>
      </c>
      <c r="J27" s="48">
        <v>319506526</v>
      </c>
      <c r="K27" s="48">
        <v>23493586</v>
      </c>
      <c r="L27" s="7">
        <v>0</v>
      </c>
      <c r="M27" s="48">
        <v>26368138</v>
      </c>
    </row>
    <row r="28" spans="1:13" x14ac:dyDescent="0.2">
      <c r="A28" s="88" t="s">
        <v>35</v>
      </c>
      <c r="B28" s="88"/>
      <c r="C28" s="48">
        <v>20227677</v>
      </c>
      <c r="D28" s="7">
        <v>8.57</v>
      </c>
      <c r="E28" s="7">
        <v>0.19</v>
      </c>
      <c r="F28" s="48">
        <v>310476494</v>
      </c>
      <c r="G28" s="48">
        <v>314054986</v>
      </c>
      <c r="H28" s="48">
        <v>3578492</v>
      </c>
      <c r="I28" s="48">
        <v>2801770</v>
      </c>
      <c r="J28" s="48">
        <v>282775370</v>
      </c>
      <c r="K28" s="48">
        <v>8177544</v>
      </c>
      <c r="L28" s="48">
        <v>2329</v>
      </c>
      <c r="M28" s="48">
        <v>23099743</v>
      </c>
    </row>
    <row r="29" spans="1:13" x14ac:dyDescent="0.2">
      <c r="A29" s="88" t="s">
        <v>117</v>
      </c>
      <c r="B29" s="88"/>
      <c r="C29" s="48">
        <v>3445636</v>
      </c>
      <c r="F29" s="48">
        <v>48688295</v>
      </c>
      <c r="G29" s="48">
        <v>27851693</v>
      </c>
      <c r="H29" s="48">
        <v>-20836602</v>
      </c>
      <c r="I29" s="48">
        <v>8473536</v>
      </c>
      <c r="J29" s="48">
        <v>27091024</v>
      </c>
      <c r="K29" s="48">
        <v>574218</v>
      </c>
      <c r="L29" s="7">
        <v>0</v>
      </c>
      <c r="M29" s="48">
        <v>186451</v>
      </c>
    </row>
    <row r="30" spans="1:13" x14ac:dyDescent="0.2">
      <c r="A30" s="88" t="s">
        <v>36</v>
      </c>
      <c r="B30" s="88"/>
      <c r="C30" s="48">
        <v>1660471</v>
      </c>
      <c r="D30" s="7">
        <v>2.76</v>
      </c>
      <c r="E30" s="7">
        <v>0.42</v>
      </c>
      <c r="F30" s="48">
        <v>11110607</v>
      </c>
      <c r="G30" s="48">
        <v>12608875</v>
      </c>
      <c r="H30" s="48">
        <v>1498268</v>
      </c>
      <c r="I30" s="48">
        <v>43135</v>
      </c>
      <c r="J30" s="48">
        <v>8019277</v>
      </c>
      <c r="K30" s="48">
        <v>1459590</v>
      </c>
      <c r="L30" s="48">
        <v>32844</v>
      </c>
      <c r="M30" s="48">
        <v>3097164</v>
      </c>
    </row>
    <row r="31" spans="1:13" x14ac:dyDescent="0.2">
      <c r="A31" s="88" t="s">
        <v>74</v>
      </c>
      <c r="B31" s="88"/>
      <c r="C31" s="48">
        <v>53572734</v>
      </c>
      <c r="D31" s="7">
        <v>7.6</v>
      </c>
      <c r="E31" s="7">
        <v>0.15</v>
      </c>
      <c r="F31" s="48">
        <v>839780372</v>
      </c>
      <c r="G31" s="48">
        <v>854079067</v>
      </c>
      <c r="H31" s="48">
        <v>14298695</v>
      </c>
      <c r="I31" s="48">
        <v>13048973</v>
      </c>
      <c r="J31" s="48">
        <v>762260631</v>
      </c>
      <c r="K31" s="48">
        <v>22466301</v>
      </c>
      <c r="L31" s="48">
        <v>1836339</v>
      </c>
      <c r="M31" s="48">
        <v>67515796</v>
      </c>
    </row>
    <row r="32" spans="1:13" x14ac:dyDescent="0.2">
      <c r="A32" s="88" t="s">
        <v>118</v>
      </c>
      <c r="B32" s="88"/>
      <c r="C32" s="48">
        <v>15145812</v>
      </c>
      <c r="D32" s="7">
        <v>12.14</v>
      </c>
      <c r="E32" s="7">
        <v>0.1</v>
      </c>
      <c r="F32" s="48">
        <v>236210360</v>
      </c>
      <c r="G32" s="48">
        <v>240378084</v>
      </c>
      <c r="H32" s="48">
        <v>4167724</v>
      </c>
      <c r="I32" s="48">
        <v>205828</v>
      </c>
      <c r="J32" s="48">
        <v>218210394</v>
      </c>
      <c r="K32" s="48">
        <v>2854154</v>
      </c>
      <c r="L32" s="7">
        <v>0</v>
      </c>
      <c r="M32" s="48">
        <v>19313536</v>
      </c>
    </row>
    <row r="33" spans="1:13" x14ac:dyDescent="0.2">
      <c r="A33" s="88" t="s">
        <v>116</v>
      </c>
      <c r="B33" s="88"/>
      <c r="C33" s="48">
        <v>7786700</v>
      </c>
      <c r="D33" s="7">
        <v>7.75</v>
      </c>
      <c r="E33" s="7">
        <v>0.03</v>
      </c>
      <c r="F33" s="48">
        <v>123292634</v>
      </c>
      <c r="G33" s="48">
        <v>127719388</v>
      </c>
      <c r="H33" s="48">
        <v>4426754</v>
      </c>
      <c r="I33" s="48">
        <v>166964</v>
      </c>
      <c r="J33" s="48">
        <v>115426048</v>
      </c>
      <c r="K33" s="48">
        <v>79886</v>
      </c>
      <c r="L33" s="7">
        <v>0</v>
      </c>
      <c r="M33" s="48">
        <v>12213454</v>
      </c>
    </row>
    <row r="34" spans="1:13" x14ac:dyDescent="0.2">
      <c r="A34" s="88" t="s">
        <v>76</v>
      </c>
      <c r="B34" s="88"/>
      <c r="C34" s="48">
        <v>49463674</v>
      </c>
      <c r="D34" s="7">
        <v>12.04</v>
      </c>
      <c r="E34" s="7">
        <v>0.28999999999999998</v>
      </c>
      <c r="F34" s="48">
        <v>769352445</v>
      </c>
      <c r="G34" s="48">
        <v>773360131</v>
      </c>
      <c r="H34" s="48">
        <v>4007686</v>
      </c>
      <c r="I34" s="48">
        <v>4715285</v>
      </c>
      <c r="J34" s="48">
        <v>716091166</v>
      </c>
      <c r="K34" s="48">
        <v>3822637</v>
      </c>
      <c r="L34" s="7">
        <v>0</v>
      </c>
      <c r="M34" s="48">
        <v>53446328</v>
      </c>
    </row>
    <row r="35" spans="1:13" x14ac:dyDescent="0.2">
      <c r="A35" s="88" t="s">
        <v>17</v>
      </c>
      <c r="B35" s="88"/>
      <c r="C35" s="48">
        <v>15401726</v>
      </c>
      <c r="D35" s="7">
        <v>9.39</v>
      </c>
      <c r="E35" s="7">
        <v>0.09</v>
      </c>
      <c r="F35" s="48">
        <v>243664013</v>
      </c>
      <c r="G35" s="48">
        <v>248043544</v>
      </c>
      <c r="H35" s="48">
        <v>4379531</v>
      </c>
      <c r="I35" s="48">
        <v>7820511</v>
      </c>
      <c r="J35" s="48">
        <v>226806035</v>
      </c>
      <c r="K35" s="48">
        <v>1551370</v>
      </c>
      <c r="L35" s="48">
        <v>1440</v>
      </c>
      <c r="M35" s="48">
        <v>19684699</v>
      </c>
    </row>
    <row r="36" spans="1:13" x14ac:dyDescent="0.2">
      <c r="A36" s="88" t="s">
        <v>119</v>
      </c>
      <c r="B36" s="88"/>
      <c r="C36" s="48">
        <v>4277794</v>
      </c>
      <c r="D36" s="7">
        <v>6.27</v>
      </c>
      <c r="E36" s="7">
        <v>0.46</v>
      </c>
      <c r="F36" s="48">
        <v>50995291</v>
      </c>
      <c r="G36" s="48">
        <v>52806508</v>
      </c>
      <c r="H36" s="48">
        <v>1811217</v>
      </c>
      <c r="I36" s="48">
        <v>1448928</v>
      </c>
      <c r="J36" s="48">
        <v>39857900</v>
      </c>
      <c r="K36" s="48">
        <v>6750597</v>
      </c>
      <c r="L36" s="48">
        <v>136324</v>
      </c>
      <c r="M36" s="48">
        <v>6061687</v>
      </c>
    </row>
    <row r="37" spans="1:13" x14ac:dyDescent="0.2">
      <c r="A37" s="88" t="s">
        <v>40</v>
      </c>
      <c r="B37" s="88"/>
      <c r="C37" s="48">
        <v>45413378</v>
      </c>
      <c r="D37" s="7">
        <v>10.01</v>
      </c>
      <c r="E37" s="7">
        <v>0.1</v>
      </c>
      <c r="F37" s="48">
        <v>707911312</v>
      </c>
      <c r="G37" s="48">
        <v>719195606</v>
      </c>
      <c r="H37" s="48">
        <v>11284294</v>
      </c>
      <c r="I37" s="48">
        <v>2506315</v>
      </c>
      <c r="J37" s="48">
        <v>650703816</v>
      </c>
      <c r="K37" s="48">
        <v>11786353</v>
      </c>
      <c r="L37" s="7">
        <v>0</v>
      </c>
      <c r="M37" s="48">
        <v>56705437</v>
      </c>
    </row>
    <row r="38" spans="1:13" x14ac:dyDescent="0.2">
      <c r="A38" s="88" t="s">
        <v>41</v>
      </c>
      <c r="B38" s="88"/>
      <c r="C38" s="48">
        <v>2600761</v>
      </c>
      <c r="D38" s="7">
        <v>7.42</v>
      </c>
      <c r="E38" s="7">
        <v>0.01</v>
      </c>
      <c r="F38" s="48">
        <v>41533733</v>
      </c>
      <c r="G38" s="48">
        <v>43026966</v>
      </c>
      <c r="H38" s="48">
        <v>1493233</v>
      </c>
      <c r="I38" s="48">
        <v>3020</v>
      </c>
      <c r="J38" s="48">
        <v>40426205</v>
      </c>
      <c r="K38" s="7">
        <v>0</v>
      </c>
      <c r="L38" s="7">
        <v>0</v>
      </c>
      <c r="M38" s="48">
        <v>2600761</v>
      </c>
    </row>
    <row r="39" spans="1:13" x14ac:dyDescent="0.2">
      <c r="A39" s="90" t="s">
        <v>42</v>
      </c>
      <c r="B39" s="90"/>
      <c r="C39" s="56">
        <v>620671393</v>
      </c>
      <c r="D39" s="72"/>
      <c r="E39" s="72"/>
      <c r="F39" s="56">
        <v>9090136630</v>
      </c>
      <c r="G39" s="56">
        <v>9333004376</v>
      </c>
      <c r="H39" s="56">
        <v>242867746</v>
      </c>
      <c r="I39" s="56">
        <v>105057282</v>
      </c>
      <c r="J39" s="56">
        <v>7977933068</v>
      </c>
      <c r="K39" s="56">
        <v>489771940</v>
      </c>
      <c r="L39" s="56">
        <v>11260580</v>
      </c>
      <c r="M39" s="56">
        <v>854038788</v>
      </c>
    </row>
    <row r="41" spans="1:13" x14ac:dyDescent="0.2">
      <c r="A41" s="88" t="s">
        <v>43</v>
      </c>
      <c r="B41" s="88"/>
      <c r="C41" s="48">
        <v>3630603</v>
      </c>
      <c r="D41" s="7">
        <v>2.4</v>
      </c>
      <c r="E41" s="7">
        <v>0.19</v>
      </c>
      <c r="F41" s="48">
        <v>40912935</v>
      </c>
      <c r="G41" s="48">
        <v>47563747</v>
      </c>
      <c r="H41" s="48">
        <v>6650812</v>
      </c>
      <c r="I41" s="48">
        <v>8602829</v>
      </c>
      <c r="J41" s="7">
        <v>0</v>
      </c>
      <c r="K41" s="48">
        <v>37282332</v>
      </c>
      <c r="L41" s="7">
        <v>0</v>
      </c>
      <c r="M41" s="48">
        <v>10281415</v>
      </c>
    </row>
    <row r="42" spans="1:13" x14ac:dyDescent="0.2">
      <c r="A42" s="90" t="s">
        <v>44</v>
      </c>
      <c r="B42" s="90"/>
      <c r="C42" s="56">
        <v>3630603</v>
      </c>
      <c r="D42" s="72"/>
      <c r="E42" s="72"/>
      <c r="F42" s="56">
        <v>40912935</v>
      </c>
      <c r="G42" s="56">
        <v>47563747</v>
      </c>
      <c r="H42" s="56">
        <v>6650812</v>
      </c>
      <c r="I42" s="56">
        <v>8602829</v>
      </c>
      <c r="J42" s="72">
        <v>0</v>
      </c>
      <c r="K42" s="56">
        <v>37282332</v>
      </c>
      <c r="L42" s="72">
        <v>0</v>
      </c>
      <c r="M42" s="56">
        <v>10281415</v>
      </c>
    </row>
    <row r="43" spans="1:13" x14ac:dyDescent="0.2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x14ac:dyDescent="0.2">
      <c r="A44" s="91" t="s">
        <v>9</v>
      </c>
      <c r="B44" s="91"/>
      <c r="C44" s="68">
        <v>624301996</v>
      </c>
      <c r="D44" s="67"/>
      <c r="E44" s="67"/>
      <c r="F44" s="68">
        <v>9131049565</v>
      </c>
      <c r="G44" s="68">
        <v>9380568123</v>
      </c>
      <c r="H44" s="68">
        <v>249518558</v>
      </c>
      <c r="I44" s="68">
        <v>113660111</v>
      </c>
      <c r="J44" s="68">
        <v>7977933068</v>
      </c>
      <c r="K44" s="68">
        <v>527054272</v>
      </c>
      <c r="L44" s="68">
        <v>11260580</v>
      </c>
      <c r="M44" s="68">
        <v>864320203</v>
      </c>
    </row>
    <row r="46" spans="1:13" x14ac:dyDescent="0.2">
      <c r="A46" s="71" t="s">
        <v>107</v>
      </c>
      <c r="B46" s="88" t="s">
        <v>105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</row>
    <row r="47" spans="1:13" x14ac:dyDescent="0.2">
      <c r="A47" s="71" t="s">
        <v>108</v>
      </c>
      <c r="B47" s="88" t="s">
        <v>106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</row>
    <row r="50" spans="1:11" x14ac:dyDescent="0.2">
      <c r="A50" s="85" t="s">
        <v>79</v>
      </c>
      <c r="B50" s="85"/>
    </row>
    <row r="51" spans="1:11" x14ac:dyDescent="0.2">
      <c r="A51" s="85" t="s">
        <v>68</v>
      </c>
      <c r="B51" s="85"/>
      <c r="C51" s="85"/>
      <c r="D51" s="85"/>
      <c r="E51" s="85"/>
      <c r="F51" s="85"/>
    </row>
    <row r="53" spans="1:11" x14ac:dyDescent="0.2">
      <c r="A53" s="85" t="s">
        <v>80</v>
      </c>
      <c r="B53" s="85"/>
      <c r="C53" s="85"/>
      <c r="D53" s="85"/>
    </row>
    <row r="54" spans="1:11" x14ac:dyDescent="0.2">
      <c r="A54" s="101" t="s">
        <v>47</v>
      </c>
      <c r="B54" s="101"/>
      <c r="C54" s="66"/>
      <c r="D54" s="86" t="s">
        <v>3</v>
      </c>
      <c r="E54" s="86"/>
      <c r="F54" s="50" t="s">
        <v>81</v>
      </c>
      <c r="G54" s="50" t="s">
        <v>49</v>
      </c>
      <c r="H54" s="50" t="s">
        <v>82</v>
      </c>
      <c r="I54" s="50" t="s">
        <v>81</v>
      </c>
      <c r="J54" s="50" t="s">
        <v>49</v>
      </c>
      <c r="K54" s="50" t="s">
        <v>82</v>
      </c>
    </row>
    <row r="55" spans="1:11" x14ac:dyDescent="0.2">
      <c r="A55" s="47"/>
      <c r="B55" s="47"/>
      <c r="C55" s="47"/>
      <c r="D55" s="46" t="s">
        <v>9</v>
      </c>
      <c r="E55" s="46" t="s">
        <v>50</v>
      </c>
      <c r="F55" s="46" t="s">
        <v>83</v>
      </c>
      <c r="G55" s="46" t="s">
        <v>84</v>
      </c>
      <c r="H55" s="46" t="s">
        <v>85</v>
      </c>
      <c r="I55" s="46" t="s">
        <v>86</v>
      </c>
      <c r="J55" s="46" t="s">
        <v>84</v>
      </c>
      <c r="K55" s="46" t="s">
        <v>85</v>
      </c>
    </row>
    <row r="56" spans="1:11" x14ac:dyDescent="0.2">
      <c r="A56" s="67"/>
      <c r="B56" s="67"/>
      <c r="C56" s="67"/>
      <c r="D56" s="67"/>
      <c r="E56" s="67"/>
      <c r="F56" s="52" t="s">
        <v>87</v>
      </c>
      <c r="G56" s="52" t="s">
        <v>88</v>
      </c>
      <c r="H56" s="52" t="s">
        <v>88</v>
      </c>
      <c r="I56" s="52" t="s">
        <v>2</v>
      </c>
      <c r="J56" s="52" t="s">
        <v>89</v>
      </c>
      <c r="K56" s="52" t="s">
        <v>89</v>
      </c>
    </row>
    <row r="57" spans="1:1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">
      <c r="A58" s="95" t="s">
        <v>90</v>
      </c>
      <c r="B58" s="95"/>
      <c r="C58" s="47"/>
      <c r="D58" s="47">
        <v>0.94</v>
      </c>
      <c r="E58" s="47">
        <v>1E-3</v>
      </c>
      <c r="F58" s="55">
        <v>47706282</v>
      </c>
      <c r="G58" s="55">
        <v>47706282</v>
      </c>
      <c r="H58" s="47">
        <v>0</v>
      </c>
      <c r="I58" s="55">
        <v>50264898</v>
      </c>
      <c r="J58" s="55">
        <v>50281338</v>
      </c>
      <c r="K58" s="55">
        <v>16440</v>
      </c>
    </row>
    <row r="59" spans="1:11" x14ac:dyDescent="0.2">
      <c r="A59" s="91" t="s">
        <v>91</v>
      </c>
      <c r="B59" s="91"/>
      <c r="C59" s="67"/>
      <c r="D59" s="67">
        <v>0.6</v>
      </c>
      <c r="E59" s="67">
        <v>0.04</v>
      </c>
      <c r="F59" s="68">
        <v>16006480</v>
      </c>
      <c r="G59" s="68">
        <v>16006480</v>
      </c>
      <c r="H59" s="67">
        <v>0</v>
      </c>
      <c r="I59" s="68">
        <v>29673467</v>
      </c>
      <c r="J59" s="68">
        <v>30346239</v>
      </c>
      <c r="K59" s="68">
        <v>672772</v>
      </c>
    </row>
    <row r="62" spans="1:11" x14ac:dyDescent="0.2">
      <c r="A62" s="85" t="s">
        <v>92</v>
      </c>
      <c r="B62" s="85"/>
      <c r="C62" s="85"/>
      <c r="D62" s="85"/>
      <c r="E62" s="85"/>
      <c r="F62" s="85"/>
    </row>
    <row r="63" spans="1:11" x14ac:dyDescent="0.2">
      <c r="A63" s="101" t="s">
        <v>47</v>
      </c>
      <c r="B63" s="101"/>
      <c r="C63" s="66"/>
      <c r="D63" s="86" t="s">
        <v>3</v>
      </c>
      <c r="E63" s="86"/>
      <c r="F63" s="50" t="s">
        <v>69</v>
      </c>
      <c r="G63" s="50" t="s">
        <v>69</v>
      </c>
      <c r="H63" s="50" t="s">
        <v>93</v>
      </c>
      <c r="I63" s="50" t="s">
        <v>94</v>
      </c>
    </row>
    <row r="64" spans="1:11" x14ac:dyDescent="0.2">
      <c r="A64" s="47"/>
      <c r="B64" s="47"/>
      <c r="C64" s="47"/>
      <c r="D64" s="46" t="s">
        <v>9</v>
      </c>
      <c r="E64" s="46" t="s">
        <v>50</v>
      </c>
      <c r="F64" s="46" t="s">
        <v>95</v>
      </c>
      <c r="G64" s="46" t="s">
        <v>95</v>
      </c>
      <c r="H64" s="46" t="s">
        <v>96</v>
      </c>
      <c r="I64" s="46" t="s">
        <v>85</v>
      </c>
    </row>
    <row r="65" spans="1:9" x14ac:dyDescent="0.2">
      <c r="A65" s="47"/>
      <c r="B65" s="47"/>
      <c r="C65" s="47"/>
      <c r="D65" s="47"/>
      <c r="E65" s="47"/>
      <c r="F65" s="46" t="s">
        <v>97</v>
      </c>
      <c r="G65" s="46" t="s">
        <v>98</v>
      </c>
      <c r="H65" s="46" t="s">
        <v>99</v>
      </c>
      <c r="I65" s="46" t="s">
        <v>100</v>
      </c>
    </row>
    <row r="66" spans="1:9" x14ac:dyDescent="0.2">
      <c r="A66" s="67"/>
      <c r="B66" s="67"/>
      <c r="C66" s="67"/>
      <c r="D66" s="67"/>
      <c r="E66" s="67"/>
      <c r="F66" s="52" t="s">
        <v>101</v>
      </c>
      <c r="G66" s="52" t="s">
        <v>102</v>
      </c>
      <c r="H66" s="52" t="s">
        <v>103</v>
      </c>
      <c r="I66" s="52" t="s">
        <v>103</v>
      </c>
    </row>
    <row r="67" spans="1:9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x14ac:dyDescent="0.2">
      <c r="A68" s="102" t="s">
        <v>104</v>
      </c>
      <c r="B68" s="102"/>
      <c r="C68" s="67"/>
      <c r="D68" s="67">
        <v>2.68</v>
      </c>
      <c r="E68" s="67">
        <v>0.02</v>
      </c>
      <c r="F68" s="68">
        <v>44536828</v>
      </c>
      <c r="G68" s="68">
        <v>18914954</v>
      </c>
      <c r="H68" s="68">
        <v>63546326</v>
      </c>
      <c r="I68" s="68">
        <v>94544</v>
      </c>
    </row>
  </sheetData>
  <mergeCells count="50">
    <mergeCell ref="A10:B10"/>
    <mergeCell ref="A11:B11"/>
    <mergeCell ref="A12:B12"/>
    <mergeCell ref="A13:B13"/>
    <mergeCell ref="D6:E6"/>
    <mergeCell ref="A3:B3"/>
    <mergeCell ref="A4:F4"/>
    <mergeCell ref="A6:B6"/>
    <mergeCell ref="A18:B18"/>
    <mergeCell ref="A19:B19"/>
    <mergeCell ref="A20:B20"/>
    <mergeCell ref="A21:B21"/>
    <mergeCell ref="A14:B14"/>
    <mergeCell ref="A15:B15"/>
    <mergeCell ref="A16:B16"/>
    <mergeCell ref="A17:B17"/>
    <mergeCell ref="A26:B26"/>
    <mergeCell ref="A27:B27"/>
    <mergeCell ref="A28:B28"/>
    <mergeCell ref="A29:B29"/>
    <mergeCell ref="A22:B22"/>
    <mergeCell ref="A23:B23"/>
    <mergeCell ref="A24:B24"/>
    <mergeCell ref="A25:B25"/>
    <mergeCell ref="A34:B34"/>
    <mergeCell ref="A35:B35"/>
    <mergeCell ref="A36:B36"/>
    <mergeCell ref="A37:B37"/>
    <mergeCell ref="A30:B30"/>
    <mergeCell ref="A31:B31"/>
    <mergeCell ref="A32:B32"/>
    <mergeCell ref="A33:B33"/>
    <mergeCell ref="A44:B44"/>
    <mergeCell ref="B46:M46"/>
    <mergeCell ref="B47:M47"/>
    <mergeCell ref="A50:B50"/>
    <mergeCell ref="A38:B38"/>
    <mergeCell ref="A39:B39"/>
    <mergeCell ref="A41:B41"/>
    <mergeCell ref="A42:B42"/>
    <mergeCell ref="A51:F51"/>
    <mergeCell ref="A68:B68"/>
    <mergeCell ref="A63:B63"/>
    <mergeCell ref="A53:D53"/>
    <mergeCell ref="A62:F62"/>
    <mergeCell ref="A54:B54"/>
    <mergeCell ref="A58:B58"/>
    <mergeCell ref="A59:B59"/>
    <mergeCell ref="D54:E54"/>
    <mergeCell ref="D63:E63"/>
  </mergeCells>
  <phoneticPr fontId="1" type="noConversion"/>
  <pageMargins left="0.75" right="0.75" top="1" bottom="1" header="0" footer="0"/>
  <pageSetup paperSize="9" orientation="portrait" r:id="rId1"/>
  <headerFooter alignWithMargins="0"/>
  <ignoredErrors>
    <ignoredError sqref="A46:A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7"/>
  <sheetViews>
    <sheetView tabSelected="1" topLeftCell="A40" zoomScale="75" workbookViewId="0">
      <selection activeCell="A48" sqref="A48:B48"/>
    </sheetView>
  </sheetViews>
  <sheetFormatPr baseColWidth="10" defaultRowHeight="12.75" x14ac:dyDescent="0.2"/>
  <cols>
    <col min="1" max="1" width="5.7109375" style="3" customWidth="1"/>
    <col min="2" max="2" width="20.7109375" style="3" customWidth="1"/>
    <col min="3" max="3" width="18.5703125" style="3" customWidth="1"/>
    <col min="4" max="4" width="10.5703125" style="3" customWidth="1"/>
    <col min="5" max="5" width="10.7109375" style="3" customWidth="1"/>
    <col min="6" max="6" width="20.85546875" style="3" customWidth="1"/>
    <col min="7" max="9" width="20.7109375" style="3" customWidth="1"/>
    <col min="10" max="10" width="20.85546875" style="3" customWidth="1"/>
    <col min="11" max="11" width="20.7109375" style="3" customWidth="1"/>
    <col min="12" max="12" width="21.42578125" style="3" customWidth="1"/>
    <col min="13" max="13" width="20.7109375" style="3" customWidth="1"/>
    <col min="14" max="16384" width="11.42578125" style="3"/>
  </cols>
  <sheetData>
    <row r="1" spans="1:13" x14ac:dyDescent="0.2">
      <c r="A1" s="119" t="s">
        <v>0</v>
      </c>
      <c r="B1" s="119"/>
      <c r="C1" s="119"/>
      <c r="D1" s="16"/>
      <c r="E1" s="17"/>
    </row>
    <row r="2" spans="1:13" x14ac:dyDescent="0.2">
      <c r="A2" s="15"/>
      <c r="B2" s="15"/>
      <c r="C2" s="15"/>
      <c r="D2" s="16"/>
      <c r="E2" s="17"/>
    </row>
    <row r="3" spans="1:13" x14ac:dyDescent="0.2">
      <c r="A3" s="120" t="s">
        <v>19</v>
      </c>
      <c r="B3" s="120"/>
      <c r="C3" s="16"/>
      <c r="D3" s="16"/>
    </row>
    <row r="4" spans="1:13" x14ac:dyDescent="0.2">
      <c r="A4" s="121" t="s">
        <v>70</v>
      </c>
      <c r="B4" s="121"/>
      <c r="C4" s="121"/>
      <c r="D4" s="121"/>
      <c r="E4" s="121"/>
      <c r="M4" s="18"/>
    </row>
    <row r="5" spans="1:13" x14ac:dyDescent="0.2">
      <c r="A5" s="75"/>
      <c r="B5" s="75"/>
      <c r="C5" s="75"/>
      <c r="D5" s="76"/>
      <c r="E5" s="76"/>
      <c r="M5" s="19"/>
    </row>
    <row r="6" spans="1:13" x14ac:dyDescent="0.2">
      <c r="A6" s="106" t="s">
        <v>47</v>
      </c>
      <c r="B6" s="106"/>
      <c r="C6" s="29" t="s">
        <v>2</v>
      </c>
      <c r="D6" s="108" t="s">
        <v>3</v>
      </c>
      <c r="E6" s="108"/>
      <c r="F6" s="29" t="s">
        <v>4</v>
      </c>
      <c r="G6" s="32" t="s">
        <v>5</v>
      </c>
      <c r="H6" s="32" t="s">
        <v>6</v>
      </c>
      <c r="I6" s="29" t="s">
        <v>7</v>
      </c>
      <c r="J6" s="29" t="s">
        <v>49</v>
      </c>
      <c r="K6" s="29" t="s">
        <v>49</v>
      </c>
      <c r="L6" s="29" t="s">
        <v>49</v>
      </c>
      <c r="M6" s="29" t="s">
        <v>49</v>
      </c>
    </row>
    <row r="7" spans="1:13" x14ac:dyDescent="0.2">
      <c r="A7" s="19"/>
      <c r="B7" s="19"/>
      <c r="C7" s="33" t="s">
        <v>8</v>
      </c>
      <c r="D7" s="19" t="s">
        <v>9</v>
      </c>
      <c r="E7" s="19" t="s">
        <v>50</v>
      </c>
      <c r="F7" s="33" t="s">
        <v>10</v>
      </c>
      <c r="G7" s="34" t="s">
        <v>71</v>
      </c>
      <c r="H7" s="19" t="s">
        <v>72</v>
      </c>
      <c r="I7" s="19" t="s">
        <v>11</v>
      </c>
      <c r="J7" s="19" t="s">
        <v>55</v>
      </c>
      <c r="K7" s="19" t="s">
        <v>73</v>
      </c>
      <c r="L7" s="45" t="s">
        <v>57</v>
      </c>
      <c r="M7" s="3" t="s">
        <v>58</v>
      </c>
    </row>
    <row r="8" spans="1:13" x14ac:dyDescent="0.2">
      <c r="A8" s="18"/>
      <c r="B8" s="18"/>
      <c r="C8" s="18"/>
      <c r="D8" s="18"/>
      <c r="E8" s="18"/>
      <c r="F8" s="35" t="s">
        <v>12</v>
      </c>
      <c r="G8" s="35" t="s">
        <v>8</v>
      </c>
      <c r="H8" s="35" t="s">
        <v>12</v>
      </c>
      <c r="I8" s="18"/>
      <c r="J8" s="18"/>
      <c r="K8" s="18"/>
      <c r="L8" s="18"/>
      <c r="M8" s="18"/>
    </row>
    <row r="9" spans="1:13" x14ac:dyDescent="0.2">
      <c r="A9" s="19"/>
      <c r="B9" s="19"/>
      <c r="C9" s="19"/>
      <c r="D9" s="19"/>
      <c r="E9" s="19"/>
      <c r="F9" s="33"/>
      <c r="G9" s="36"/>
      <c r="H9" s="33"/>
      <c r="I9" s="19"/>
      <c r="J9" s="19"/>
      <c r="K9" s="19"/>
      <c r="L9" s="19"/>
      <c r="M9" s="19"/>
    </row>
    <row r="10" spans="1:13" s="21" customFormat="1" x14ac:dyDescent="0.2">
      <c r="A10" s="115" t="s">
        <v>120</v>
      </c>
      <c r="B10" s="115"/>
      <c r="C10" s="21">
        <v>1522800</v>
      </c>
      <c r="D10" s="22">
        <v>1.01</v>
      </c>
      <c r="E10" s="22">
        <v>0.41</v>
      </c>
      <c r="F10" s="21">
        <v>3026421</v>
      </c>
      <c r="G10" s="21">
        <f>+J10+K10+L10+M10</f>
        <v>2866083</v>
      </c>
      <c r="H10" s="21">
        <f t="shared" ref="H10:H35" si="0">G10-F10</f>
        <v>-160338</v>
      </c>
      <c r="I10" s="21">
        <v>44538</v>
      </c>
      <c r="J10" s="21">
        <v>0</v>
      </c>
      <c r="K10" s="21">
        <f>115396+920496+535316</f>
        <v>1571208</v>
      </c>
      <c r="L10" s="21">
        <v>0</v>
      </c>
      <c r="M10" s="21">
        <v>1294875</v>
      </c>
    </row>
    <row r="11" spans="1:13" s="21" customFormat="1" x14ac:dyDescent="0.2">
      <c r="A11" s="115" t="s">
        <v>22</v>
      </c>
      <c r="B11" s="115"/>
      <c r="C11" s="21">
        <v>6604453</v>
      </c>
      <c r="D11" s="22">
        <v>1.03</v>
      </c>
      <c r="E11" s="22">
        <v>0.35</v>
      </c>
      <c r="F11" s="21">
        <v>19786584</v>
      </c>
      <c r="G11" s="21">
        <f t="shared" ref="G11:G36" si="1">+J11+K11+L11+M11</f>
        <v>27208916</v>
      </c>
      <c r="H11" s="21">
        <f t="shared" si="0"/>
        <v>7422332</v>
      </c>
      <c r="I11" s="21">
        <v>7186055</v>
      </c>
      <c r="J11" s="21">
        <v>0</v>
      </c>
      <c r="K11" s="21">
        <v>13154032</v>
      </c>
      <c r="L11" s="21">
        <v>28099</v>
      </c>
      <c r="M11" s="21">
        <v>14026785</v>
      </c>
    </row>
    <row r="12" spans="1:13" s="21" customFormat="1" x14ac:dyDescent="0.2">
      <c r="A12" s="115" t="s">
        <v>23</v>
      </c>
      <c r="B12" s="115"/>
      <c r="C12" s="21">
        <v>2990924</v>
      </c>
      <c r="D12" s="22">
        <v>3.03</v>
      </c>
      <c r="E12" s="22">
        <v>0.92</v>
      </c>
      <c r="F12" s="21">
        <v>10116461</v>
      </c>
      <c r="G12" s="21">
        <f t="shared" si="1"/>
        <v>10817199</v>
      </c>
      <c r="H12" s="21">
        <f t="shared" si="0"/>
        <v>700738</v>
      </c>
      <c r="I12" s="21">
        <v>605191</v>
      </c>
      <c r="J12" s="21">
        <v>0</v>
      </c>
      <c r="K12" s="21">
        <f>821812+6027412+6047+271395</f>
        <v>7126666</v>
      </c>
      <c r="L12" s="21">
        <v>25119</v>
      </c>
      <c r="M12" s="21">
        <v>3665414</v>
      </c>
    </row>
    <row r="13" spans="1:13" s="21" customFormat="1" x14ac:dyDescent="0.2">
      <c r="A13" s="115" t="s">
        <v>24</v>
      </c>
      <c r="B13" s="115"/>
      <c r="C13" s="21">
        <v>1522800</v>
      </c>
      <c r="D13" s="22">
        <v>1.62</v>
      </c>
      <c r="E13" s="22">
        <v>0.1</v>
      </c>
      <c r="F13" s="21">
        <v>16575900</v>
      </c>
      <c r="G13" s="21">
        <f>+J13+K13+L13+M13</f>
        <v>20023641</v>
      </c>
      <c r="H13" s="21">
        <f>G13-F13</f>
        <v>3447741</v>
      </c>
      <c r="I13" s="21">
        <v>5771217</v>
      </c>
      <c r="J13" s="21">
        <v>13081184</v>
      </c>
      <c r="K13" s="21">
        <f>257696+1714220</f>
        <v>1971916</v>
      </c>
      <c r="L13" s="21">
        <v>0</v>
      </c>
      <c r="M13" s="21">
        <v>4970541</v>
      </c>
    </row>
    <row r="14" spans="1:13" s="21" customFormat="1" x14ac:dyDescent="0.2">
      <c r="A14" s="115" t="s">
        <v>13</v>
      </c>
      <c r="B14" s="115"/>
      <c r="C14" s="21">
        <v>5321433</v>
      </c>
      <c r="D14" s="22">
        <v>3.37</v>
      </c>
      <c r="E14" s="22">
        <v>0.63</v>
      </c>
      <c r="F14" s="21">
        <v>32267076</v>
      </c>
      <c r="G14" s="21">
        <f>+J14+K14+L14+M14</f>
        <v>38928263</v>
      </c>
      <c r="H14" s="21">
        <f>G14-F14</f>
        <v>6661187</v>
      </c>
      <c r="I14" s="21">
        <v>434828</v>
      </c>
      <c r="J14" s="21">
        <v>17409612</v>
      </c>
      <c r="K14" s="21">
        <f>1484443+3443253+179819+4468589</f>
        <v>9576104</v>
      </c>
      <c r="L14" s="21">
        <v>0</v>
      </c>
      <c r="M14" s="21">
        <v>11942547</v>
      </c>
    </row>
    <row r="15" spans="1:13" s="21" customFormat="1" x14ac:dyDescent="0.2">
      <c r="A15" s="116" t="s">
        <v>65</v>
      </c>
      <c r="B15" s="117"/>
      <c r="C15" s="21">
        <v>24930187</v>
      </c>
      <c r="D15" s="22">
        <v>12.65</v>
      </c>
      <c r="E15" s="22">
        <v>0.82</v>
      </c>
      <c r="F15" s="21">
        <v>361608078</v>
      </c>
      <c r="G15" s="21">
        <f>+J15+K15+L15+M15</f>
        <v>365285654</v>
      </c>
      <c r="H15" s="21">
        <f t="shared" si="0"/>
        <v>3677576</v>
      </c>
      <c r="I15" s="21">
        <v>12346182</v>
      </c>
      <c r="J15" s="21">
        <v>336866083</v>
      </c>
      <c r="K15" s="21">
        <v>3489384</v>
      </c>
      <c r="L15" s="21">
        <v>0</v>
      </c>
      <c r="M15" s="21">
        <v>24930187</v>
      </c>
    </row>
    <row r="16" spans="1:13" s="21" customFormat="1" x14ac:dyDescent="0.2">
      <c r="A16" s="115" t="s">
        <v>25</v>
      </c>
      <c r="B16" s="115"/>
      <c r="C16" s="21">
        <v>3318221</v>
      </c>
      <c r="D16" s="22">
        <v>2.13</v>
      </c>
      <c r="E16" s="22">
        <v>0.62</v>
      </c>
      <c r="F16" s="21">
        <v>11389986</v>
      </c>
      <c r="G16" s="21">
        <f>+J16+K16+L16+M16</f>
        <v>12962911</v>
      </c>
      <c r="H16" s="21">
        <f t="shared" si="0"/>
        <v>1572925</v>
      </c>
      <c r="I16" s="21">
        <v>340083</v>
      </c>
      <c r="J16" s="21">
        <v>0</v>
      </c>
      <c r="K16" s="21">
        <v>8071765</v>
      </c>
      <c r="L16" s="21">
        <v>0</v>
      </c>
      <c r="M16" s="21">
        <v>4891146</v>
      </c>
    </row>
    <row r="17" spans="1:13" s="21" customFormat="1" x14ac:dyDescent="0.2">
      <c r="A17" s="115" t="s">
        <v>14</v>
      </c>
      <c r="B17" s="115"/>
      <c r="C17" s="21">
        <v>35146018</v>
      </c>
      <c r="D17" s="22">
        <v>8.25</v>
      </c>
      <c r="E17" s="22">
        <v>0.28999999999999998</v>
      </c>
      <c r="F17" s="21">
        <v>520085374</v>
      </c>
      <c r="G17" s="21">
        <f t="shared" si="1"/>
        <v>540216582</v>
      </c>
      <c r="H17" s="21">
        <f t="shared" si="0"/>
        <v>20131208</v>
      </c>
      <c r="I17" s="21">
        <v>1624277</v>
      </c>
      <c r="J17" s="21">
        <v>450266449</v>
      </c>
      <c r="K17" s="21">
        <f>7609547+29210053+661420+17316682</f>
        <v>54797702</v>
      </c>
      <c r="L17" s="21">
        <v>6413</v>
      </c>
      <c r="M17" s="21">
        <v>35146018</v>
      </c>
    </row>
    <row r="18" spans="1:13" s="23" customFormat="1" x14ac:dyDescent="0.2">
      <c r="A18" s="115" t="s">
        <v>26</v>
      </c>
      <c r="B18" s="115"/>
      <c r="C18" s="21">
        <v>7943452</v>
      </c>
      <c r="D18" s="22">
        <v>6.66</v>
      </c>
      <c r="E18" s="22">
        <v>0.17</v>
      </c>
      <c r="F18" s="21">
        <v>100721764</v>
      </c>
      <c r="G18" s="21">
        <f t="shared" si="1"/>
        <v>105817864</v>
      </c>
      <c r="H18" s="21">
        <f t="shared" si="0"/>
        <v>5096100</v>
      </c>
      <c r="I18" s="21">
        <v>280212</v>
      </c>
      <c r="J18" s="21">
        <v>93002555</v>
      </c>
      <c r="K18" s="21">
        <f>1799072+2157238+915547</f>
        <v>4871857</v>
      </c>
      <c r="L18" s="21">
        <v>0</v>
      </c>
      <c r="M18" s="21">
        <v>7943452</v>
      </c>
    </row>
    <row r="19" spans="1:13" s="21" customFormat="1" x14ac:dyDescent="0.2">
      <c r="A19" s="115" t="s">
        <v>27</v>
      </c>
      <c r="B19" s="115"/>
      <c r="C19" s="21">
        <v>19215737</v>
      </c>
      <c r="D19" s="22">
        <v>7.63</v>
      </c>
      <c r="E19" s="22">
        <v>0.37</v>
      </c>
      <c r="F19" s="21">
        <v>293532891</v>
      </c>
      <c r="G19" s="21">
        <f>+J19+K19+L19+M19</f>
        <v>310493598</v>
      </c>
      <c r="H19" s="21">
        <f t="shared" si="0"/>
        <v>16960707</v>
      </c>
      <c r="I19" s="21">
        <v>35179</v>
      </c>
      <c r="J19" s="21">
        <v>273041363</v>
      </c>
      <c r="K19" s="21">
        <v>1275791</v>
      </c>
      <c r="L19" s="21">
        <v>0</v>
      </c>
      <c r="M19" s="21">
        <v>36176444</v>
      </c>
    </row>
    <row r="20" spans="1:13" s="21" customFormat="1" x14ac:dyDescent="0.2">
      <c r="A20" s="115" t="s">
        <v>28</v>
      </c>
      <c r="B20" s="115"/>
      <c r="C20" s="21">
        <v>133128904</v>
      </c>
      <c r="D20" s="22">
        <v>7.65</v>
      </c>
      <c r="E20" s="22">
        <v>0.72</v>
      </c>
      <c r="F20" s="21">
        <v>1458154178</v>
      </c>
      <c r="G20" s="21">
        <f t="shared" si="1"/>
        <v>1513039491</v>
      </c>
      <c r="H20" s="21">
        <f t="shared" si="0"/>
        <v>54885313</v>
      </c>
      <c r="I20" s="21">
        <v>30199815</v>
      </c>
      <c r="J20" s="21">
        <v>1289908183</v>
      </c>
      <c r="K20" s="21">
        <f>2539304+39213408+5452369+33758734</f>
        <v>80963815</v>
      </c>
      <c r="L20" s="21">
        <v>9038589</v>
      </c>
      <c r="M20" s="21">
        <v>133128904</v>
      </c>
    </row>
    <row r="21" spans="1:13" s="21" customFormat="1" x14ac:dyDescent="0.2">
      <c r="A21" s="115" t="s">
        <v>29</v>
      </c>
      <c r="B21" s="115"/>
      <c r="C21" s="21">
        <v>51047481</v>
      </c>
      <c r="D21" s="22">
        <v>9.81</v>
      </c>
      <c r="E21" s="22">
        <v>0.24</v>
      </c>
      <c r="F21" s="21">
        <v>772666084</v>
      </c>
      <c r="G21" s="21">
        <f t="shared" si="1"/>
        <v>797709868</v>
      </c>
      <c r="H21" s="21">
        <f t="shared" si="0"/>
        <v>25043784</v>
      </c>
      <c r="I21" s="21">
        <v>7211706</v>
      </c>
      <c r="J21" s="21">
        <v>721653651</v>
      </c>
      <c r="K21" s="21">
        <f>1042259+22478061+1388930+9977</f>
        <v>24919227</v>
      </c>
      <c r="L21" s="21">
        <v>89509</v>
      </c>
      <c r="M21" s="21">
        <v>51047481</v>
      </c>
    </row>
    <row r="22" spans="1:13" s="21" customFormat="1" x14ac:dyDescent="0.2">
      <c r="A22" s="115" t="s">
        <v>15</v>
      </c>
      <c r="B22" s="115"/>
      <c r="C22" s="21">
        <v>19336175</v>
      </c>
      <c r="D22" s="22">
        <v>8.64</v>
      </c>
      <c r="E22" s="22">
        <v>0.42</v>
      </c>
      <c r="F22" s="21">
        <v>253654052</v>
      </c>
      <c r="G22" s="21">
        <f t="shared" si="1"/>
        <v>262494740</v>
      </c>
      <c r="H22" s="21">
        <f t="shared" si="0"/>
        <v>8840688</v>
      </c>
      <c r="I22" s="21">
        <v>2310327</v>
      </c>
      <c r="J22" s="21">
        <v>226425623</v>
      </c>
      <c r="K22" s="21">
        <f>1767516+4531587+769082+9664757</f>
        <v>16732942</v>
      </c>
      <c r="L22" s="21">
        <v>0</v>
      </c>
      <c r="M22" s="21">
        <v>19336175</v>
      </c>
    </row>
    <row r="23" spans="1:13" s="21" customFormat="1" x14ac:dyDescent="0.2">
      <c r="A23" s="115" t="s">
        <v>30</v>
      </c>
      <c r="B23" s="115"/>
      <c r="C23" s="21">
        <v>20059791</v>
      </c>
      <c r="D23" s="22">
        <v>9.61</v>
      </c>
      <c r="E23" s="22">
        <v>0.68</v>
      </c>
      <c r="F23" s="21">
        <v>309534710</v>
      </c>
      <c r="G23" s="21">
        <f t="shared" si="1"/>
        <v>311658701</v>
      </c>
      <c r="H23" s="21">
        <f t="shared" si="0"/>
        <v>2123991</v>
      </c>
      <c r="I23" s="21">
        <v>3675216</v>
      </c>
      <c r="J23" s="21">
        <v>250260746</v>
      </c>
      <c r="K23" s="21">
        <f>1974061+11675281+9599854+17245839</f>
        <v>40495035</v>
      </c>
      <c r="L23" s="21">
        <v>34217</v>
      </c>
      <c r="M23" s="21">
        <v>20868703</v>
      </c>
    </row>
    <row r="24" spans="1:13" s="21" customFormat="1" x14ac:dyDescent="0.2">
      <c r="A24" s="115" t="s">
        <v>31</v>
      </c>
      <c r="B24" s="115"/>
      <c r="C24" s="21">
        <v>1522800</v>
      </c>
      <c r="D24" s="22">
        <v>1.18</v>
      </c>
      <c r="E24" s="22">
        <v>0.1</v>
      </c>
      <c r="F24" s="21">
        <v>4551072</v>
      </c>
      <c r="G24" s="21">
        <f t="shared" si="1"/>
        <v>5871901</v>
      </c>
      <c r="H24" s="21">
        <f t="shared" si="0"/>
        <v>1320829</v>
      </c>
      <c r="I24" s="21">
        <v>24194</v>
      </c>
      <c r="J24" s="21">
        <v>0</v>
      </c>
      <c r="K24" s="21">
        <v>3028272</v>
      </c>
      <c r="L24" s="21">
        <v>0</v>
      </c>
      <c r="M24" s="21">
        <v>2843629</v>
      </c>
    </row>
    <row r="25" spans="1:13" s="24" customFormat="1" x14ac:dyDescent="0.2">
      <c r="A25" s="115" t="s">
        <v>32</v>
      </c>
      <c r="B25" s="115"/>
      <c r="C25" s="21">
        <v>75284700</v>
      </c>
      <c r="D25" s="22">
        <v>8.26</v>
      </c>
      <c r="E25" s="22">
        <v>0.12</v>
      </c>
      <c r="F25" s="21">
        <v>1149115515</v>
      </c>
      <c r="G25" s="21">
        <f t="shared" si="1"/>
        <v>1172636512</v>
      </c>
      <c r="H25" s="21">
        <f t="shared" si="0"/>
        <v>23520997</v>
      </c>
      <c r="I25" s="21">
        <v>5649460</v>
      </c>
      <c r="J25" s="21">
        <v>993193099</v>
      </c>
      <c r="K25" s="21">
        <f>3484171+38905909+9871981+29049792</f>
        <v>81311853</v>
      </c>
      <c r="L25" s="21">
        <v>98209</v>
      </c>
      <c r="M25" s="21">
        <v>98033351</v>
      </c>
    </row>
    <row r="26" spans="1:13" s="24" customFormat="1" x14ac:dyDescent="0.2">
      <c r="A26" s="115" t="s">
        <v>33</v>
      </c>
      <c r="B26" s="115"/>
      <c r="C26" s="21">
        <v>9510183</v>
      </c>
      <c r="D26" s="22">
        <v>2.63</v>
      </c>
      <c r="E26" s="22">
        <v>0.25</v>
      </c>
      <c r="F26" s="21">
        <v>111466977</v>
      </c>
      <c r="G26" s="21">
        <f t="shared" si="1"/>
        <v>126890869</v>
      </c>
      <c r="H26" s="21">
        <f>G26-F26</f>
        <v>15423892</v>
      </c>
      <c r="I26" s="21">
        <v>12273870</v>
      </c>
      <c r="J26" s="21">
        <v>33537152</v>
      </c>
      <c r="K26" s="21">
        <f>3454560+42048898+56151+23950477</f>
        <v>69510086</v>
      </c>
      <c r="L26" s="21">
        <v>35118</v>
      </c>
      <c r="M26" s="21">
        <v>23808513</v>
      </c>
    </row>
    <row r="27" spans="1:13" s="21" customFormat="1" x14ac:dyDescent="0.2">
      <c r="A27" s="115" t="s">
        <v>34</v>
      </c>
      <c r="B27" s="115"/>
      <c r="C27" s="21">
        <v>24065481</v>
      </c>
      <c r="D27" s="22">
        <v>11.13</v>
      </c>
      <c r="E27" s="22">
        <v>0.17</v>
      </c>
      <c r="F27" s="21">
        <v>379444897</v>
      </c>
      <c r="G27" s="21">
        <f t="shared" si="1"/>
        <v>385927171</v>
      </c>
      <c r="H27" s="21">
        <f>G27-F27</f>
        <v>6482274</v>
      </c>
      <c r="I27" s="21">
        <v>126867</v>
      </c>
      <c r="J27" s="21">
        <v>330816294</v>
      </c>
      <c r="K27" s="21">
        <v>24563122</v>
      </c>
      <c r="L27" s="21">
        <v>0</v>
      </c>
      <c r="M27" s="21">
        <v>30547755</v>
      </c>
    </row>
    <row r="28" spans="1:13" s="21" customFormat="1" x14ac:dyDescent="0.2">
      <c r="A28" s="115" t="s">
        <v>36</v>
      </c>
      <c r="B28" s="115"/>
      <c r="C28" s="21">
        <v>1682914</v>
      </c>
      <c r="D28" s="22">
        <v>2.86</v>
      </c>
      <c r="E28" s="22">
        <v>0.42</v>
      </c>
      <c r="F28" s="21">
        <v>11491653</v>
      </c>
      <c r="G28" s="21">
        <f t="shared" si="1"/>
        <v>13229814</v>
      </c>
      <c r="H28" s="21">
        <f t="shared" ref="H28:H34" si="2">G28-F28</f>
        <v>1738161</v>
      </c>
      <c r="I28" s="21">
        <v>34526</v>
      </c>
      <c r="J28" s="21">
        <v>8622583</v>
      </c>
      <c r="K28" s="21">
        <f>841256+171837+196851</f>
        <v>1209944</v>
      </c>
      <c r="L28" s="21">
        <v>12079</v>
      </c>
      <c r="M28" s="21">
        <v>3385208</v>
      </c>
    </row>
    <row r="29" spans="1:13" s="21" customFormat="1" x14ac:dyDescent="0.2">
      <c r="A29" s="115" t="s">
        <v>74</v>
      </c>
      <c r="B29" s="115"/>
      <c r="C29" s="21">
        <v>55950067</v>
      </c>
      <c r="D29" s="22">
        <v>8.1300000000000008</v>
      </c>
      <c r="E29" s="22">
        <v>7.0000000000000007E-2</v>
      </c>
      <c r="F29" s="21">
        <v>875802933</v>
      </c>
      <c r="G29" s="21">
        <f t="shared" si="1"/>
        <v>881222826</v>
      </c>
      <c r="H29" s="21">
        <f t="shared" si="2"/>
        <v>5419893</v>
      </c>
      <c r="I29" s="21">
        <v>15382876</v>
      </c>
      <c r="J29" s="21">
        <v>794688346</v>
      </c>
      <c r="K29" s="21">
        <f>963849+4602640+396389+17306421</f>
        <v>23269299</v>
      </c>
      <c r="L29" s="21">
        <v>1969055</v>
      </c>
      <c r="M29" s="21">
        <v>61296126</v>
      </c>
    </row>
    <row r="30" spans="1:13" s="21" customFormat="1" x14ac:dyDescent="0.2">
      <c r="A30" s="115" t="s">
        <v>75</v>
      </c>
      <c r="B30" s="115"/>
      <c r="C30" s="21">
        <v>15395686</v>
      </c>
      <c r="D30" s="22">
        <v>11.48</v>
      </c>
      <c r="E30" s="22">
        <v>0.06</v>
      </c>
      <c r="F30" s="21">
        <v>241764284</v>
      </c>
      <c r="G30" s="21">
        <f t="shared" si="1"/>
        <v>246535360</v>
      </c>
      <c r="H30" s="21">
        <f t="shared" si="2"/>
        <v>4771076</v>
      </c>
      <c r="I30" s="21">
        <v>180124</v>
      </c>
      <c r="J30" s="21">
        <v>223394629</v>
      </c>
      <c r="K30" s="21">
        <v>2973969</v>
      </c>
      <c r="L30" s="21">
        <v>0</v>
      </c>
      <c r="M30" s="21">
        <v>20166762</v>
      </c>
    </row>
    <row r="31" spans="1:13" s="21" customFormat="1" x14ac:dyDescent="0.2">
      <c r="A31" s="115" t="s">
        <v>66</v>
      </c>
      <c r="B31" s="115"/>
      <c r="C31" s="21">
        <v>28839024</v>
      </c>
      <c r="D31" s="22">
        <v>8.3800000000000008</v>
      </c>
      <c r="E31" s="22">
        <v>0.13</v>
      </c>
      <c r="F31" s="21">
        <v>445856713</v>
      </c>
      <c r="G31" s="21">
        <f>+J31+K31+L31+M31</f>
        <v>456290520</v>
      </c>
      <c r="H31" s="21">
        <f>G31-F31</f>
        <v>10433807</v>
      </c>
      <c r="I31" s="21">
        <v>3941585</v>
      </c>
      <c r="J31" s="21">
        <v>409138271</v>
      </c>
      <c r="K31" s="21">
        <f>264849+1714971+6933384</f>
        <v>8913204</v>
      </c>
      <c r="L31" s="21">
        <v>9776</v>
      </c>
      <c r="M31" s="21">
        <v>38229269</v>
      </c>
    </row>
    <row r="32" spans="1:13" s="21" customFormat="1" x14ac:dyDescent="0.2">
      <c r="A32" s="115" t="s">
        <v>76</v>
      </c>
      <c r="B32" s="115"/>
      <c r="C32" s="21">
        <v>51335303</v>
      </c>
      <c r="D32" s="22">
        <v>11.99</v>
      </c>
      <c r="E32" s="22">
        <v>0.28000000000000003</v>
      </c>
      <c r="F32" s="21">
        <v>799342979</v>
      </c>
      <c r="G32" s="21">
        <f t="shared" si="1"/>
        <v>802222425</v>
      </c>
      <c r="H32" s="21">
        <f t="shared" si="2"/>
        <v>2879446</v>
      </c>
      <c r="I32" s="21">
        <v>5609110</v>
      </c>
      <c r="J32" s="21">
        <v>743690503</v>
      </c>
      <c r="K32" s="21">
        <f>643436+2887421+160528+673947</f>
        <v>4365332</v>
      </c>
      <c r="L32" s="21">
        <v>0</v>
      </c>
      <c r="M32" s="21">
        <v>54166590</v>
      </c>
    </row>
    <row r="33" spans="1:13" s="21" customFormat="1" x14ac:dyDescent="0.2">
      <c r="A33" s="115" t="s">
        <v>17</v>
      </c>
      <c r="B33" s="115"/>
      <c r="C33" s="21">
        <v>15787659</v>
      </c>
      <c r="D33" s="22">
        <v>8.89</v>
      </c>
      <c r="E33" s="22">
        <v>0.11</v>
      </c>
      <c r="F33" s="21">
        <v>249926467</v>
      </c>
      <c r="G33" s="21">
        <f t="shared" si="1"/>
        <v>253021010</v>
      </c>
      <c r="H33" s="21">
        <f t="shared" si="2"/>
        <v>3094543</v>
      </c>
      <c r="I33" s="21">
        <v>6767095</v>
      </c>
      <c r="J33" s="21">
        <v>232636970</v>
      </c>
      <c r="K33" s="21">
        <f>1119894+180089+292765</f>
        <v>1592748</v>
      </c>
      <c r="L33" s="21">
        <v>1438</v>
      </c>
      <c r="M33" s="21">
        <v>18789854</v>
      </c>
    </row>
    <row r="34" spans="1:13" s="21" customFormat="1" x14ac:dyDescent="0.2">
      <c r="A34" s="115" t="s">
        <v>77</v>
      </c>
      <c r="B34" s="115"/>
      <c r="C34" s="21">
        <v>4276682</v>
      </c>
      <c r="D34" s="22">
        <v>5.76</v>
      </c>
      <c r="E34" s="22">
        <v>0.31</v>
      </c>
      <c r="F34" s="21">
        <v>51162423</v>
      </c>
      <c r="G34" s="21">
        <f t="shared" si="1"/>
        <v>52560962</v>
      </c>
      <c r="H34" s="21">
        <f t="shared" si="2"/>
        <v>1398539</v>
      </c>
      <c r="I34" s="21">
        <v>653122</v>
      </c>
      <c r="J34" s="21">
        <v>39092095</v>
      </c>
      <c r="K34" s="21">
        <f>1032834+2488017+1922059+2235773</f>
        <v>7678683</v>
      </c>
      <c r="L34" s="21">
        <v>147284</v>
      </c>
      <c r="M34" s="21">
        <v>5642900</v>
      </c>
    </row>
    <row r="35" spans="1:13" s="21" customFormat="1" x14ac:dyDescent="0.2">
      <c r="A35" s="115" t="s">
        <v>40</v>
      </c>
      <c r="B35" s="115"/>
      <c r="C35" s="21">
        <v>46207359</v>
      </c>
      <c r="D35" s="22">
        <v>9.85</v>
      </c>
      <c r="E35" s="22">
        <v>7.0000000000000007E-2</v>
      </c>
      <c r="F35" s="21">
        <v>721003955</v>
      </c>
      <c r="G35" s="21">
        <f t="shared" si="1"/>
        <v>735985092</v>
      </c>
      <c r="H35" s="21">
        <f t="shared" si="0"/>
        <v>14981137</v>
      </c>
      <c r="I35" s="21">
        <v>2345697</v>
      </c>
      <c r="J35" s="21">
        <v>661953230</v>
      </c>
      <c r="K35" s="21">
        <f>789471+5914621+915706+5249665</f>
        <v>12869463</v>
      </c>
      <c r="L35" s="21">
        <v>0</v>
      </c>
      <c r="M35" s="21">
        <v>61162399</v>
      </c>
    </row>
    <row r="36" spans="1:13" s="21" customFormat="1" x14ac:dyDescent="0.2">
      <c r="A36" s="113" t="s">
        <v>41</v>
      </c>
      <c r="B36" s="113"/>
      <c r="C36" s="21">
        <v>2552384</v>
      </c>
      <c r="D36" s="22">
        <v>8.16</v>
      </c>
      <c r="E36" s="22">
        <v>0.08</v>
      </c>
      <c r="F36" s="21">
        <v>40445694</v>
      </c>
      <c r="G36" s="21">
        <f t="shared" si="1"/>
        <v>41805745</v>
      </c>
      <c r="H36" s="21">
        <f>G36-F36</f>
        <v>1360051</v>
      </c>
      <c r="I36" s="21">
        <v>346508</v>
      </c>
      <c r="J36" s="21">
        <v>37893310</v>
      </c>
      <c r="K36" s="21">
        <v>0</v>
      </c>
      <c r="L36" s="21">
        <v>0</v>
      </c>
      <c r="M36" s="21">
        <v>3912435</v>
      </c>
    </row>
    <row r="37" spans="1:13" s="21" customFormat="1" x14ac:dyDescent="0.2">
      <c r="A37" s="112" t="s">
        <v>42</v>
      </c>
      <c r="B37" s="112"/>
      <c r="C37" s="25">
        <v>664498618</v>
      </c>
      <c r="D37" s="26"/>
      <c r="E37" s="26"/>
      <c r="F37" s="25">
        <v>9244495121</v>
      </c>
      <c r="G37" s="25">
        <v>9493723718</v>
      </c>
      <c r="H37" s="25">
        <v>249228597</v>
      </c>
      <c r="I37" s="25">
        <v>125399860</v>
      </c>
      <c r="J37" s="25">
        <v>8180571931</v>
      </c>
      <c r="K37" s="25">
        <v>510303419</v>
      </c>
      <c r="L37" s="25">
        <v>11494905</v>
      </c>
      <c r="M37" s="25">
        <v>791353463</v>
      </c>
    </row>
    <row r="38" spans="1:13" s="21" customFormat="1" x14ac:dyDescent="0.2">
      <c r="A38" s="20"/>
      <c r="B38" s="20"/>
      <c r="D38" s="22"/>
      <c r="E38" s="22"/>
      <c r="M38" s="20"/>
    </row>
    <row r="39" spans="1:13" s="21" customFormat="1" x14ac:dyDescent="0.2">
      <c r="A39" s="113" t="s">
        <v>43</v>
      </c>
      <c r="B39" s="113"/>
      <c r="C39" s="21">
        <v>4541925</v>
      </c>
      <c r="D39" s="22">
        <v>2.4700000000000002</v>
      </c>
      <c r="E39" s="22">
        <v>0.27</v>
      </c>
      <c r="F39" s="21">
        <v>41797323</v>
      </c>
      <c r="G39" s="21">
        <f>+J39+K39+L39+M39</f>
        <v>49023786</v>
      </c>
      <c r="H39" s="21">
        <f>G39-F39</f>
        <v>7226463</v>
      </c>
      <c r="I39" s="21">
        <v>7846290</v>
      </c>
      <c r="J39" s="21">
        <v>44124897</v>
      </c>
      <c r="K39" s="21">
        <v>356964</v>
      </c>
      <c r="L39" s="21">
        <v>0</v>
      </c>
      <c r="M39" s="21">
        <v>4541925</v>
      </c>
    </row>
    <row r="40" spans="1:13" s="21" customFormat="1" x14ac:dyDescent="0.2">
      <c r="A40" s="114" t="s">
        <v>44</v>
      </c>
      <c r="B40" s="114"/>
      <c r="C40" s="25">
        <v>4541925</v>
      </c>
      <c r="D40" s="26"/>
      <c r="E40" s="26"/>
      <c r="F40" s="25">
        <v>41797323</v>
      </c>
      <c r="G40" s="25">
        <v>49023786</v>
      </c>
      <c r="H40" s="25">
        <v>7226463</v>
      </c>
      <c r="I40" s="25">
        <v>7846290</v>
      </c>
      <c r="J40" s="25">
        <v>44124897</v>
      </c>
      <c r="K40" s="25">
        <v>356964</v>
      </c>
      <c r="L40" s="25">
        <v>0</v>
      </c>
      <c r="M40" s="25">
        <v>4541925</v>
      </c>
    </row>
    <row r="41" spans="1:13" s="21" customFormat="1" x14ac:dyDescent="0.2">
      <c r="D41" s="22"/>
      <c r="E41" s="22"/>
      <c r="M41" s="20"/>
    </row>
    <row r="42" spans="1:13" s="21" customFormat="1" x14ac:dyDescent="0.2">
      <c r="A42" s="113" t="s">
        <v>9</v>
      </c>
      <c r="B42" s="113"/>
      <c r="C42" s="27">
        <v>669040543</v>
      </c>
      <c r="D42" s="28"/>
      <c r="E42" s="28"/>
      <c r="F42" s="27">
        <v>9286292444</v>
      </c>
      <c r="G42" s="27">
        <v>9542747504</v>
      </c>
      <c r="H42" s="27">
        <v>256455060</v>
      </c>
      <c r="I42" s="27">
        <v>133246150</v>
      </c>
      <c r="J42" s="27">
        <v>8224696828</v>
      </c>
      <c r="K42" s="27">
        <v>510660383</v>
      </c>
      <c r="L42" s="27">
        <v>11494905</v>
      </c>
      <c r="M42" s="27">
        <v>795895388</v>
      </c>
    </row>
    <row r="43" spans="1:13" s="21" customFormat="1" ht="12.75" customHeight="1" x14ac:dyDescent="0.2">
      <c r="A43" s="37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</row>
    <row r="44" spans="1:13" s="21" customFormat="1" x14ac:dyDescent="0.2">
      <c r="A44" s="74" t="s">
        <v>107</v>
      </c>
      <c r="B44" s="122" t="s">
        <v>78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  <row r="45" spans="1:13" s="21" customFormat="1" x14ac:dyDescent="0.2">
      <c r="A45" s="37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</row>
    <row r="46" spans="1:13" s="21" customFormat="1" x14ac:dyDescent="0.2">
      <c r="A46" s="37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4"/>
    </row>
    <row r="47" spans="1:13" x14ac:dyDescent="0.2">
      <c r="A47" s="4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3" s="1" customFormat="1" x14ac:dyDescent="0.2">
      <c r="A48" s="111" t="s">
        <v>79</v>
      </c>
      <c r="B48" s="111"/>
    </row>
    <row r="49" spans="1:11" s="1" customFormat="1" x14ac:dyDescent="0.2">
      <c r="A49" s="109" t="s">
        <v>70</v>
      </c>
      <c r="B49" s="109"/>
      <c r="C49" s="109"/>
      <c r="D49" s="109"/>
      <c r="E49" s="109"/>
    </row>
    <row r="50" spans="1:11" s="1" customFormat="1" x14ac:dyDescent="0.2"/>
    <row r="51" spans="1:11" s="1" customFormat="1" x14ac:dyDescent="0.2">
      <c r="A51" s="110" t="s">
        <v>80</v>
      </c>
      <c r="B51" s="110"/>
      <c r="C51" s="110"/>
      <c r="D51" s="110"/>
    </row>
    <row r="52" spans="1:11" s="1" customFormat="1" x14ac:dyDescent="0.2">
      <c r="A52" s="106" t="s">
        <v>47</v>
      </c>
      <c r="B52" s="106"/>
      <c r="C52" s="38"/>
      <c r="D52" s="107" t="s">
        <v>3</v>
      </c>
      <c r="E52" s="108"/>
      <c r="F52" s="50" t="s">
        <v>81</v>
      </c>
      <c r="G52" s="50" t="s">
        <v>49</v>
      </c>
      <c r="H52" s="51" t="s">
        <v>82</v>
      </c>
      <c r="I52" s="50" t="s">
        <v>81</v>
      </c>
      <c r="J52" s="50" t="s">
        <v>49</v>
      </c>
      <c r="K52" s="51" t="s">
        <v>82</v>
      </c>
    </row>
    <row r="53" spans="1:11" s="1" customFormat="1" x14ac:dyDescent="0.2">
      <c r="D53" s="19" t="s">
        <v>9</v>
      </c>
      <c r="E53" s="19" t="s">
        <v>50</v>
      </c>
      <c r="F53" s="2" t="s">
        <v>83</v>
      </c>
      <c r="G53" s="2" t="s">
        <v>84</v>
      </c>
      <c r="H53" s="2" t="s">
        <v>85</v>
      </c>
      <c r="I53" s="2" t="s">
        <v>86</v>
      </c>
      <c r="J53" s="2" t="s">
        <v>84</v>
      </c>
      <c r="K53" s="2" t="s">
        <v>85</v>
      </c>
    </row>
    <row r="54" spans="1:11" s="1" customFormat="1" x14ac:dyDescent="0.2">
      <c r="A54" s="39"/>
      <c r="B54" s="39"/>
      <c r="C54" s="39"/>
      <c r="D54" s="39"/>
      <c r="E54" s="39"/>
      <c r="F54" s="52" t="s">
        <v>87</v>
      </c>
      <c r="G54" s="52" t="s">
        <v>88</v>
      </c>
      <c r="H54" s="52" t="s">
        <v>88</v>
      </c>
      <c r="I54" s="52" t="s">
        <v>2</v>
      </c>
      <c r="J54" s="53" t="s">
        <v>89</v>
      </c>
      <c r="K54" s="53" t="s">
        <v>89</v>
      </c>
    </row>
    <row r="55" spans="1:11" s="1" customFormat="1" x14ac:dyDescent="0.2">
      <c r="A55" s="38"/>
      <c r="B55" s="38"/>
      <c r="C55" s="38"/>
      <c r="D55" s="77"/>
      <c r="E55" s="77"/>
      <c r="F55" s="73"/>
      <c r="G55" s="73"/>
      <c r="H55" s="73"/>
      <c r="I55" s="73"/>
      <c r="J55" s="78"/>
      <c r="K55" s="78"/>
    </row>
    <row r="56" spans="1:11" s="1" customFormat="1" x14ac:dyDescent="0.2">
      <c r="A56" s="95" t="s">
        <v>90</v>
      </c>
      <c r="B56" s="95"/>
      <c r="C56" s="54"/>
      <c r="D56" s="79">
        <v>0.97</v>
      </c>
      <c r="E56" s="80">
        <v>1E-3</v>
      </c>
      <c r="F56" s="81">
        <v>48751560</v>
      </c>
      <c r="G56" s="81">
        <v>48751560</v>
      </c>
      <c r="H56" s="81">
        <v>0</v>
      </c>
      <c r="I56" s="81">
        <v>50613337</v>
      </c>
      <c r="J56" s="81">
        <v>50998118</v>
      </c>
      <c r="K56" s="81">
        <v>384781</v>
      </c>
    </row>
    <row r="57" spans="1:11" s="1" customFormat="1" x14ac:dyDescent="0.2">
      <c r="A57" s="104" t="s">
        <v>91</v>
      </c>
      <c r="B57" s="104"/>
      <c r="C57" s="39"/>
      <c r="D57" s="82">
        <v>0.54</v>
      </c>
      <c r="E57" s="82">
        <v>0.03</v>
      </c>
      <c r="F57" s="83">
        <v>15585689</v>
      </c>
      <c r="G57" s="83">
        <v>15585689</v>
      </c>
      <c r="H57" s="83">
        <v>0</v>
      </c>
      <c r="I57" s="83">
        <v>30672032</v>
      </c>
      <c r="J57" s="83">
        <v>31427459</v>
      </c>
      <c r="K57" s="83">
        <v>755427</v>
      </c>
    </row>
    <row r="58" spans="1:11" s="1" customFormat="1" x14ac:dyDescent="0.2">
      <c r="D58" s="40"/>
      <c r="E58" s="30"/>
      <c r="F58" s="31"/>
      <c r="G58" s="31"/>
      <c r="H58" s="31"/>
      <c r="I58" s="31"/>
      <c r="J58" s="31"/>
      <c r="K58" s="31"/>
    </row>
    <row r="59" spans="1:11" s="1" customFormat="1" x14ac:dyDescent="0.2">
      <c r="D59" s="30"/>
      <c r="E59" s="30"/>
      <c r="F59" s="31"/>
      <c r="G59" s="31"/>
      <c r="H59" s="31"/>
      <c r="I59" s="31"/>
      <c r="J59" s="31"/>
      <c r="K59" s="31"/>
    </row>
    <row r="60" spans="1:11" s="1" customFormat="1" x14ac:dyDescent="0.2">
      <c r="A60" s="105" t="s">
        <v>92</v>
      </c>
      <c r="B60" s="105"/>
      <c r="C60" s="105"/>
      <c r="D60" s="105"/>
      <c r="E60" s="105"/>
      <c r="F60" s="105"/>
      <c r="G60" s="31"/>
      <c r="H60" s="31"/>
      <c r="I60" s="31"/>
      <c r="J60" s="31"/>
      <c r="K60" s="31"/>
    </row>
    <row r="61" spans="1:11" s="1" customFormat="1" x14ac:dyDescent="0.2">
      <c r="A61" s="106" t="s">
        <v>47</v>
      </c>
      <c r="B61" s="106"/>
      <c r="C61" s="38"/>
      <c r="D61" s="107" t="s">
        <v>3</v>
      </c>
      <c r="E61" s="108"/>
      <c r="F61" s="32" t="s">
        <v>69</v>
      </c>
      <c r="G61" s="32" t="s">
        <v>69</v>
      </c>
      <c r="H61" s="29" t="s">
        <v>93</v>
      </c>
      <c r="I61" s="29" t="s">
        <v>94</v>
      </c>
      <c r="J61" s="31"/>
      <c r="K61" s="31"/>
    </row>
    <row r="62" spans="1:11" s="1" customFormat="1" x14ac:dyDescent="0.2">
      <c r="D62" s="19" t="s">
        <v>9</v>
      </c>
      <c r="E62" s="19" t="s">
        <v>50</v>
      </c>
      <c r="F62" s="34" t="s">
        <v>95</v>
      </c>
      <c r="G62" s="34" t="s">
        <v>95</v>
      </c>
      <c r="H62" s="3" t="s">
        <v>96</v>
      </c>
      <c r="I62" s="3" t="s">
        <v>85</v>
      </c>
      <c r="J62" s="31"/>
      <c r="K62" s="31"/>
    </row>
    <row r="63" spans="1:11" s="1" customFormat="1" x14ac:dyDescent="0.2">
      <c r="D63" s="30"/>
      <c r="E63" s="30"/>
      <c r="F63" s="34" t="s">
        <v>97</v>
      </c>
      <c r="G63" s="3" t="s">
        <v>98</v>
      </c>
      <c r="H63" s="34" t="s">
        <v>99</v>
      </c>
      <c r="I63" s="3" t="s">
        <v>100</v>
      </c>
      <c r="J63" s="31"/>
      <c r="K63" s="31"/>
    </row>
    <row r="64" spans="1:11" s="1" customFormat="1" x14ac:dyDescent="0.2">
      <c r="A64" s="39"/>
      <c r="B64" s="39"/>
      <c r="C64" s="39"/>
      <c r="D64" s="41"/>
      <c r="E64" s="41"/>
      <c r="F64" s="18" t="s">
        <v>101</v>
      </c>
      <c r="G64" s="18" t="s">
        <v>102</v>
      </c>
      <c r="H64" s="18" t="s">
        <v>103</v>
      </c>
      <c r="I64" s="18" t="s">
        <v>103</v>
      </c>
      <c r="J64" s="31"/>
      <c r="K64" s="31"/>
    </row>
    <row r="65" spans="1:12" s="1" customFormat="1" x14ac:dyDescent="0.2">
      <c r="A65" s="38"/>
      <c r="B65" s="38"/>
      <c r="C65" s="38"/>
      <c r="D65" s="77"/>
      <c r="E65" s="77"/>
      <c r="F65" s="84"/>
      <c r="G65" s="84"/>
      <c r="H65" s="84"/>
      <c r="I65" s="84"/>
      <c r="J65" s="31"/>
      <c r="K65" s="31"/>
    </row>
    <row r="66" spans="1:12" s="1" customFormat="1" x14ac:dyDescent="0.2">
      <c r="A66" s="91" t="s">
        <v>104</v>
      </c>
      <c r="B66" s="91"/>
      <c r="C66" s="39"/>
      <c r="D66" s="82">
        <v>2.7</v>
      </c>
      <c r="E66" s="82">
        <v>0.04</v>
      </c>
      <c r="F66" s="83">
        <v>45492135</v>
      </c>
      <c r="G66" s="83">
        <v>19573162</v>
      </c>
      <c r="H66" s="83">
        <v>65639271</v>
      </c>
      <c r="I66" s="83">
        <v>573974</v>
      </c>
      <c r="J66" s="31"/>
      <c r="K66" s="31"/>
    </row>
    <row r="67" spans="1:12" s="1" customFormat="1" x14ac:dyDescent="0.2">
      <c r="D67" s="30"/>
      <c r="E67" s="30"/>
      <c r="F67" s="31"/>
      <c r="G67" s="31"/>
      <c r="H67" s="31"/>
      <c r="I67" s="31"/>
      <c r="J67" s="31"/>
      <c r="K67" s="31"/>
    </row>
    <row r="68" spans="1:12" s="1" customFormat="1" x14ac:dyDescent="0.2">
      <c r="D68" s="30"/>
      <c r="E68" s="30"/>
      <c r="F68" s="31"/>
      <c r="G68" s="31"/>
      <c r="H68" s="31"/>
      <c r="I68" s="31"/>
      <c r="J68" s="31"/>
      <c r="K68" s="31"/>
    </row>
    <row r="69" spans="1:12" s="1" customFormat="1" x14ac:dyDescent="0.2"/>
    <row r="70" spans="1:12" x14ac:dyDescent="0.2">
      <c r="B70" s="21"/>
      <c r="C70" s="21"/>
      <c r="D70" s="22"/>
      <c r="E70" s="22"/>
      <c r="F70" s="21"/>
      <c r="G70" s="21"/>
      <c r="H70" s="21"/>
      <c r="I70" s="21"/>
      <c r="J70" s="21"/>
      <c r="K70" s="21"/>
      <c r="L70" s="21"/>
    </row>
    <row r="71" spans="1:12" x14ac:dyDescent="0.2">
      <c r="B71" s="21"/>
      <c r="C71" s="21"/>
      <c r="D71" s="22"/>
      <c r="E71" s="22"/>
      <c r="F71" s="21"/>
      <c r="G71" s="21"/>
      <c r="H71" s="21"/>
      <c r="I71" s="21"/>
      <c r="J71" s="21"/>
      <c r="K71" s="21"/>
      <c r="L71" s="21"/>
    </row>
    <row r="72" spans="1:12" x14ac:dyDescent="0.2">
      <c r="B72" s="21"/>
      <c r="C72" s="21"/>
      <c r="D72" s="22"/>
      <c r="E72" s="22"/>
      <c r="F72" s="21"/>
      <c r="G72" s="21"/>
      <c r="H72" s="21"/>
      <c r="I72" s="21"/>
      <c r="J72" s="21"/>
      <c r="K72" s="21"/>
      <c r="L72" s="21"/>
    </row>
    <row r="73" spans="1:12" x14ac:dyDescent="0.2">
      <c r="B73" s="21"/>
      <c r="C73" s="21"/>
      <c r="D73" s="22"/>
      <c r="E73" s="22"/>
      <c r="F73" s="21"/>
      <c r="G73" s="21"/>
      <c r="H73" s="21"/>
      <c r="I73" s="21"/>
      <c r="J73" s="21"/>
      <c r="K73" s="21"/>
      <c r="L73" s="21"/>
    </row>
    <row r="74" spans="1:12" x14ac:dyDescent="0.2">
      <c r="B74" s="21"/>
      <c r="C74" s="21"/>
      <c r="D74" s="22"/>
      <c r="E74" s="22"/>
      <c r="F74" s="21"/>
      <c r="G74" s="21"/>
      <c r="H74" s="21"/>
      <c r="I74" s="21"/>
      <c r="J74" s="21"/>
      <c r="K74" s="21"/>
      <c r="L74" s="21"/>
    </row>
    <row r="75" spans="1:12" x14ac:dyDescent="0.2">
      <c r="B75" s="21"/>
      <c r="C75" s="21"/>
      <c r="D75" s="22"/>
      <c r="E75" s="22"/>
      <c r="F75" s="21"/>
      <c r="G75" s="21"/>
      <c r="H75" s="21"/>
      <c r="I75" s="21"/>
      <c r="J75" s="21"/>
      <c r="K75" s="21"/>
      <c r="L75" s="21"/>
    </row>
    <row r="76" spans="1:12" x14ac:dyDescent="0.2">
      <c r="B76" s="21"/>
      <c r="C76" s="21"/>
      <c r="D76" s="22"/>
      <c r="E76" s="22"/>
      <c r="F76" s="21"/>
      <c r="G76" s="21"/>
      <c r="H76" s="21"/>
      <c r="I76" s="21"/>
      <c r="J76" s="21"/>
      <c r="K76" s="21"/>
      <c r="L76" s="21"/>
    </row>
    <row r="77" spans="1:12" x14ac:dyDescent="0.2">
      <c r="B77" s="21"/>
      <c r="C77" s="21"/>
      <c r="D77" s="22"/>
      <c r="E77" s="22"/>
      <c r="F77" s="21"/>
      <c r="G77" s="21"/>
      <c r="H77" s="21"/>
      <c r="I77" s="21"/>
      <c r="J77" s="21"/>
      <c r="K77" s="21"/>
      <c r="L77" s="21"/>
    </row>
    <row r="78" spans="1:12" x14ac:dyDescent="0.2">
      <c r="B78" s="21"/>
      <c r="C78" s="21"/>
      <c r="D78" s="22"/>
      <c r="E78" s="22"/>
      <c r="F78" s="21"/>
      <c r="G78" s="21"/>
      <c r="H78" s="21"/>
      <c r="I78" s="21"/>
      <c r="J78" s="21"/>
      <c r="K78" s="21"/>
      <c r="L78" s="21"/>
    </row>
    <row r="79" spans="1:12" x14ac:dyDescent="0.2">
      <c r="B79" s="21"/>
      <c r="C79" s="21"/>
      <c r="D79" s="22"/>
      <c r="E79" s="22"/>
      <c r="F79" s="21"/>
      <c r="G79" s="21"/>
      <c r="H79" s="21"/>
      <c r="I79" s="21"/>
      <c r="J79" s="21"/>
      <c r="K79" s="21"/>
      <c r="L79" s="21"/>
    </row>
    <row r="80" spans="1:12" x14ac:dyDescent="0.2">
      <c r="B80" s="21"/>
      <c r="C80" s="21"/>
      <c r="D80" s="22"/>
      <c r="E80" s="22"/>
      <c r="F80" s="21"/>
      <c r="G80" s="21"/>
      <c r="H80" s="21"/>
      <c r="I80" s="21"/>
      <c r="J80" s="21"/>
      <c r="K80" s="21"/>
      <c r="L80" s="21"/>
    </row>
    <row r="81" spans="2:12" x14ac:dyDescent="0.2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2:12" x14ac:dyDescent="0.2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2:12" x14ac:dyDescent="0.2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2:12" x14ac:dyDescent="0.2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2:12" x14ac:dyDescent="0.2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2:12" x14ac:dyDescent="0.2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2:12" x14ac:dyDescent="0.2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2:12" x14ac:dyDescent="0.2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2:12" x14ac:dyDescent="0.2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2:12" x14ac:dyDescent="0.2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2:12" x14ac:dyDescent="0.2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2:12" x14ac:dyDescent="0.2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2:12" x14ac:dyDescent="0.2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2:12" x14ac:dyDescent="0.2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2:12" x14ac:dyDescent="0.2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2:12" x14ac:dyDescent="0.2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2:12" x14ac:dyDescent="0.2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2:12" x14ac:dyDescent="0.2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2:12" x14ac:dyDescent="0.2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2:12" x14ac:dyDescent="0.2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2:12" x14ac:dyDescent="0.2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2:12" x14ac:dyDescent="0.2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2:12" x14ac:dyDescent="0.2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2:12" x14ac:dyDescent="0.2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2:12" x14ac:dyDescent="0.2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2:12" x14ac:dyDescent="0.2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2:12" x14ac:dyDescent="0.2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2" x14ac:dyDescent="0.2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2" x14ac:dyDescent="0.2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2" x14ac:dyDescent="0.2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2:12" x14ac:dyDescent="0.2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2:12" x14ac:dyDescent="0.2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2:12" x14ac:dyDescent="0.2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2:12" x14ac:dyDescent="0.2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2:12" x14ac:dyDescent="0.2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2:12" x14ac:dyDescent="0.2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2:12" x14ac:dyDescent="0.2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2:12" x14ac:dyDescent="0.2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2:12" x14ac:dyDescent="0.2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2:12" x14ac:dyDescent="0.2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2:12" x14ac:dyDescent="0.2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2:12" x14ac:dyDescent="0.2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2:12" x14ac:dyDescent="0.2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2:12" x14ac:dyDescent="0.2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2:12" x14ac:dyDescent="0.2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2:12" x14ac:dyDescent="0.2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2:12" x14ac:dyDescent="0.2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2:12" x14ac:dyDescent="0.2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2:12" x14ac:dyDescent="0.2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2:12" x14ac:dyDescent="0.2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2:12" x14ac:dyDescent="0.2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2:12" x14ac:dyDescent="0.2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2:12" x14ac:dyDescent="0.2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2:12" x14ac:dyDescent="0.2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2:12" x14ac:dyDescent="0.2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2:12" x14ac:dyDescent="0.2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2:12" x14ac:dyDescent="0.2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2:12" x14ac:dyDescent="0.2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2:12" x14ac:dyDescent="0.2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2:12" x14ac:dyDescent="0.2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2:12" x14ac:dyDescent="0.2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2:12" x14ac:dyDescent="0.2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2:12" x14ac:dyDescent="0.2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2:12" x14ac:dyDescent="0.2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2:12" x14ac:dyDescent="0.2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2:12" x14ac:dyDescent="0.2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2:12" x14ac:dyDescent="0.2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2:12" x14ac:dyDescent="0.2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2:12" x14ac:dyDescent="0.2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2:12" x14ac:dyDescent="0.2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2:12" x14ac:dyDescent="0.2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2:12" x14ac:dyDescent="0.2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2:12" x14ac:dyDescent="0.2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2:12" x14ac:dyDescent="0.2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2:12" x14ac:dyDescent="0.2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2:12" x14ac:dyDescent="0.2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2:12" x14ac:dyDescent="0.2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2:12" x14ac:dyDescent="0.2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2:12" x14ac:dyDescent="0.2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2:12" x14ac:dyDescent="0.2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2:12" x14ac:dyDescent="0.2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2:12" x14ac:dyDescent="0.2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2:12" x14ac:dyDescent="0.2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2:12" x14ac:dyDescent="0.2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2:12" x14ac:dyDescent="0.2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2:12" x14ac:dyDescent="0.2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2:12" x14ac:dyDescent="0.2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2:12" x14ac:dyDescent="0.2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2:12" x14ac:dyDescent="0.2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2:12" x14ac:dyDescent="0.2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2:12" x14ac:dyDescent="0.2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2:12" x14ac:dyDescent="0.2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2:12" x14ac:dyDescent="0.2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2:12" x14ac:dyDescent="0.2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2:12" x14ac:dyDescent="0.2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2:12" x14ac:dyDescent="0.2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2:12" x14ac:dyDescent="0.2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2:12" x14ac:dyDescent="0.2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2:12" x14ac:dyDescent="0.2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2:12" x14ac:dyDescent="0.2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2:12" x14ac:dyDescent="0.2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2:12" x14ac:dyDescent="0.2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2:12" x14ac:dyDescent="0.2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2:12" x14ac:dyDescent="0.2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2:12" x14ac:dyDescent="0.2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2:12" x14ac:dyDescent="0.2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2:12" x14ac:dyDescent="0.2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2:12" x14ac:dyDescent="0.2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2:12" x14ac:dyDescent="0.2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2:12" x14ac:dyDescent="0.2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2:12" x14ac:dyDescent="0.2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2:12" x14ac:dyDescent="0.2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</row>
    <row r="193" spans="2:12" x14ac:dyDescent="0.2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2:12" x14ac:dyDescent="0.2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2:12" x14ac:dyDescent="0.2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2:12" x14ac:dyDescent="0.2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2:12" x14ac:dyDescent="0.2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2:12" x14ac:dyDescent="0.2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</row>
    <row r="199" spans="2:12" x14ac:dyDescent="0.2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2:12" x14ac:dyDescent="0.2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2:12" x14ac:dyDescent="0.2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2:12" x14ac:dyDescent="0.2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2:12" x14ac:dyDescent="0.2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2:12" x14ac:dyDescent="0.2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</row>
    <row r="205" spans="2:12" x14ac:dyDescent="0.2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2:12" x14ac:dyDescent="0.2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2:12" x14ac:dyDescent="0.2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2:12" x14ac:dyDescent="0.2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2:12" x14ac:dyDescent="0.2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2:12" x14ac:dyDescent="0.2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2:12" x14ac:dyDescent="0.2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2:12" x14ac:dyDescent="0.2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2:12" x14ac:dyDescent="0.2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2:12" x14ac:dyDescent="0.2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2:12" x14ac:dyDescent="0.2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2:12" x14ac:dyDescent="0.2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2:12" x14ac:dyDescent="0.2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2:12" x14ac:dyDescent="0.2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2:12" x14ac:dyDescent="0.2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2:12" x14ac:dyDescent="0.2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2:12" x14ac:dyDescent="0.2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2:12" x14ac:dyDescent="0.2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2:12" x14ac:dyDescent="0.2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2:12" x14ac:dyDescent="0.2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2:12" x14ac:dyDescent="0.2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2:12" x14ac:dyDescent="0.2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2:12" x14ac:dyDescent="0.2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2:12" x14ac:dyDescent="0.2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2:12" x14ac:dyDescent="0.2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2:12" x14ac:dyDescent="0.2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2:12" x14ac:dyDescent="0.2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2:12" x14ac:dyDescent="0.2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2:12" x14ac:dyDescent="0.2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2:12" x14ac:dyDescent="0.2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2:12" x14ac:dyDescent="0.2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2:12" x14ac:dyDescent="0.2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2:12" x14ac:dyDescent="0.2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2:12" x14ac:dyDescent="0.2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2:12" x14ac:dyDescent="0.2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2:12" x14ac:dyDescent="0.2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2:12" x14ac:dyDescent="0.2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2:12" x14ac:dyDescent="0.2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2:12" x14ac:dyDescent="0.2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2:12" x14ac:dyDescent="0.2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2:12" x14ac:dyDescent="0.2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2:12" x14ac:dyDescent="0.2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2:12" x14ac:dyDescent="0.2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2:12" x14ac:dyDescent="0.2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2:12" x14ac:dyDescent="0.2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2:12" x14ac:dyDescent="0.2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2:12" x14ac:dyDescent="0.2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2:12" x14ac:dyDescent="0.2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2:12" x14ac:dyDescent="0.2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2:12" x14ac:dyDescent="0.2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2:12" x14ac:dyDescent="0.2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2:12" x14ac:dyDescent="0.2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2:12" x14ac:dyDescent="0.2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2:12" x14ac:dyDescent="0.2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2:12" x14ac:dyDescent="0.2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2:12" x14ac:dyDescent="0.2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2:12" x14ac:dyDescent="0.2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2:12" x14ac:dyDescent="0.2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2:12" x14ac:dyDescent="0.2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2:12" x14ac:dyDescent="0.2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</row>
    <row r="265" spans="2:12" x14ac:dyDescent="0.2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</row>
    <row r="266" spans="2:12" x14ac:dyDescent="0.2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2:12" x14ac:dyDescent="0.2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</row>
    <row r="268" spans="2:12" x14ac:dyDescent="0.2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2:12" x14ac:dyDescent="0.2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2:12" x14ac:dyDescent="0.2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2:12" x14ac:dyDescent="0.2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2:12" x14ac:dyDescent="0.2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2:12" x14ac:dyDescent="0.2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2:12" x14ac:dyDescent="0.2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2:12" x14ac:dyDescent="0.2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2:12" x14ac:dyDescent="0.2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2:12" x14ac:dyDescent="0.2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2:12" x14ac:dyDescent="0.2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</row>
    <row r="279" spans="2:12" x14ac:dyDescent="0.2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</row>
    <row r="280" spans="2:12" x14ac:dyDescent="0.2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</row>
    <row r="281" spans="2:12" x14ac:dyDescent="0.2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</row>
    <row r="282" spans="2:12" x14ac:dyDescent="0.2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</row>
    <row r="283" spans="2:12" x14ac:dyDescent="0.2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</row>
    <row r="284" spans="2:12" x14ac:dyDescent="0.2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</row>
    <row r="285" spans="2:12" x14ac:dyDescent="0.2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</row>
    <row r="286" spans="2:12" x14ac:dyDescent="0.2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</row>
    <row r="287" spans="2:12" x14ac:dyDescent="0.2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</row>
    <row r="288" spans="2:12" x14ac:dyDescent="0.2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</row>
    <row r="289" spans="2:12" x14ac:dyDescent="0.2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</row>
    <row r="290" spans="2:12" x14ac:dyDescent="0.2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</row>
    <row r="291" spans="2:12" x14ac:dyDescent="0.2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</row>
    <row r="292" spans="2:12" x14ac:dyDescent="0.2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</row>
    <row r="293" spans="2:12" x14ac:dyDescent="0.2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</row>
    <row r="294" spans="2:12" x14ac:dyDescent="0.2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</row>
    <row r="295" spans="2:12" x14ac:dyDescent="0.2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</row>
    <row r="296" spans="2:12" x14ac:dyDescent="0.2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</row>
    <row r="297" spans="2:12" x14ac:dyDescent="0.2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</row>
    <row r="298" spans="2:12" x14ac:dyDescent="0.2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</row>
    <row r="299" spans="2:12" x14ac:dyDescent="0.2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</row>
    <row r="300" spans="2:12" x14ac:dyDescent="0.2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</row>
    <row r="301" spans="2:12" x14ac:dyDescent="0.2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</row>
    <row r="302" spans="2:12" x14ac:dyDescent="0.2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</row>
    <row r="303" spans="2:12" x14ac:dyDescent="0.2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</row>
    <row r="304" spans="2:12" x14ac:dyDescent="0.2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</row>
    <row r="305" spans="2:12" x14ac:dyDescent="0.2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</row>
    <row r="306" spans="2:12" x14ac:dyDescent="0.2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</row>
    <row r="307" spans="2:12" x14ac:dyDescent="0.2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</row>
    <row r="308" spans="2:12" x14ac:dyDescent="0.2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</row>
    <row r="309" spans="2:12" x14ac:dyDescent="0.2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</row>
    <row r="310" spans="2:12" x14ac:dyDescent="0.2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</row>
    <row r="311" spans="2:12" x14ac:dyDescent="0.2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</row>
    <row r="312" spans="2:12" x14ac:dyDescent="0.2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</row>
    <row r="313" spans="2:12" x14ac:dyDescent="0.2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</row>
    <row r="314" spans="2:12" x14ac:dyDescent="0.2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</row>
    <row r="315" spans="2:12" x14ac:dyDescent="0.2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</row>
    <row r="316" spans="2:12" x14ac:dyDescent="0.2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</row>
    <row r="317" spans="2:12" x14ac:dyDescent="0.2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</row>
    <row r="318" spans="2:12" x14ac:dyDescent="0.2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</row>
    <row r="319" spans="2:12" x14ac:dyDescent="0.2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</row>
    <row r="320" spans="2:12" x14ac:dyDescent="0.2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</row>
    <row r="321" spans="2:12" x14ac:dyDescent="0.2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</row>
    <row r="322" spans="2:12" x14ac:dyDescent="0.2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</row>
    <row r="323" spans="2:12" x14ac:dyDescent="0.2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</row>
    <row r="324" spans="2:12" x14ac:dyDescent="0.2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</row>
    <row r="325" spans="2:12" x14ac:dyDescent="0.2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</row>
    <row r="326" spans="2:12" x14ac:dyDescent="0.2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</row>
    <row r="327" spans="2:12" x14ac:dyDescent="0.2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</row>
    <row r="328" spans="2:12" x14ac:dyDescent="0.2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</row>
    <row r="329" spans="2:12" x14ac:dyDescent="0.2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</row>
    <row r="330" spans="2:12" x14ac:dyDescent="0.2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</row>
    <row r="331" spans="2:12" x14ac:dyDescent="0.2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</row>
    <row r="332" spans="2:12" x14ac:dyDescent="0.2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</row>
    <row r="333" spans="2:12" x14ac:dyDescent="0.2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</row>
    <row r="334" spans="2:12" x14ac:dyDescent="0.2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</row>
    <row r="335" spans="2:12" x14ac:dyDescent="0.2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</row>
    <row r="336" spans="2:12" x14ac:dyDescent="0.2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</row>
    <row r="337" spans="2:12" x14ac:dyDescent="0.2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</row>
    <row r="338" spans="2:12" x14ac:dyDescent="0.2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</row>
    <row r="339" spans="2:12" x14ac:dyDescent="0.2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</row>
    <row r="340" spans="2:12" x14ac:dyDescent="0.2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</row>
    <row r="341" spans="2:12" x14ac:dyDescent="0.2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</row>
    <row r="342" spans="2:12" x14ac:dyDescent="0.2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</row>
    <row r="343" spans="2:12" x14ac:dyDescent="0.2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</row>
    <row r="344" spans="2:12" x14ac:dyDescent="0.2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</row>
    <row r="345" spans="2:12" x14ac:dyDescent="0.2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</row>
    <row r="346" spans="2:12" x14ac:dyDescent="0.2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</row>
    <row r="347" spans="2:12" x14ac:dyDescent="0.2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</row>
    <row r="348" spans="2:12" x14ac:dyDescent="0.2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</row>
    <row r="349" spans="2:12" x14ac:dyDescent="0.2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</row>
    <row r="350" spans="2:12" x14ac:dyDescent="0.2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</row>
    <row r="351" spans="2:12" x14ac:dyDescent="0.2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</row>
    <row r="352" spans="2:12" x14ac:dyDescent="0.2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</row>
    <row r="353" spans="2:12" x14ac:dyDescent="0.2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</row>
    <row r="354" spans="2:12" x14ac:dyDescent="0.2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</row>
    <row r="355" spans="2:12" x14ac:dyDescent="0.2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</row>
    <row r="356" spans="2:12" x14ac:dyDescent="0.2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</row>
    <row r="357" spans="2:12" x14ac:dyDescent="0.2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</row>
    <row r="358" spans="2:12" x14ac:dyDescent="0.2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</row>
    <row r="359" spans="2:12" x14ac:dyDescent="0.2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</row>
    <row r="360" spans="2:12" x14ac:dyDescent="0.2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</row>
    <row r="361" spans="2:12" x14ac:dyDescent="0.2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</row>
    <row r="362" spans="2:12" x14ac:dyDescent="0.2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</row>
    <row r="363" spans="2:12" x14ac:dyDescent="0.2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</row>
    <row r="364" spans="2:12" x14ac:dyDescent="0.2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</row>
    <row r="365" spans="2:12" x14ac:dyDescent="0.2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</row>
    <row r="366" spans="2:12" x14ac:dyDescent="0.2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</row>
    <row r="367" spans="2:12" x14ac:dyDescent="0.2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</row>
    <row r="368" spans="2:12" x14ac:dyDescent="0.2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</row>
    <row r="369" spans="2:12" x14ac:dyDescent="0.2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</row>
    <row r="370" spans="2:12" x14ac:dyDescent="0.2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</row>
    <row r="371" spans="2:12" x14ac:dyDescent="0.2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</row>
    <row r="372" spans="2:12" x14ac:dyDescent="0.2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</row>
    <row r="373" spans="2:12" x14ac:dyDescent="0.2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</row>
    <row r="374" spans="2:12" x14ac:dyDescent="0.2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</row>
    <row r="375" spans="2:12" x14ac:dyDescent="0.2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</row>
    <row r="376" spans="2:12" x14ac:dyDescent="0.2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</row>
    <row r="377" spans="2:12" x14ac:dyDescent="0.2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</row>
    <row r="378" spans="2:12" x14ac:dyDescent="0.2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</row>
    <row r="379" spans="2:12" x14ac:dyDescent="0.2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</row>
    <row r="380" spans="2:12" x14ac:dyDescent="0.2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</row>
    <row r="381" spans="2:12" x14ac:dyDescent="0.2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</row>
    <row r="382" spans="2:12" x14ac:dyDescent="0.2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</row>
    <row r="383" spans="2:12" x14ac:dyDescent="0.2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</row>
    <row r="384" spans="2:12" x14ac:dyDescent="0.2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</row>
    <row r="385" spans="2:12" x14ac:dyDescent="0.2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</row>
    <row r="386" spans="2:12" x14ac:dyDescent="0.2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</row>
    <row r="387" spans="2:12" x14ac:dyDescent="0.2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</row>
    <row r="388" spans="2:12" x14ac:dyDescent="0.2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</row>
    <row r="389" spans="2:12" x14ac:dyDescent="0.2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</row>
    <row r="390" spans="2:12" x14ac:dyDescent="0.2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</row>
    <row r="391" spans="2:12" x14ac:dyDescent="0.2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</row>
    <row r="392" spans="2:12" x14ac:dyDescent="0.2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</row>
    <row r="393" spans="2:12" x14ac:dyDescent="0.2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</row>
    <row r="394" spans="2:12" x14ac:dyDescent="0.2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</row>
    <row r="395" spans="2:12" x14ac:dyDescent="0.2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</row>
    <row r="396" spans="2:12" x14ac:dyDescent="0.2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</row>
    <row r="397" spans="2:12" x14ac:dyDescent="0.2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</row>
    <row r="398" spans="2:12" x14ac:dyDescent="0.2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</row>
    <row r="399" spans="2:12" x14ac:dyDescent="0.2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</row>
    <row r="400" spans="2:12" x14ac:dyDescent="0.2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</row>
    <row r="401" spans="2:12" x14ac:dyDescent="0.2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</row>
    <row r="402" spans="2:12" x14ac:dyDescent="0.2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</row>
    <row r="403" spans="2:12" x14ac:dyDescent="0.2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</row>
    <row r="404" spans="2:12" x14ac:dyDescent="0.2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</row>
    <row r="405" spans="2:12" x14ac:dyDescent="0.2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</row>
    <row r="406" spans="2:12" x14ac:dyDescent="0.2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</row>
    <row r="407" spans="2:12" x14ac:dyDescent="0.2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</row>
    <row r="408" spans="2:12" x14ac:dyDescent="0.2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</row>
    <row r="409" spans="2:12" x14ac:dyDescent="0.2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</row>
    <row r="410" spans="2:12" x14ac:dyDescent="0.2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</row>
    <row r="411" spans="2:12" x14ac:dyDescent="0.2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</row>
    <row r="412" spans="2:12" x14ac:dyDescent="0.2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</row>
    <row r="413" spans="2:12" x14ac:dyDescent="0.2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</row>
    <row r="414" spans="2:12" x14ac:dyDescent="0.2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</row>
    <row r="415" spans="2:12" x14ac:dyDescent="0.2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</row>
    <row r="416" spans="2:12" x14ac:dyDescent="0.2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</row>
    <row r="417" spans="2:12" x14ac:dyDescent="0.2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</row>
    <row r="418" spans="2:12" x14ac:dyDescent="0.2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</row>
    <row r="419" spans="2:12" x14ac:dyDescent="0.2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</row>
    <row r="420" spans="2:12" x14ac:dyDescent="0.2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</row>
    <row r="421" spans="2:12" x14ac:dyDescent="0.2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</row>
    <row r="422" spans="2:12" x14ac:dyDescent="0.2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</row>
    <row r="423" spans="2:12" x14ac:dyDescent="0.2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</row>
    <row r="424" spans="2:12" x14ac:dyDescent="0.2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</row>
    <row r="425" spans="2:12" x14ac:dyDescent="0.2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</row>
    <row r="426" spans="2:12" x14ac:dyDescent="0.2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</row>
    <row r="427" spans="2:12" x14ac:dyDescent="0.2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</row>
    <row r="428" spans="2:12" x14ac:dyDescent="0.2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</row>
    <row r="429" spans="2:12" x14ac:dyDescent="0.2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</row>
    <row r="430" spans="2:12" x14ac:dyDescent="0.2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</row>
    <row r="431" spans="2:12" x14ac:dyDescent="0.2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</row>
    <row r="432" spans="2:12" x14ac:dyDescent="0.2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</row>
    <row r="433" spans="2:12" x14ac:dyDescent="0.2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</row>
    <row r="434" spans="2:12" x14ac:dyDescent="0.2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</row>
    <row r="435" spans="2:12" x14ac:dyDescent="0.2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</row>
    <row r="436" spans="2:12" x14ac:dyDescent="0.2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</row>
    <row r="437" spans="2:12" x14ac:dyDescent="0.2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</row>
    <row r="438" spans="2:12" x14ac:dyDescent="0.2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</row>
    <row r="439" spans="2:12" x14ac:dyDescent="0.2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</row>
    <row r="440" spans="2:12" x14ac:dyDescent="0.2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</row>
    <row r="441" spans="2:12" x14ac:dyDescent="0.2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</row>
    <row r="442" spans="2:12" x14ac:dyDescent="0.2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</row>
    <row r="443" spans="2:12" x14ac:dyDescent="0.2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</row>
    <row r="444" spans="2:12" x14ac:dyDescent="0.2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</row>
    <row r="445" spans="2:12" x14ac:dyDescent="0.2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</row>
    <row r="446" spans="2:12" x14ac:dyDescent="0.2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</row>
    <row r="447" spans="2:12" x14ac:dyDescent="0.2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</row>
    <row r="448" spans="2:12" x14ac:dyDescent="0.2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</row>
    <row r="449" spans="2:12" x14ac:dyDescent="0.2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</row>
    <row r="450" spans="2:12" x14ac:dyDescent="0.2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</row>
    <row r="451" spans="2:12" x14ac:dyDescent="0.2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</row>
    <row r="452" spans="2:12" x14ac:dyDescent="0.2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</row>
    <row r="453" spans="2:12" x14ac:dyDescent="0.2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</row>
    <row r="454" spans="2:12" x14ac:dyDescent="0.2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</row>
    <row r="455" spans="2:12" x14ac:dyDescent="0.2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</row>
    <row r="456" spans="2:12" x14ac:dyDescent="0.2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</row>
    <row r="457" spans="2:12" x14ac:dyDescent="0.2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</row>
    <row r="458" spans="2:12" x14ac:dyDescent="0.2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</row>
    <row r="459" spans="2:12" x14ac:dyDescent="0.2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</row>
    <row r="460" spans="2:12" x14ac:dyDescent="0.2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</row>
    <row r="461" spans="2:12" x14ac:dyDescent="0.2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</row>
    <row r="462" spans="2:12" x14ac:dyDescent="0.2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</row>
    <row r="463" spans="2:12" x14ac:dyDescent="0.2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</row>
    <row r="464" spans="2:12" x14ac:dyDescent="0.2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</row>
    <row r="465" spans="2:12" x14ac:dyDescent="0.2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</row>
    <row r="466" spans="2:12" x14ac:dyDescent="0.2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</row>
    <row r="467" spans="2:12" x14ac:dyDescent="0.2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</row>
    <row r="468" spans="2:12" x14ac:dyDescent="0.2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</row>
    <row r="469" spans="2:12" x14ac:dyDescent="0.2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</row>
    <row r="470" spans="2:12" x14ac:dyDescent="0.2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</row>
    <row r="471" spans="2:12" x14ac:dyDescent="0.2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</row>
    <row r="472" spans="2:12" x14ac:dyDescent="0.2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</row>
    <row r="473" spans="2:12" x14ac:dyDescent="0.2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</row>
    <row r="474" spans="2:12" x14ac:dyDescent="0.2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</row>
    <row r="475" spans="2:12" x14ac:dyDescent="0.2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</row>
    <row r="476" spans="2:12" x14ac:dyDescent="0.2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</row>
    <row r="477" spans="2:12" x14ac:dyDescent="0.2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</row>
    <row r="478" spans="2:12" x14ac:dyDescent="0.2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</row>
    <row r="479" spans="2:12" x14ac:dyDescent="0.2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</row>
    <row r="480" spans="2:12" x14ac:dyDescent="0.2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</row>
    <row r="481" spans="2:12" x14ac:dyDescent="0.2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</row>
    <row r="482" spans="2:12" x14ac:dyDescent="0.2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</row>
    <row r="483" spans="2:12" x14ac:dyDescent="0.2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</row>
    <row r="484" spans="2:12" x14ac:dyDescent="0.2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</row>
    <row r="485" spans="2:12" x14ac:dyDescent="0.2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</row>
    <row r="486" spans="2:12" x14ac:dyDescent="0.2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</row>
    <row r="487" spans="2:12" x14ac:dyDescent="0.2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</row>
    <row r="488" spans="2:12" x14ac:dyDescent="0.2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</row>
    <row r="489" spans="2:12" x14ac:dyDescent="0.2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</row>
    <row r="490" spans="2:12" x14ac:dyDescent="0.2"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</row>
    <row r="491" spans="2:12" x14ac:dyDescent="0.2"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</row>
    <row r="492" spans="2:12" x14ac:dyDescent="0.2"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</row>
    <row r="493" spans="2:12" x14ac:dyDescent="0.2"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</row>
    <row r="494" spans="2:12" x14ac:dyDescent="0.2"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</row>
    <row r="495" spans="2:12" x14ac:dyDescent="0.2"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</row>
    <row r="496" spans="2:12" x14ac:dyDescent="0.2"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</row>
    <row r="497" spans="2:12" x14ac:dyDescent="0.2"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</row>
    <row r="498" spans="2:12" x14ac:dyDescent="0.2"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</row>
    <row r="499" spans="2:12" x14ac:dyDescent="0.2"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</row>
    <row r="500" spans="2:12" x14ac:dyDescent="0.2"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</row>
    <row r="501" spans="2:12" x14ac:dyDescent="0.2"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</row>
    <row r="502" spans="2:12" x14ac:dyDescent="0.2"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</row>
    <row r="503" spans="2:12" x14ac:dyDescent="0.2"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</row>
    <row r="504" spans="2:12" x14ac:dyDescent="0.2"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</row>
    <row r="505" spans="2:12" x14ac:dyDescent="0.2"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</row>
    <row r="506" spans="2:12" x14ac:dyDescent="0.2"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</row>
    <row r="507" spans="2:12" x14ac:dyDescent="0.2"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</row>
    <row r="508" spans="2:12" x14ac:dyDescent="0.2"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</row>
    <row r="509" spans="2:12" x14ac:dyDescent="0.2"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</row>
    <row r="510" spans="2:12" x14ac:dyDescent="0.2"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</row>
    <row r="511" spans="2:12" x14ac:dyDescent="0.2"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</row>
    <row r="512" spans="2:12" x14ac:dyDescent="0.2"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</row>
    <row r="513" spans="2:12" x14ac:dyDescent="0.2"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</row>
    <row r="514" spans="2:12" x14ac:dyDescent="0.2"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</row>
    <row r="515" spans="2:12" x14ac:dyDescent="0.2"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</row>
    <row r="516" spans="2:12" x14ac:dyDescent="0.2"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</row>
    <row r="517" spans="2:12" x14ac:dyDescent="0.2"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</row>
    <row r="518" spans="2:12" x14ac:dyDescent="0.2"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</row>
    <row r="519" spans="2:12" x14ac:dyDescent="0.2"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</row>
    <row r="520" spans="2:12" x14ac:dyDescent="0.2"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</row>
    <row r="521" spans="2:12" x14ac:dyDescent="0.2"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</row>
    <row r="522" spans="2:12" x14ac:dyDescent="0.2"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</row>
    <row r="523" spans="2:12" x14ac:dyDescent="0.2"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</row>
    <row r="524" spans="2:12" x14ac:dyDescent="0.2"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</row>
    <row r="525" spans="2:12" x14ac:dyDescent="0.2"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</row>
    <row r="526" spans="2:12" x14ac:dyDescent="0.2"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</row>
    <row r="527" spans="2:12" x14ac:dyDescent="0.2"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</row>
    <row r="528" spans="2:12" x14ac:dyDescent="0.2"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</row>
    <row r="529" spans="2:12" x14ac:dyDescent="0.2"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</row>
    <row r="530" spans="2:12" x14ac:dyDescent="0.2"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</row>
    <row r="531" spans="2:12" x14ac:dyDescent="0.2"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</row>
    <row r="532" spans="2:12" x14ac:dyDescent="0.2"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</row>
    <row r="533" spans="2:12" x14ac:dyDescent="0.2"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</row>
    <row r="534" spans="2:12" x14ac:dyDescent="0.2"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</row>
    <row r="535" spans="2:12" x14ac:dyDescent="0.2"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</row>
    <row r="536" spans="2:12" x14ac:dyDescent="0.2"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</row>
    <row r="537" spans="2:12" x14ac:dyDescent="0.2"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</row>
    <row r="538" spans="2:12" x14ac:dyDescent="0.2"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</row>
    <row r="539" spans="2:12" x14ac:dyDescent="0.2"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</row>
    <row r="540" spans="2:12" x14ac:dyDescent="0.2"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</row>
    <row r="541" spans="2:12" x14ac:dyDescent="0.2"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</row>
    <row r="542" spans="2:12" x14ac:dyDescent="0.2"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</row>
    <row r="543" spans="2:12" x14ac:dyDescent="0.2"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</row>
    <row r="544" spans="2:12" x14ac:dyDescent="0.2"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</row>
    <row r="545" spans="2:12" x14ac:dyDescent="0.2"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</row>
    <row r="546" spans="2:12" x14ac:dyDescent="0.2"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</row>
    <row r="547" spans="2:12" x14ac:dyDescent="0.2"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</row>
    <row r="548" spans="2:12" x14ac:dyDescent="0.2"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</row>
    <row r="549" spans="2:12" x14ac:dyDescent="0.2"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</row>
    <row r="550" spans="2:12" x14ac:dyDescent="0.2"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</row>
    <row r="551" spans="2:12" x14ac:dyDescent="0.2"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</row>
    <row r="552" spans="2:12" x14ac:dyDescent="0.2"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</row>
    <row r="553" spans="2:12" x14ac:dyDescent="0.2"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</row>
    <row r="554" spans="2:12" x14ac:dyDescent="0.2"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</row>
    <row r="555" spans="2:12" x14ac:dyDescent="0.2"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</row>
    <row r="556" spans="2:12" x14ac:dyDescent="0.2"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</row>
    <row r="557" spans="2:12" x14ac:dyDescent="0.2"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</row>
    <row r="558" spans="2:12" x14ac:dyDescent="0.2"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</row>
    <row r="559" spans="2:12" x14ac:dyDescent="0.2"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</row>
    <row r="560" spans="2:12" x14ac:dyDescent="0.2"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</row>
    <row r="561" spans="2:12" x14ac:dyDescent="0.2"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</row>
    <row r="562" spans="2:12" x14ac:dyDescent="0.2"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</row>
    <row r="563" spans="2:12" x14ac:dyDescent="0.2"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</row>
    <row r="564" spans="2:12" x14ac:dyDescent="0.2"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</row>
    <row r="565" spans="2:12" x14ac:dyDescent="0.2"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</row>
    <row r="566" spans="2:12" x14ac:dyDescent="0.2"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</row>
    <row r="567" spans="2:12" x14ac:dyDescent="0.2"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</row>
    <row r="568" spans="2:12" x14ac:dyDescent="0.2"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</row>
    <row r="569" spans="2:12" x14ac:dyDescent="0.2"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</row>
    <row r="570" spans="2:12" x14ac:dyDescent="0.2"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</row>
    <row r="571" spans="2:12" x14ac:dyDescent="0.2"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</row>
    <row r="572" spans="2:12" x14ac:dyDescent="0.2"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</row>
    <row r="573" spans="2:12" x14ac:dyDescent="0.2"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</row>
    <row r="574" spans="2:12" x14ac:dyDescent="0.2"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</row>
    <row r="575" spans="2:12" x14ac:dyDescent="0.2"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</row>
    <row r="576" spans="2:12" x14ac:dyDescent="0.2"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</row>
    <row r="577" spans="2:12" x14ac:dyDescent="0.2"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</row>
    <row r="578" spans="2:12" x14ac:dyDescent="0.2"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</row>
    <row r="579" spans="2:12" x14ac:dyDescent="0.2"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</row>
    <row r="580" spans="2:12" x14ac:dyDescent="0.2"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</row>
    <row r="581" spans="2:12" x14ac:dyDescent="0.2"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</row>
    <row r="582" spans="2:12" x14ac:dyDescent="0.2"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</row>
    <row r="583" spans="2:12" x14ac:dyDescent="0.2"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</row>
    <row r="584" spans="2:12" x14ac:dyDescent="0.2"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</row>
    <row r="585" spans="2:12" x14ac:dyDescent="0.2"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</row>
    <row r="586" spans="2:12" x14ac:dyDescent="0.2"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</row>
    <row r="587" spans="2:12" x14ac:dyDescent="0.2"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</row>
    <row r="588" spans="2:12" x14ac:dyDescent="0.2"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</row>
    <row r="589" spans="2:12" x14ac:dyDescent="0.2"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</row>
    <row r="590" spans="2:12" x14ac:dyDescent="0.2"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</row>
    <row r="591" spans="2:12" x14ac:dyDescent="0.2"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</row>
    <row r="592" spans="2:12" x14ac:dyDescent="0.2"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</row>
    <row r="593" spans="2:12" x14ac:dyDescent="0.2"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</row>
    <row r="594" spans="2:12" x14ac:dyDescent="0.2"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</row>
    <row r="595" spans="2:12" x14ac:dyDescent="0.2"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</row>
    <row r="596" spans="2:12" x14ac:dyDescent="0.2"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</row>
    <row r="597" spans="2:12" x14ac:dyDescent="0.2"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</row>
    <row r="598" spans="2:12" x14ac:dyDescent="0.2"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</row>
    <row r="599" spans="2:12" x14ac:dyDescent="0.2"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</row>
    <row r="600" spans="2:12" x14ac:dyDescent="0.2"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</row>
    <row r="601" spans="2:12" x14ac:dyDescent="0.2"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</row>
    <row r="602" spans="2:12" x14ac:dyDescent="0.2"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</row>
    <row r="603" spans="2:12" x14ac:dyDescent="0.2"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</row>
    <row r="604" spans="2:12" x14ac:dyDescent="0.2"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</row>
    <row r="605" spans="2:12" x14ac:dyDescent="0.2"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</row>
    <row r="606" spans="2:12" x14ac:dyDescent="0.2"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</row>
    <row r="607" spans="2:12" x14ac:dyDescent="0.2"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</row>
    <row r="608" spans="2:12" x14ac:dyDescent="0.2"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</row>
    <row r="609" spans="2:12" x14ac:dyDescent="0.2"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</row>
    <row r="610" spans="2:12" x14ac:dyDescent="0.2"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</row>
    <row r="611" spans="2:12" x14ac:dyDescent="0.2"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</row>
    <row r="612" spans="2:12" x14ac:dyDescent="0.2"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</row>
    <row r="613" spans="2:12" x14ac:dyDescent="0.2"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</row>
    <row r="614" spans="2:12" x14ac:dyDescent="0.2"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</row>
    <row r="615" spans="2:12" x14ac:dyDescent="0.2"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</row>
    <row r="616" spans="2:12" x14ac:dyDescent="0.2"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</row>
    <row r="617" spans="2:12" x14ac:dyDescent="0.2"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</row>
    <row r="618" spans="2:12" x14ac:dyDescent="0.2"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</row>
    <row r="619" spans="2:12" x14ac:dyDescent="0.2"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</row>
    <row r="620" spans="2:12" x14ac:dyDescent="0.2"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</row>
    <row r="621" spans="2:12" x14ac:dyDescent="0.2"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</row>
    <row r="622" spans="2:12" x14ac:dyDescent="0.2"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</row>
    <row r="623" spans="2:12" x14ac:dyDescent="0.2"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</row>
    <row r="624" spans="2:12" x14ac:dyDescent="0.2"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</row>
    <row r="625" spans="2:12" x14ac:dyDescent="0.2"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</row>
    <row r="626" spans="2:12" x14ac:dyDescent="0.2"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</row>
    <row r="627" spans="2:12" x14ac:dyDescent="0.2"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</row>
    <row r="628" spans="2:12" x14ac:dyDescent="0.2"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</row>
    <row r="629" spans="2:12" x14ac:dyDescent="0.2"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</row>
    <row r="630" spans="2:12" x14ac:dyDescent="0.2"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</row>
    <row r="631" spans="2:12" x14ac:dyDescent="0.2"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</row>
    <row r="632" spans="2:12" x14ac:dyDescent="0.2"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</row>
    <row r="633" spans="2:12" x14ac:dyDescent="0.2"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</row>
    <row r="634" spans="2:12" x14ac:dyDescent="0.2"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</row>
    <row r="635" spans="2:12" x14ac:dyDescent="0.2"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</row>
    <row r="636" spans="2:12" x14ac:dyDescent="0.2"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</row>
    <row r="637" spans="2:12" x14ac:dyDescent="0.2"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</row>
  </sheetData>
  <mergeCells count="49">
    <mergeCell ref="B44:M45"/>
    <mergeCell ref="A11:B11"/>
    <mergeCell ref="A12:B12"/>
    <mergeCell ref="A13:B13"/>
    <mergeCell ref="A14:B14"/>
    <mergeCell ref="A16:B16"/>
    <mergeCell ref="A19:B19"/>
    <mergeCell ref="A20:B20"/>
    <mergeCell ref="A21:B21"/>
    <mergeCell ref="A22:B22"/>
    <mergeCell ref="A10:B10"/>
    <mergeCell ref="A15:B15"/>
    <mergeCell ref="B43:M43"/>
    <mergeCell ref="A1:C1"/>
    <mergeCell ref="A3:B3"/>
    <mergeCell ref="A4:E4"/>
    <mergeCell ref="A6:B6"/>
    <mergeCell ref="D6:E6"/>
    <mergeCell ref="A17:B17"/>
    <mergeCell ref="A18:B18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48:B48"/>
    <mergeCell ref="A37:B37"/>
    <mergeCell ref="A39:B39"/>
    <mergeCell ref="A40:B40"/>
    <mergeCell ref="A42:B42"/>
    <mergeCell ref="A27:B27"/>
    <mergeCell ref="A28:B28"/>
    <mergeCell ref="A35:B35"/>
    <mergeCell ref="A36:B36"/>
    <mergeCell ref="A29:B29"/>
    <mergeCell ref="A57:B57"/>
    <mergeCell ref="A60:F60"/>
    <mergeCell ref="A61:B61"/>
    <mergeCell ref="A66:B66"/>
    <mergeCell ref="D61:E61"/>
    <mergeCell ref="A49:E49"/>
    <mergeCell ref="A51:D51"/>
    <mergeCell ref="A52:B52"/>
    <mergeCell ref="A56:B56"/>
    <mergeCell ref="D52:E52"/>
  </mergeCells>
  <phoneticPr fontId="1" type="noConversion"/>
  <pageMargins left="0.75" right="0.75" top="1" bottom="1" header="0" footer="0"/>
  <pageSetup paperSize="9" orientation="portrait" r:id="rId1"/>
  <headerFooter alignWithMargins="0"/>
  <ignoredErrors>
    <ignoredError sqref="A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2003</vt:lpstr>
      <vt:lpstr>Junio 2003</vt:lpstr>
      <vt:lpstr>Septiembre 2003</vt:lpstr>
      <vt:lpstr>Diciembre 2003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2004-08-04T18:07:07Z</dcterms:created>
  <dcterms:modified xsi:type="dcterms:W3CDTF">2013-12-13T14:53:34Z</dcterms:modified>
</cp:coreProperties>
</file>