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9180" windowHeight="4125" tabRatio="842" activeTab="0"/>
  </bookViews>
  <sheets>
    <sheet name="A-N° Sinies Denun" sheetId="1" r:id="rId1"/>
    <sheet name="B-N° Sinies Pagad" sheetId="2" r:id="rId2"/>
    <sheet name="C-N° Pers Sinies" sheetId="3" r:id="rId3"/>
    <sheet name="D-Sinies Pag Direc" sheetId="4" r:id="rId4"/>
    <sheet name="E-Costo Sin Direc" sheetId="5" r:id="rId5"/>
    <sheet name="F-N° Seg Contrat" sheetId="6" r:id="rId6"/>
    <sheet name="G-Prima Tot x Tip V" sheetId="7" r:id="rId7"/>
    <sheet name="H-Prim Prom x Tip V" sheetId="8" r:id="rId8"/>
    <sheet name="NOTAS" sheetId="9" r:id="rId9"/>
    <sheet name="Hoja2" sheetId="10" r:id="rId10"/>
  </sheets>
  <definedNames>
    <definedName name="_xlnm.Print_Area" localSheetId="0">'A-N° Sinies Denun'!$A$1:$E$29</definedName>
    <definedName name="_xlnm.Print_Area" localSheetId="1">'B-N° Sinies Pagad'!$A$1:$E$29</definedName>
    <definedName name="_xlnm.Print_Area" localSheetId="2">'C-N° Pers Sinies'!$A$1:$G$29</definedName>
    <definedName name="_xlnm.Print_Area" localSheetId="3">'D-Sinies Pag Direc'!$A$1:$H$30</definedName>
    <definedName name="_xlnm.Print_Area" localSheetId="4">'E-Costo Sin Direc'!$A$1:$F$30</definedName>
    <definedName name="_xlnm.Print_Area" localSheetId="5">'F-N° Seg Contrat'!$A$3:$I$29</definedName>
    <definedName name="_xlnm.Print_Area" localSheetId="6">'G-Prima Tot x Tip V'!$A$1:$I$29</definedName>
    <definedName name="_xlnm.Print_Area" localSheetId="7">'H-Prim Prom x Tip V'!$A$2:$I$28</definedName>
    <definedName name="DIC" localSheetId="0">'A-N° Sinies Denun'!#REF!</definedName>
    <definedName name="DIC" localSheetId="2">'C-N° Pers Sinies'!#REF!</definedName>
    <definedName name="DIC" localSheetId="3">'D-Sinies Pag Direc'!#REF!</definedName>
    <definedName name="DIC">'F-N° Seg Contrat'!#REF!</definedName>
    <definedName name="JUN" localSheetId="0">'A-N° Sinies Denun'!#REF!</definedName>
    <definedName name="JUN" localSheetId="2">'C-N° Pers Sinies'!#REF!</definedName>
    <definedName name="JUN" localSheetId="3">'D-Sinies Pag Direc'!#REF!</definedName>
    <definedName name="JUN">'F-N° Seg Contrat'!#REF!</definedName>
    <definedName name="MAR" localSheetId="0">'A-N° Sinies Denun'!#REF!</definedName>
    <definedName name="MAR" localSheetId="2">'C-N° Pers Sinies'!#REF!</definedName>
    <definedName name="MAR" localSheetId="3">'D-Sinies Pag Direc'!#REF!</definedName>
    <definedName name="MAR">'F-N° Seg Contrat'!#REF!</definedName>
    <definedName name="SEP" localSheetId="0">'A-N° Sinies Denun'!#REF!</definedName>
    <definedName name="SEP" localSheetId="2">'C-N° Pers Sinies'!#REF!</definedName>
    <definedName name="SEP" localSheetId="3">'D-Sinies Pag Direc'!#REF!</definedName>
    <definedName name="SEP">'F-N° Seg Contrat'!#REF!</definedName>
  </definedNames>
  <calcPr fullCalcOnLoad="1"/>
</workbook>
</file>

<file path=xl/sharedStrings.xml><?xml version="1.0" encoding="utf-8"?>
<sst xmlns="http://schemas.openxmlformats.org/spreadsheetml/2006/main" count="148" uniqueCount="102">
  <si>
    <t>F.  NUMERO DE SEGUROS CONTRATADOS</t>
  </si>
  <si>
    <t>Sociedad</t>
  </si>
  <si>
    <t>Automóviles</t>
  </si>
  <si>
    <t>Camionetas</t>
  </si>
  <si>
    <t>Camiones</t>
  </si>
  <si>
    <t>Buses</t>
  </si>
  <si>
    <t>Taxis</t>
  </si>
  <si>
    <t>Otros</t>
  </si>
  <si>
    <t>Total</t>
  </si>
  <si>
    <t>Chilena Consolidada</t>
  </si>
  <si>
    <t>Renta Nacional</t>
  </si>
  <si>
    <t>TOTAL</t>
  </si>
  <si>
    <t>G.  PRIMA TOTAL POR TIPO DE VEHICULO</t>
  </si>
  <si>
    <t>H.  PRIMA PROMEDIO POR TIPO DE VEHICULO</t>
  </si>
  <si>
    <t>PROMEDIO</t>
  </si>
  <si>
    <t>C.  NUMERO DE PERSONAS SINIESTRADAS DEL PERIODO</t>
  </si>
  <si>
    <t>Fallecidos</t>
  </si>
  <si>
    <t>Sólo gastos de</t>
  </si>
  <si>
    <t>Por siniestros</t>
  </si>
  <si>
    <t>Total personas</t>
  </si>
  <si>
    <t>total</t>
  </si>
  <si>
    <t>parcial</t>
  </si>
  <si>
    <t>hospital y otros</t>
  </si>
  <si>
    <t>en revisión</t>
  </si>
  <si>
    <t>siniestradas del período</t>
  </si>
  <si>
    <t>(7)</t>
  </si>
  <si>
    <t>(8)</t>
  </si>
  <si>
    <t>(9)</t>
  </si>
  <si>
    <t>(10)</t>
  </si>
  <si>
    <t>(11)</t>
  </si>
  <si>
    <t>(7)+(8)+(9)+(10)+(11)</t>
  </si>
  <si>
    <t>D.  SINIESTROS PAGADOS DIRECTOS EN EL PERIODO</t>
  </si>
  <si>
    <t xml:space="preserve">             Indemnizaciones (sin gastos de hospital)</t>
  </si>
  <si>
    <t>Gtos. hospital</t>
  </si>
  <si>
    <t>Costo de</t>
  </si>
  <si>
    <t>Total siniestros</t>
  </si>
  <si>
    <t>Inval. parcial</t>
  </si>
  <si>
    <t>Inval. total</t>
  </si>
  <si>
    <t>Total indemniz.</t>
  </si>
  <si>
    <t>y otros</t>
  </si>
  <si>
    <t>liquidación</t>
  </si>
  <si>
    <t>pagados directos</t>
  </si>
  <si>
    <t>(12)</t>
  </si>
  <si>
    <t>(13)</t>
  </si>
  <si>
    <t>(14)</t>
  </si>
  <si>
    <t>(12)+(13)+(14)</t>
  </si>
  <si>
    <t>E.  COSTO DE SINIESTROS DIRECTOS DEL PERIODO</t>
  </si>
  <si>
    <t>Siniestros</t>
  </si>
  <si>
    <t>Reserva</t>
  </si>
  <si>
    <t>Siniestros por</t>
  </si>
  <si>
    <t>Costo siniestros</t>
  </si>
  <si>
    <t>pagados</t>
  </si>
  <si>
    <t>por pagar</t>
  </si>
  <si>
    <t>pagar directos</t>
  </si>
  <si>
    <t>directos del</t>
  </si>
  <si>
    <t>período anterior</t>
  </si>
  <si>
    <t>período</t>
  </si>
  <si>
    <t>(15)</t>
  </si>
  <si>
    <t>(16)</t>
  </si>
  <si>
    <t>(17)</t>
  </si>
  <si>
    <t>(18)</t>
  </si>
  <si>
    <t>(15+16+17)-(18)</t>
  </si>
  <si>
    <t xml:space="preserve">SEGURO OBLIGATORIO DE ACCIDENTES PERSONALES </t>
  </si>
  <si>
    <t>A .  NUMERO DE SINIESTROS DENUNCIADOS DEL PERIODO</t>
  </si>
  <si>
    <t>Total de siniestros</t>
  </si>
  <si>
    <t>rechazados</t>
  </si>
  <si>
    <t>aceptados</t>
  </si>
  <si>
    <t>del período</t>
  </si>
  <si>
    <t>(1)</t>
  </si>
  <si>
    <t>(2)</t>
  </si>
  <si>
    <t>(3)</t>
  </si>
  <si>
    <t>(1)+(2)+(3)</t>
  </si>
  <si>
    <t>B.  NUMERO DE SINIESTROS PAGADOS O POR PAGAR DEL PERIODO</t>
  </si>
  <si>
    <t>parc. pagados</t>
  </si>
  <si>
    <t>(4)</t>
  </si>
  <si>
    <t>(5)</t>
  </si>
  <si>
    <t>(6)</t>
  </si>
  <si>
    <t>(4)+(5)+(6)</t>
  </si>
  <si>
    <t>Siniestros directos</t>
  </si>
  <si>
    <t>Ocurridos y</t>
  </si>
  <si>
    <t xml:space="preserve"> no reportados</t>
  </si>
  <si>
    <t xml:space="preserve">     Incapacidad permanente</t>
  </si>
  <si>
    <t>Consorcio Nacional</t>
  </si>
  <si>
    <t>Mapfre</t>
  </si>
  <si>
    <t>Promedio</t>
  </si>
  <si>
    <t>Motocicletas</t>
  </si>
  <si>
    <t>Bci</t>
  </si>
  <si>
    <t>Liberty</t>
  </si>
  <si>
    <t>RSA</t>
  </si>
  <si>
    <t>HDI</t>
  </si>
  <si>
    <t>Zenit</t>
  </si>
  <si>
    <t>SURA</t>
  </si>
  <si>
    <t>Mutual de Seguros</t>
  </si>
  <si>
    <t>BNP PARIBAS CARDIF</t>
  </si>
  <si>
    <t>AIG</t>
  </si>
  <si>
    <t>Magallanes</t>
  </si>
  <si>
    <t>Penta Security</t>
  </si>
  <si>
    <t>Cruz Blanca</t>
  </si>
  <si>
    <t>Chubb</t>
  </si>
  <si>
    <t xml:space="preserve">      (entre el 1 de enero y  31 de diciembre de 2015)</t>
  </si>
  <si>
    <t xml:space="preserve">      (entre el 1 de enero y 31 de diciembre de 2015, montos expresados en miles de pesos de diciembre de 2015)</t>
  </si>
  <si>
    <t>1.Con fecha 30 de mayo de 2016, se corrigen cifras para loa cuadros F, G y H de la compañúa HDI.</t>
  </si>
</sst>
</file>

<file path=xl/styles.xml><?xml version="1.0" encoding="utf-8"?>
<styleSheet xmlns="http://schemas.openxmlformats.org/spreadsheetml/2006/main">
  <numFmts count="7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Ch$&quot;#,##0_);\(&quot;Ch$&quot;#,##0\)"/>
    <numFmt numFmtId="189" formatCode="&quot;Ch$&quot;#,##0_);[Red]\(&quot;Ch$&quot;#,##0\)"/>
    <numFmt numFmtId="190" formatCode="&quot;Ch$&quot;#,##0.00_);\(&quot;Ch$&quot;#,##0.00\)"/>
    <numFmt numFmtId="191" formatCode="&quot;Ch$&quot;#,##0.00_);[Red]\(&quot;Ch$&quot;#,##0.00\)"/>
    <numFmt numFmtId="192" formatCode="_(&quot;Ch$&quot;* #,##0_);_(&quot;Ch$&quot;* \(#,##0\);_(&quot;Ch$&quot;* &quot;-&quot;_);_(@_)"/>
    <numFmt numFmtId="193" formatCode="_(&quot;Ch$&quot;* #,##0.00_);_(&quot;Ch$&quot;* \(#,##0.00\);_(&quot;Ch$&quot;* &quot;-&quot;??_);_(@_)"/>
    <numFmt numFmtId="194" formatCode="&quot;$&quot;#,##0;&quot;$&quot;\-#,##0"/>
    <numFmt numFmtId="195" formatCode="&quot;$&quot;#,##0;[Red]&quot;$&quot;\-#,##0"/>
    <numFmt numFmtId="196" formatCode="&quot;$&quot;#,##0.00;&quot;$&quot;\-#,##0.00"/>
    <numFmt numFmtId="197" formatCode="&quot;$&quot;#,##0.00;[Red]&quot;$&quot;\-#,##0.00"/>
    <numFmt numFmtId="198" formatCode="#,##0&quot; Pts&quot;;\-#,##0&quot; Pts&quot;"/>
    <numFmt numFmtId="199" formatCode="#,##0&quot; Pts&quot;;[Red]\-#,##0&quot; Pts&quot;"/>
    <numFmt numFmtId="200" formatCode="#,##0.00&quot; Pts&quot;;\-#,##0.00&quot; Pts&quot;"/>
    <numFmt numFmtId="201" formatCode="#,##0.00&quot; Pts&quot;;[Red]\-#,##0.00&quot; Pts&quot;"/>
    <numFmt numFmtId="202" formatCode="#,##0.000;[Red]\-#,##0.000"/>
    <numFmt numFmtId="203" formatCode="#,##0.0000;[Red]\-#,##0.0000"/>
    <numFmt numFmtId="204" formatCode="#,##0.0;[Red]\-#,##0.0"/>
    <numFmt numFmtId="205" formatCode="0.0%"/>
    <numFmt numFmtId="206" formatCode="0.0000000"/>
    <numFmt numFmtId="207" formatCode="0.000000"/>
    <numFmt numFmtId="208" formatCode="0.00000"/>
    <numFmt numFmtId="209" formatCode="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#,##0.000000000;[Red]\-#,##0.000000000"/>
    <numFmt numFmtId="215" formatCode="#,##0.0000000000;[Red]\-#,##0.0000000000"/>
    <numFmt numFmtId="216" formatCode="#,##0.00000000000;[Red]\-#,##0.00000000000"/>
    <numFmt numFmtId="217" formatCode="#,##0.0"/>
    <numFmt numFmtId="218" formatCode="0.00000000"/>
    <numFmt numFmtId="219" formatCode="0.000000000"/>
    <numFmt numFmtId="220" formatCode="#,##0.000_);[Red]\(#,##0.000\)"/>
    <numFmt numFmtId="221" formatCode="#,##0.0000_);[Red]\(#,##0.0000\)"/>
    <numFmt numFmtId="222" formatCode="#,##0.00000_);[Red]\(#,##0.00000\)"/>
    <numFmt numFmtId="223" formatCode="#,##0.000000_);[Red]\(#,##0.000000\)"/>
    <numFmt numFmtId="224" formatCode="#,##0.0_);[Red]\(#,##0.0\)"/>
    <numFmt numFmtId="225" formatCode="_-* #,##0_-;\-* #,##0_-;_-* &quot;-&quot;??_-;_-@_-"/>
  </numFmts>
  <fonts count="55">
    <font>
      <sz val="10"/>
      <name val="Arial"/>
      <family val="0"/>
    </font>
    <font>
      <sz val="10"/>
      <name val="MS Sans Serif"/>
      <family val="2"/>
    </font>
    <font>
      <sz val="10"/>
      <color indexed="12"/>
      <name val="MS Sans Serif"/>
      <family val="2"/>
    </font>
    <font>
      <sz val="10"/>
      <color indexed="10"/>
      <name val="MS Sans Serif"/>
      <family val="2"/>
    </font>
    <font>
      <sz val="10"/>
      <color indexed="53"/>
      <name val="MS Sans Serif"/>
      <family val="2"/>
    </font>
    <font>
      <sz val="10"/>
      <color indexed="18"/>
      <name val="MS Sans Serif"/>
      <family val="2"/>
    </font>
    <font>
      <b/>
      <sz val="10"/>
      <color indexed="17"/>
      <name val="MS Sans Serif"/>
      <family val="2"/>
    </font>
    <font>
      <sz val="10"/>
      <color indexed="17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3"/>
      <name val="Arial"/>
      <family val="2"/>
    </font>
    <font>
      <sz val="10"/>
      <color indexed="56"/>
      <name val="MS Sans Serif"/>
      <family val="2"/>
    </font>
    <font>
      <sz val="10"/>
      <color indexed="60"/>
      <name val="MS Sans Serif"/>
      <family val="2"/>
    </font>
    <font>
      <b/>
      <sz val="12"/>
      <color indexed="6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666666"/>
      <name val="Arial"/>
      <family val="2"/>
    </font>
    <font>
      <sz val="10"/>
      <color theme="3"/>
      <name val="MS Sans Serif"/>
      <family val="2"/>
    </font>
    <font>
      <sz val="10"/>
      <color rgb="FFC00000"/>
      <name val="MS Sans Serif"/>
      <family val="2"/>
    </font>
    <font>
      <b/>
      <sz val="12"/>
      <color rgb="FFC00000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>
        <color indexed="10"/>
      </right>
      <top>
        <color indexed="63"/>
      </top>
      <bottom>
        <color indexed="63"/>
      </bottom>
    </border>
    <border>
      <left>
        <color indexed="63"/>
      </left>
      <right style="hair">
        <color indexed="12"/>
      </right>
      <top>
        <color indexed="63"/>
      </top>
      <bottom>
        <color indexed="63"/>
      </bottom>
    </border>
    <border>
      <left style="hair">
        <color indexed="10"/>
      </left>
      <right>
        <color indexed="63"/>
      </right>
      <top style="hair">
        <color indexed="10"/>
      </top>
      <bottom>
        <color indexed="63"/>
      </bottom>
    </border>
    <border>
      <left>
        <color indexed="63"/>
      </left>
      <right>
        <color indexed="63"/>
      </right>
      <top style="hair">
        <color indexed="10"/>
      </top>
      <bottom>
        <color indexed="63"/>
      </bottom>
    </border>
    <border>
      <left style="hair">
        <color indexed="10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hair">
        <color indexed="10"/>
      </bottom>
    </border>
    <border>
      <left style="hair"/>
      <right>
        <color indexed="63"/>
      </right>
      <top style="hair">
        <color indexed="14"/>
      </top>
      <bottom>
        <color indexed="63"/>
      </bottom>
    </border>
    <border>
      <left>
        <color indexed="63"/>
      </left>
      <right>
        <color indexed="63"/>
      </right>
      <top style="hair">
        <color indexed="14"/>
      </top>
      <bottom>
        <color indexed="63"/>
      </bottom>
    </border>
    <border>
      <left>
        <color indexed="63"/>
      </left>
      <right style="hair">
        <color indexed="14"/>
      </right>
      <top style="hair">
        <color indexed="14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14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 style="hair">
        <color indexed="14"/>
      </right>
      <top>
        <color indexed="63"/>
      </top>
      <bottom style="hair">
        <color indexed="14"/>
      </bottom>
    </border>
    <border>
      <left>
        <color indexed="63"/>
      </left>
      <right style="hair">
        <color indexed="10"/>
      </right>
      <top style="hair">
        <color indexed="10"/>
      </top>
      <bottom>
        <color indexed="63"/>
      </bottom>
    </border>
    <border>
      <left style="hair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10"/>
      </right>
      <top>
        <color indexed="63"/>
      </top>
      <bottom style="hair">
        <color indexed="10"/>
      </bottom>
    </border>
    <border>
      <left style="hair">
        <color indexed="14"/>
      </left>
      <right>
        <color indexed="63"/>
      </right>
      <top style="hair">
        <color indexed="14"/>
      </top>
      <bottom>
        <color indexed="63"/>
      </bottom>
    </border>
    <border>
      <left style="hair">
        <color indexed="14"/>
      </left>
      <right>
        <color indexed="63"/>
      </right>
      <top>
        <color indexed="63"/>
      </top>
      <bottom>
        <color indexed="63"/>
      </bottom>
    </border>
    <border>
      <left style="hair">
        <color indexed="14"/>
      </left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>
        <color indexed="63"/>
      </right>
      <top style="hair">
        <color indexed="14"/>
      </top>
      <bottom style="hair">
        <color indexed="12"/>
      </bottom>
    </border>
    <border>
      <left>
        <color indexed="63"/>
      </left>
      <right>
        <color indexed="63"/>
      </right>
      <top>
        <color indexed="63"/>
      </top>
      <bottom style="hair">
        <color rgb="FFFF0000"/>
      </bottom>
    </border>
    <border>
      <left>
        <color indexed="63"/>
      </left>
      <right style="hair">
        <color rgb="FFFF0000"/>
      </right>
      <top>
        <color indexed="63"/>
      </top>
      <bottom>
        <color indexed="63"/>
      </bottom>
    </border>
    <border>
      <left>
        <color indexed="63"/>
      </left>
      <right style="hair">
        <color rgb="FFFF0000"/>
      </right>
      <top>
        <color indexed="63"/>
      </top>
      <bottom style="hair">
        <color rgb="FFFF0000"/>
      </bottom>
    </border>
    <border>
      <left>
        <color indexed="63"/>
      </left>
      <right style="hair">
        <color rgb="FFFF0000"/>
      </right>
      <top>
        <color indexed="63"/>
      </top>
      <bottom style="hair">
        <color indexed="10"/>
      </bottom>
    </border>
    <border>
      <left style="hair">
        <color indexed="14"/>
      </left>
      <right>
        <color indexed="63"/>
      </right>
      <top>
        <color indexed="63"/>
      </top>
      <bottom style="hair">
        <color rgb="FFFF0000"/>
      </bottom>
    </border>
    <border>
      <left>
        <color indexed="63"/>
      </left>
      <right style="hair">
        <color rgb="FFFF0000"/>
      </right>
      <top style="hair">
        <color rgb="FFFF0000"/>
      </top>
      <bottom>
        <color indexed="63"/>
      </bottom>
    </border>
    <border>
      <left style="hair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rgb="FFC00000"/>
      </bottom>
    </border>
    <border>
      <left>
        <color indexed="63"/>
      </left>
      <right style="hair">
        <color indexed="10"/>
      </right>
      <top>
        <color indexed="63"/>
      </top>
      <bottom style="hair">
        <color rgb="FFC00000"/>
      </bottom>
    </border>
    <border>
      <left style="hair">
        <color indexed="10"/>
      </left>
      <right>
        <color indexed="63"/>
      </right>
      <top>
        <color indexed="63"/>
      </top>
      <bottom style="hair">
        <color rgb="FFC00000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239">
    <xf numFmtId="0" fontId="0" fillId="0" borderId="0" xfId="0" applyAlignment="1">
      <alignment/>
    </xf>
    <xf numFmtId="3" fontId="3" fillId="0" borderId="10" xfId="57" applyNumberFormat="1" applyFont="1" applyBorder="1">
      <alignment/>
      <protection/>
    </xf>
    <xf numFmtId="0" fontId="4" fillId="0" borderId="0" xfId="60" applyFont="1" applyBorder="1" applyAlignment="1" quotePrefix="1">
      <alignment horizontal="left"/>
      <protection/>
    </xf>
    <xf numFmtId="3" fontId="3" fillId="0" borderId="10" xfId="59" applyNumberFormat="1" applyFont="1" applyBorder="1" applyAlignment="1" quotePrefix="1">
      <alignment horizontal="right"/>
      <protection/>
    </xf>
    <xf numFmtId="3" fontId="2" fillId="0" borderId="11" xfId="60" applyNumberFormat="1" applyFont="1" applyBorder="1" applyAlignment="1">
      <alignment horizontal="right"/>
      <protection/>
    </xf>
    <xf numFmtId="3" fontId="3" fillId="0" borderId="0" xfId="53" applyNumberFormat="1" applyFont="1" applyBorder="1" applyAlignment="1">
      <alignment/>
    </xf>
    <xf numFmtId="3" fontId="3" fillId="0" borderId="0" xfId="60" applyNumberFormat="1" applyFont="1" applyBorder="1">
      <alignment/>
      <protection/>
    </xf>
    <xf numFmtId="3" fontId="3" fillId="0" borderId="0" xfId="60" applyNumberFormat="1" applyFont="1" applyBorder="1" applyAlignment="1">
      <alignment horizontal="right"/>
      <protection/>
    </xf>
    <xf numFmtId="3" fontId="3" fillId="0" borderId="10" xfId="60" applyNumberFormat="1" applyFont="1" applyBorder="1" applyAlignment="1">
      <alignment horizontal="right"/>
      <protection/>
    </xf>
    <xf numFmtId="3" fontId="3" fillId="0" borderId="10" xfId="58" applyNumberFormat="1" applyFont="1" applyBorder="1">
      <alignment/>
      <protection/>
    </xf>
    <xf numFmtId="3" fontId="3" fillId="0" borderId="10" xfId="50" applyNumberFormat="1" applyFont="1" applyBorder="1" applyAlignment="1">
      <alignment/>
    </xf>
    <xf numFmtId="3" fontId="5" fillId="0" borderId="0" xfId="53" applyNumberFormat="1" applyFont="1" applyBorder="1" applyAlignment="1">
      <alignment/>
    </xf>
    <xf numFmtId="0" fontId="1" fillId="0" borderId="0" xfId="57" applyFont="1" applyAlignment="1" quotePrefix="1">
      <alignment horizontal="left"/>
      <protection/>
    </xf>
    <xf numFmtId="0" fontId="1" fillId="0" borderId="0" xfId="57" applyFont="1">
      <alignment/>
      <protection/>
    </xf>
    <xf numFmtId="0" fontId="1" fillId="0" borderId="0" xfId="57" applyFont="1" applyBorder="1">
      <alignment/>
      <protection/>
    </xf>
    <xf numFmtId="0" fontId="6" fillId="0" borderId="0" xfId="57" applyFont="1" applyAlignment="1" quotePrefix="1">
      <alignment horizontal="left"/>
      <protection/>
    </xf>
    <xf numFmtId="38" fontId="1" fillId="0" borderId="0" xfId="57" applyNumberFormat="1" applyFont="1" applyBorder="1">
      <alignment/>
      <protection/>
    </xf>
    <xf numFmtId="3" fontId="1" fillId="0" borderId="0" xfId="0" applyNumberFormat="1" applyFont="1" applyAlignment="1">
      <alignment/>
    </xf>
    <xf numFmtId="38" fontId="1" fillId="0" borderId="12" xfId="50" applyNumberFormat="1" applyFont="1" applyBorder="1" applyAlignment="1">
      <alignment/>
    </xf>
    <xf numFmtId="38" fontId="1" fillId="0" borderId="13" xfId="50" applyNumberFormat="1" applyFont="1" applyBorder="1" applyAlignment="1">
      <alignment/>
    </xf>
    <xf numFmtId="38" fontId="1" fillId="0" borderId="13" xfId="57" applyNumberFormat="1" applyFont="1" applyBorder="1">
      <alignment/>
      <protection/>
    </xf>
    <xf numFmtId="0" fontId="8" fillId="0" borderId="14" xfId="57" applyFont="1" applyBorder="1">
      <alignment/>
      <protection/>
    </xf>
    <xf numFmtId="221" fontId="1" fillId="0" borderId="15" xfId="50" applyNumberFormat="1" applyFont="1" applyBorder="1" applyAlignment="1">
      <alignment/>
    </xf>
    <xf numFmtId="38" fontId="1" fillId="0" borderId="15" xfId="57" applyNumberFormat="1" applyFont="1" applyBorder="1">
      <alignment/>
      <protection/>
    </xf>
    <xf numFmtId="221" fontId="1" fillId="0" borderId="0" xfId="50" applyNumberFormat="1" applyFont="1" applyBorder="1" applyAlignment="1">
      <alignment/>
    </xf>
    <xf numFmtId="0" fontId="1" fillId="0" borderId="0" xfId="58" applyFont="1" applyAlignment="1" quotePrefix="1">
      <alignment horizontal="left"/>
      <protection/>
    </xf>
    <xf numFmtId="0" fontId="1" fillId="0" borderId="0" xfId="58" applyFont="1">
      <alignment/>
      <protection/>
    </xf>
    <xf numFmtId="0" fontId="1" fillId="0" borderId="12" xfId="58" applyFont="1" applyBorder="1">
      <alignment/>
      <protection/>
    </xf>
    <xf numFmtId="38" fontId="1" fillId="0" borderId="13" xfId="51" applyNumberFormat="1" applyFont="1" applyBorder="1" applyAlignment="1">
      <alignment/>
    </xf>
    <xf numFmtId="38" fontId="1" fillId="0" borderId="13" xfId="58" applyNumberFormat="1" applyFont="1" applyBorder="1">
      <alignment/>
      <protection/>
    </xf>
    <xf numFmtId="0" fontId="1" fillId="0" borderId="13" xfId="58" applyFont="1" applyBorder="1">
      <alignment/>
      <protection/>
    </xf>
    <xf numFmtId="38" fontId="1" fillId="0" borderId="0" xfId="58" applyNumberFormat="1" applyFont="1">
      <alignment/>
      <protection/>
    </xf>
    <xf numFmtId="3" fontId="1" fillId="0" borderId="0" xfId="58" applyNumberFormat="1" applyFont="1">
      <alignment/>
      <protection/>
    </xf>
    <xf numFmtId="0" fontId="8" fillId="0" borderId="14" xfId="58" applyFont="1" applyBorder="1">
      <alignment/>
      <protection/>
    </xf>
    <xf numFmtId="221" fontId="1" fillId="0" borderId="15" xfId="51" applyNumberFormat="1" applyFont="1" applyBorder="1" applyAlignment="1">
      <alignment/>
    </xf>
    <xf numFmtId="38" fontId="1" fillId="0" borderId="15" xfId="58" applyNumberFormat="1" applyFont="1" applyBorder="1">
      <alignment/>
      <protection/>
    </xf>
    <xf numFmtId="0" fontId="1" fillId="0" borderId="15" xfId="58" applyFont="1" applyBorder="1">
      <alignment/>
      <protection/>
    </xf>
    <xf numFmtId="209" fontId="1" fillId="0" borderId="0" xfId="58" applyNumberFormat="1" applyFont="1">
      <alignment/>
      <protection/>
    </xf>
    <xf numFmtId="0" fontId="1" fillId="0" borderId="0" xfId="59" applyFont="1" applyAlignment="1" quotePrefix="1">
      <alignment horizontal="left"/>
      <protection/>
    </xf>
    <xf numFmtId="0" fontId="1" fillId="0" borderId="0" xfId="59" applyFont="1">
      <alignment/>
      <protection/>
    </xf>
    <xf numFmtId="38" fontId="1" fillId="0" borderId="12" xfId="52" applyNumberFormat="1" applyFont="1" applyBorder="1" applyAlignment="1">
      <alignment/>
    </xf>
    <xf numFmtId="38" fontId="1" fillId="0" borderId="13" xfId="52" applyNumberFormat="1" applyFont="1" applyBorder="1" applyAlignment="1">
      <alignment/>
    </xf>
    <xf numFmtId="38" fontId="1" fillId="0" borderId="13" xfId="59" applyNumberFormat="1" applyFont="1" applyBorder="1">
      <alignment/>
      <protection/>
    </xf>
    <xf numFmtId="0" fontId="1" fillId="0" borderId="13" xfId="59" applyFont="1" applyBorder="1">
      <alignment/>
      <protection/>
    </xf>
    <xf numFmtId="0" fontId="8" fillId="0" borderId="14" xfId="59" applyFont="1" applyBorder="1">
      <alignment/>
      <protection/>
    </xf>
    <xf numFmtId="221" fontId="1" fillId="0" borderId="15" xfId="52" applyNumberFormat="1" applyFont="1" applyBorder="1" applyAlignment="1">
      <alignment/>
    </xf>
    <xf numFmtId="38" fontId="1" fillId="0" borderId="15" xfId="59" applyNumberFormat="1" applyFont="1" applyBorder="1">
      <alignment/>
      <protection/>
    </xf>
    <xf numFmtId="0" fontId="1" fillId="0" borderId="0" xfId="60" applyFont="1" applyAlignment="1" quotePrefix="1">
      <alignment horizontal="left"/>
      <protection/>
    </xf>
    <xf numFmtId="0" fontId="1" fillId="0" borderId="0" xfId="60" applyFont="1">
      <alignment/>
      <protection/>
    </xf>
    <xf numFmtId="0" fontId="5" fillId="0" borderId="0" xfId="60" applyFont="1" applyBorder="1" applyAlignment="1" quotePrefix="1">
      <alignment horizontal="left"/>
      <protection/>
    </xf>
    <xf numFmtId="0" fontId="1" fillId="0" borderId="0" xfId="60" applyFont="1" applyBorder="1">
      <alignment/>
      <protection/>
    </xf>
    <xf numFmtId="0" fontId="6" fillId="0" borderId="0" xfId="60" applyFont="1" applyBorder="1" applyAlignment="1" quotePrefix="1">
      <alignment horizontal="left"/>
      <protection/>
    </xf>
    <xf numFmtId="0" fontId="1" fillId="0" borderId="16" xfId="60" applyFont="1" applyBorder="1" applyAlignment="1" quotePrefix="1">
      <alignment horizontal="left"/>
      <protection/>
    </xf>
    <xf numFmtId="0" fontId="6" fillId="0" borderId="17" xfId="60" applyFont="1" applyBorder="1" applyAlignment="1" quotePrefix="1">
      <alignment horizontal="left"/>
      <protection/>
    </xf>
    <xf numFmtId="0" fontId="1" fillId="0" borderId="17" xfId="60" applyFont="1" applyBorder="1">
      <alignment/>
      <protection/>
    </xf>
    <xf numFmtId="0" fontId="1" fillId="0" borderId="18" xfId="60" applyFont="1" applyBorder="1">
      <alignment/>
      <protection/>
    </xf>
    <xf numFmtId="0" fontId="7" fillId="0" borderId="19" xfId="60" applyFont="1" applyBorder="1">
      <alignment/>
      <protection/>
    </xf>
    <xf numFmtId="0" fontId="7" fillId="0" borderId="0" xfId="60" applyFont="1" applyBorder="1" applyAlignment="1">
      <alignment horizontal="right"/>
      <protection/>
    </xf>
    <xf numFmtId="0" fontId="7" fillId="0" borderId="20" xfId="60" applyFont="1" applyBorder="1" applyAlignment="1">
      <alignment horizontal="right"/>
      <protection/>
    </xf>
    <xf numFmtId="0" fontId="1" fillId="0" borderId="21" xfId="60" applyFont="1" applyBorder="1">
      <alignment/>
      <protection/>
    </xf>
    <xf numFmtId="0" fontId="1" fillId="0" borderId="22" xfId="60" applyFont="1" applyBorder="1">
      <alignment/>
      <protection/>
    </xf>
    <xf numFmtId="0" fontId="1" fillId="0" borderId="23" xfId="60" applyFont="1" applyBorder="1">
      <alignment/>
      <protection/>
    </xf>
    <xf numFmtId="3" fontId="1" fillId="0" borderId="0" xfId="60" applyNumberFormat="1" applyFont="1">
      <alignment/>
      <protection/>
    </xf>
    <xf numFmtId="0" fontId="1" fillId="0" borderId="12" xfId="60" applyFont="1" applyBorder="1">
      <alignment/>
      <protection/>
    </xf>
    <xf numFmtId="38" fontId="1" fillId="0" borderId="13" xfId="53" applyNumberFormat="1" applyFont="1" applyBorder="1" applyAlignment="1">
      <alignment/>
    </xf>
    <xf numFmtId="38" fontId="1" fillId="0" borderId="13" xfId="60" applyNumberFormat="1" applyFont="1" applyBorder="1">
      <alignment/>
      <protection/>
    </xf>
    <xf numFmtId="38" fontId="1" fillId="0" borderId="13" xfId="60" applyNumberFormat="1" applyFont="1" applyBorder="1" applyAlignment="1">
      <alignment horizontal="right"/>
      <protection/>
    </xf>
    <xf numFmtId="38" fontId="1" fillId="0" borderId="24" xfId="60" applyNumberFormat="1" applyFont="1" applyBorder="1" applyAlignment="1">
      <alignment horizontal="right"/>
      <protection/>
    </xf>
    <xf numFmtId="0" fontId="3" fillId="0" borderId="25" xfId="60" applyFont="1" applyBorder="1">
      <alignment/>
      <protection/>
    </xf>
    <xf numFmtId="38" fontId="1" fillId="0" borderId="0" xfId="60" applyNumberFormat="1" applyFont="1">
      <alignment/>
      <protection/>
    </xf>
    <xf numFmtId="0" fontId="8" fillId="0" borderId="14" xfId="60" applyFont="1" applyBorder="1">
      <alignment/>
      <protection/>
    </xf>
    <xf numFmtId="221" fontId="1" fillId="0" borderId="15" xfId="53" applyNumberFormat="1" applyFont="1" applyBorder="1" applyAlignment="1">
      <alignment/>
    </xf>
    <xf numFmtId="38" fontId="1" fillId="0" borderId="15" xfId="60" applyNumberFormat="1" applyFont="1" applyBorder="1">
      <alignment/>
      <protection/>
    </xf>
    <xf numFmtId="38" fontId="1" fillId="0" borderId="15" xfId="60" applyNumberFormat="1" applyFont="1" applyBorder="1" applyAlignment="1">
      <alignment horizontal="right"/>
      <protection/>
    </xf>
    <xf numFmtId="0" fontId="1" fillId="0" borderId="15" xfId="60" applyFont="1" applyBorder="1">
      <alignment/>
      <protection/>
    </xf>
    <xf numFmtId="0" fontId="1" fillId="0" borderId="26" xfId="60" applyFont="1" applyBorder="1">
      <alignment/>
      <protection/>
    </xf>
    <xf numFmtId="0" fontId="1" fillId="0" borderId="0" xfId="60" applyFont="1" applyBorder="1" applyAlignment="1" quotePrefix="1">
      <alignment horizontal="left"/>
      <protection/>
    </xf>
    <xf numFmtId="0" fontId="1" fillId="0" borderId="27" xfId="60" applyFont="1" applyBorder="1" applyAlignment="1" quotePrefix="1">
      <alignment horizontal="left"/>
      <protection/>
    </xf>
    <xf numFmtId="0" fontId="7" fillId="0" borderId="28" xfId="60" applyFont="1" applyBorder="1">
      <alignment/>
      <protection/>
    </xf>
    <xf numFmtId="0" fontId="1" fillId="0" borderId="29" xfId="60" applyFont="1" applyBorder="1">
      <alignment/>
      <protection/>
    </xf>
    <xf numFmtId="0" fontId="3" fillId="0" borderId="14" xfId="60" applyFont="1" applyBorder="1">
      <alignment/>
      <protection/>
    </xf>
    <xf numFmtId="38" fontId="1" fillId="0" borderId="15" xfId="53" applyNumberFormat="1" applyFont="1" applyBorder="1" applyAlignment="1">
      <alignment/>
    </xf>
    <xf numFmtId="38" fontId="1" fillId="0" borderId="26" xfId="60" applyNumberFormat="1" applyFont="1" applyBorder="1" applyAlignment="1">
      <alignment horizontal="right"/>
      <protection/>
    </xf>
    <xf numFmtId="3" fontId="1" fillId="0" borderId="13" xfId="60" applyNumberFormat="1" applyFont="1" applyBorder="1" applyAlignment="1">
      <alignment horizontal="right"/>
      <protection/>
    </xf>
    <xf numFmtId="0" fontId="1" fillId="0" borderId="14" xfId="60" applyFont="1" applyBorder="1">
      <alignment/>
      <protection/>
    </xf>
    <xf numFmtId="0" fontId="2" fillId="0" borderId="28" xfId="57" applyNumberFormat="1" applyFont="1" applyBorder="1" applyAlignment="1">
      <alignment horizontal="left"/>
      <protection/>
    </xf>
    <xf numFmtId="0" fontId="2" fillId="0" borderId="28" xfId="57" applyNumberFormat="1" applyFont="1" applyBorder="1" applyAlignment="1" quotePrefix="1">
      <alignment horizontal="left"/>
      <protection/>
    </xf>
    <xf numFmtId="0" fontId="7" fillId="0" borderId="0" xfId="60" applyFont="1" applyBorder="1" applyAlignment="1" quotePrefix="1">
      <alignment horizontal="right"/>
      <protection/>
    </xf>
    <xf numFmtId="3" fontId="1" fillId="0" borderId="0" xfId="0" applyNumberFormat="1" applyFont="1" applyFill="1" applyAlignment="1">
      <alignment/>
    </xf>
    <xf numFmtId="3" fontId="3" fillId="0" borderId="0" xfId="59" applyNumberFormat="1" applyFont="1" applyBorder="1">
      <alignment/>
      <protection/>
    </xf>
    <xf numFmtId="0" fontId="9" fillId="0" borderId="0" xfId="57" applyFont="1" applyBorder="1" applyAlignment="1" quotePrefix="1">
      <alignment horizontal="left"/>
      <protection/>
    </xf>
    <xf numFmtId="0" fontId="3" fillId="0" borderId="0" xfId="57" applyFont="1">
      <alignment/>
      <protection/>
    </xf>
    <xf numFmtId="0" fontId="3" fillId="0" borderId="0" xfId="57" applyFont="1" applyBorder="1">
      <alignment/>
      <protection/>
    </xf>
    <xf numFmtId="38" fontId="3" fillId="0" borderId="24" xfId="57" applyNumberFormat="1" applyFont="1" applyBorder="1">
      <alignment/>
      <protection/>
    </xf>
    <xf numFmtId="38" fontId="3" fillId="0" borderId="26" xfId="57" applyNumberFormat="1" applyFont="1" applyBorder="1">
      <alignment/>
      <protection/>
    </xf>
    <xf numFmtId="38" fontId="3" fillId="0" borderId="0" xfId="57" applyNumberFormat="1" applyFont="1" applyBorder="1">
      <alignment/>
      <protection/>
    </xf>
    <xf numFmtId="3" fontId="3" fillId="0" borderId="11" xfId="57" applyNumberFormat="1" applyFont="1" applyFill="1" applyBorder="1">
      <alignment/>
      <protection/>
    </xf>
    <xf numFmtId="0" fontId="9" fillId="0" borderId="0" xfId="57" applyFont="1" applyAlignment="1" quotePrefix="1">
      <alignment horizontal="left"/>
      <protection/>
    </xf>
    <xf numFmtId="0" fontId="9" fillId="0" borderId="0" xfId="58" applyFont="1" applyAlignment="1" quotePrefix="1">
      <alignment horizontal="left"/>
      <protection/>
    </xf>
    <xf numFmtId="0" fontId="3" fillId="0" borderId="0" xfId="58" applyFont="1">
      <alignment/>
      <protection/>
    </xf>
    <xf numFmtId="0" fontId="3" fillId="0" borderId="24" xfId="58" applyFont="1" applyBorder="1">
      <alignment/>
      <protection/>
    </xf>
    <xf numFmtId="0" fontId="3" fillId="0" borderId="26" xfId="58" applyFont="1" applyBorder="1">
      <alignment/>
      <protection/>
    </xf>
    <xf numFmtId="0" fontId="3" fillId="0" borderId="0" xfId="59" applyFont="1">
      <alignment/>
      <protection/>
    </xf>
    <xf numFmtId="0" fontId="3" fillId="0" borderId="13" xfId="59" applyFont="1" applyBorder="1">
      <alignment/>
      <protection/>
    </xf>
    <xf numFmtId="0" fontId="9" fillId="0" borderId="0" xfId="59" applyFont="1" applyAlignment="1" quotePrefix="1">
      <alignment horizontal="left"/>
      <protection/>
    </xf>
    <xf numFmtId="0" fontId="1" fillId="0" borderId="28" xfId="57" applyNumberFormat="1" applyFont="1" applyBorder="1" applyAlignment="1" quotePrefix="1">
      <alignment horizontal="left"/>
      <protection/>
    </xf>
    <xf numFmtId="38" fontId="3" fillId="0" borderId="0" xfId="59" applyNumberFormat="1" applyFont="1" applyBorder="1" applyAlignment="1">
      <alignment horizontal="right"/>
      <protection/>
    </xf>
    <xf numFmtId="3" fontId="3" fillId="0" borderId="11" xfId="59" applyNumberFormat="1" applyFont="1" applyBorder="1">
      <alignment/>
      <protection/>
    </xf>
    <xf numFmtId="0" fontId="3" fillId="0" borderId="24" xfId="59" applyFont="1" applyBorder="1">
      <alignment/>
      <protection/>
    </xf>
    <xf numFmtId="0" fontId="3" fillId="0" borderId="26" xfId="59" applyFont="1" applyBorder="1">
      <alignment/>
      <protection/>
    </xf>
    <xf numFmtId="3" fontId="3" fillId="0" borderId="11" xfId="59" applyNumberFormat="1" applyFont="1" applyBorder="1" applyAlignment="1" quotePrefix="1">
      <alignment horizontal="right"/>
      <protection/>
    </xf>
    <xf numFmtId="49" fontId="2" fillId="0" borderId="28" xfId="57" applyNumberFormat="1" applyFont="1" applyBorder="1" applyAlignment="1">
      <alignment horizontal="left"/>
      <protection/>
    </xf>
    <xf numFmtId="0" fontId="4" fillId="0" borderId="0" xfId="57" applyFont="1" applyAlignment="1" quotePrefix="1">
      <alignment horizontal="left"/>
      <protection/>
    </xf>
    <xf numFmtId="0" fontId="4" fillId="0" borderId="0" xfId="58" applyFont="1" applyAlignment="1" quotePrefix="1">
      <alignment horizontal="left"/>
      <protection/>
    </xf>
    <xf numFmtId="0" fontId="4" fillId="0" borderId="0" xfId="59" applyFont="1" applyAlignment="1" quotePrefix="1">
      <alignment horizontal="left"/>
      <protection/>
    </xf>
    <xf numFmtId="0" fontId="5" fillId="0" borderId="0" xfId="57" applyFont="1" applyAlignment="1" quotePrefix="1">
      <alignment horizontal="left"/>
      <protection/>
    </xf>
    <xf numFmtId="0" fontId="5" fillId="0" borderId="0" xfId="58" applyFont="1" applyAlignment="1" quotePrefix="1">
      <alignment horizontal="left"/>
      <protection/>
    </xf>
    <xf numFmtId="0" fontId="5" fillId="0" borderId="0" xfId="59" applyFont="1" applyAlignment="1" quotePrefix="1">
      <alignment horizontal="left"/>
      <protection/>
    </xf>
    <xf numFmtId="0" fontId="3" fillId="0" borderId="25" xfId="57" applyFont="1" applyBorder="1">
      <alignment/>
      <protection/>
    </xf>
    <xf numFmtId="3" fontId="3" fillId="0" borderId="0" xfId="50" applyNumberFormat="1" applyFont="1" applyBorder="1" applyAlignment="1">
      <alignment/>
    </xf>
    <xf numFmtId="3" fontId="3" fillId="0" borderId="0" xfId="57" applyNumberFormat="1" applyFont="1" applyBorder="1">
      <alignment/>
      <protection/>
    </xf>
    <xf numFmtId="0" fontId="3" fillId="0" borderId="25" xfId="58" applyFont="1" applyBorder="1">
      <alignment/>
      <protection/>
    </xf>
    <xf numFmtId="3" fontId="3" fillId="0" borderId="0" xfId="51" applyNumberFormat="1" applyFont="1" applyBorder="1" applyAlignment="1">
      <alignment/>
    </xf>
    <xf numFmtId="0" fontId="3" fillId="0" borderId="28" xfId="57" applyNumberFormat="1" applyFont="1" applyBorder="1" applyAlignment="1" quotePrefix="1">
      <alignment horizontal="left"/>
      <protection/>
    </xf>
    <xf numFmtId="3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0" fontId="3" fillId="0" borderId="25" xfId="59" applyFont="1" applyBorder="1">
      <alignment/>
      <protection/>
    </xf>
    <xf numFmtId="3" fontId="3" fillId="0" borderId="0" xfId="52" applyNumberFormat="1" applyFont="1" applyBorder="1" applyAlignment="1">
      <alignment/>
    </xf>
    <xf numFmtId="0" fontId="7" fillId="0" borderId="27" xfId="57" applyFont="1" applyBorder="1" applyAlignment="1" quotePrefix="1">
      <alignment horizontal="left"/>
      <protection/>
    </xf>
    <xf numFmtId="0" fontId="7" fillId="0" borderId="17" xfId="57" applyFont="1" applyBorder="1" applyAlignment="1" quotePrefix="1">
      <alignment horizontal="right"/>
      <protection/>
    </xf>
    <xf numFmtId="0" fontId="7" fillId="0" borderId="18" xfId="57" applyFont="1" applyBorder="1" applyAlignment="1" quotePrefix="1">
      <alignment horizontal="right"/>
      <protection/>
    </xf>
    <xf numFmtId="0" fontId="7" fillId="0" borderId="28" xfId="57" applyFont="1" applyBorder="1">
      <alignment/>
      <protection/>
    </xf>
    <xf numFmtId="0" fontId="7" fillId="0" borderId="0" xfId="57" applyFont="1" applyBorder="1" applyAlignment="1">
      <alignment horizontal="right"/>
      <protection/>
    </xf>
    <xf numFmtId="0" fontId="7" fillId="0" borderId="0" xfId="57" applyFont="1" applyBorder="1" applyAlignment="1" quotePrefix="1">
      <alignment horizontal="right"/>
      <protection/>
    </xf>
    <xf numFmtId="0" fontId="7" fillId="0" borderId="20" xfId="57" applyFont="1" applyBorder="1" applyAlignment="1" quotePrefix="1">
      <alignment horizontal="right"/>
      <protection/>
    </xf>
    <xf numFmtId="0" fontId="7" fillId="0" borderId="29" xfId="57" applyFont="1" applyBorder="1">
      <alignment/>
      <protection/>
    </xf>
    <xf numFmtId="0" fontId="7" fillId="0" borderId="22" xfId="57" applyFont="1" applyBorder="1" applyAlignment="1" quotePrefix="1">
      <alignment horizontal="right"/>
      <protection/>
    </xf>
    <xf numFmtId="0" fontId="7" fillId="0" borderId="23" xfId="57" applyFont="1" applyBorder="1" applyAlignment="1" quotePrefix="1">
      <alignment horizontal="right"/>
      <protection/>
    </xf>
    <xf numFmtId="0" fontId="7" fillId="0" borderId="20" xfId="57" applyFont="1" applyBorder="1" applyAlignment="1">
      <alignment horizontal="right"/>
      <protection/>
    </xf>
    <xf numFmtId="0" fontId="7" fillId="0" borderId="27" xfId="58" applyFont="1" applyBorder="1" applyAlignment="1" quotePrefix="1">
      <alignment horizontal="left"/>
      <protection/>
    </xf>
    <xf numFmtId="0" fontId="7" fillId="0" borderId="17" xfId="58" applyFont="1" applyBorder="1" applyAlignment="1" quotePrefix="1">
      <alignment horizontal="right"/>
      <protection/>
    </xf>
    <xf numFmtId="0" fontId="7" fillId="0" borderId="30" xfId="58" applyFont="1" applyBorder="1" applyAlignment="1" quotePrefix="1">
      <alignment horizontal="left"/>
      <protection/>
    </xf>
    <xf numFmtId="0" fontId="7" fillId="0" borderId="17" xfId="58" applyFont="1" applyBorder="1" applyAlignment="1">
      <alignment horizontal="right"/>
      <protection/>
    </xf>
    <xf numFmtId="0" fontId="7" fillId="0" borderId="18" xfId="58" applyFont="1" applyBorder="1" applyAlignment="1" quotePrefix="1">
      <alignment horizontal="right"/>
      <protection/>
    </xf>
    <xf numFmtId="0" fontId="7" fillId="0" borderId="28" xfId="58" applyFont="1" applyBorder="1">
      <alignment/>
      <protection/>
    </xf>
    <xf numFmtId="0" fontId="7" fillId="0" borderId="0" xfId="58" applyFont="1" applyBorder="1" applyAlignment="1">
      <alignment horizontal="right"/>
      <protection/>
    </xf>
    <xf numFmtId="0" fontId="7" fillId="0" borderId="0" xfId="58" applyFont="1" applyBorder="1" applyAlignment="1" quotePrefix="1">
      <alignment horizontal="right"/>
      <protection/>
    </xf>
    <xf numFmtId="0" fontId="7" fillId="0" borderId="20" xfId="58" applyFont="1" applyBorder="1" applyAlignment="1" quotePrefix="1">
      <alignment horizontal="right"/>
      <protection/>
    </xf>
    <xf numFmtId="0" fontId="7" fillId="0" borderId="29" xfId="58" applyFont="1" applyBorder="1">
      <alignment/>
      <protection/>
    </xf>
    <xf numFmtId="0" fontId="7" fillId="0" borderId="22" xfId="58" applyFont="1" applyBorder="1" applyAlignment="1" quotePrefix="1">
      <alignment horizontal="right"/>
      <protection/>
    </xf>
    <xf numFmtId="0" fontId="7" fillId="0" borderId="23" xfId="58" applyFont="1" applyBorder="1" applyAlignment="1" quotePrefix="1">
      <alignment horizontal="right"/>
      <protection/>
    </xf>
    <xf numFmtId="0" fontId="7" fillId="0" borderId="27" xfId="59" applyFont="1" applyBorder="1" applyAlignment="1" quotePrefix="1">
      <alignment horizontal="left"/>
      <protection/>
    </xf>
    <xf numFmtId="0" fontId="7" fillId="0" borderId="30" xfId="59" applyFont="1" applyBorder="1" applyAlignment="1" quotePrefix="1">
      <alignment horizontal="left"/>
      <protection/>
    </xf>
    <xf numFmtId="0" fontId="7" fillId="0" borderId="30" xfId="59" applyFont="1" applyBorder="1">
      <alignment/>
      <protection/>
    </xf>
    <xf numFmtId="0" fontId="7" fillId="0" borderId="30" xfId="59" applyFont="1" applyBorder="1" applyAlignment="1" quotePrefix="1">
      <alignment horizontal="center"/>
      <protection/>
    </xf>
    <xf numFmtId="0" fontId="7" fillId="0" borderId="30" xfId="59" applyFont="1" applyBorder="1" applyAlignment="1">
      <alignment horizontal="center"/>
      <protection/>
    </xf>
    <xf numFmtId="0" fontId="7" fillId="0" borderId="17" xfId="59" applyFont="1" applyBorder="1" applyAlignment="1">
      <alignment horizontal="right"/>
      <protection/>
    </xf>
    <xf numFmtId="0" fontId="7" fillId="0" borderId="18" xfId="59" applyFont="1" applyBorder="1" applyAlignment="1" quotePrefix="1">
      <alignment horizontal="right"/>
      <protection/>
    </xf>
    <xf numFmtId="0" fontId="7" fillId="0" borderId="28" xfId="59" applyFont="1" applyBorder="1">
      <alignment/>
      <protection/>
    </xf>
    <xf numFmtId="0" fontId="7" fillId="0" borderId="0" xfId="59" applyFont="1" applyBorder="1" applyAlignment="1">
      <alignment horizontal="right"/>
      <protection/>
    </xf>
    <xf numFmtId="0" fontId="7" fillId="0" borderId="0" xfId="59" applyFont="1" applyBorder="1" applyAlignment="1" quotePrefix="1">
      <alignment horizontal="right"/>
      <protection/>
    </xf>
    <xf numFmtId="0" fontId="7" fillId="0" borderId="20" xfId="59" applyFont="1" applyBorder="1" applyAlignment="1">
      <alignment horizontal="right"/>
      <protection/>
    </xf>
    <xf numFmtId="0" fontId="7" fillId="0" borderId="29" xfId="59" applyFont="1" applyBorder="1">
      <alignment/>
      <protection/>
    </xf>
    <xf numFmtId="0" fontId="7" fillId="0" borderId="22" xfId="59" applyFont="1" applyBorder="1" applyAlignment="1">
      <alignment horizontal="right"/>
      <protection/>
    </xf>
    <xf numFmtId="0" fontId="7" fillId="0" borderId="22" xfId="59" applyFont="1" applyBorder="1" applyAlignment="1" quotePrefix="1">
      <alignment horizontal="right"/>
      <protection/>
    </xf>
    <xf numFmtId="0" fontId="7" fillId="0" borderId="22" xfId="59" applyFont="1" applyBorder="1">
      <alignment/>
      <protection/>
    </xf>
    <xf numFmtId="0" fontId="7" fillId="0" borderId="23" xfId="59" applyFont="1" applyBorder="1" applyAlignment="1" quotePrefix="1">
      <alignment horizontal="right"/>
      <protection/>
    </xf>
    <xf numFmtId="0" fontId="7" fillId="0" borderId="0" xfId="59" applyFont="1" applyAlignment="1">
      <alignment horizontal="right"/>
      <protection/>
    </xf>
    <xf numFmtId="0" fontId="7" fillId="0" borderId="20" xfId="59" applyFont="1" applyBorder="1" applyAlignment="1" quotePrefix="1">
      <alignment horizontal="right"/>
      <protection/>
    </xf>
    <xf numFmtId="0" fontId="7" fillId="0" borderId="0" xfId="59" applyFont="1" applyBorder="1" applyAlignment="1">
      <alignment horizontal="center"/>
      <protection/>
    </xf>
    <xf numFmtId="0" fontId="7" fillId="0" borderId="0" xfId="59" applyFont="1" applyBorder="1" applyAlignment="1">
      <alignment horizontal="left"/>
      <protection/>
    </xf>
    <xf numFmtId="3" fontId="1" fillId="0" borderId="0" xfId="60" applyNumberFormat="1" applyFont="1" applyFill="1">
      <alignment/>
      <protection/>
    </xf>
    <xf numFmtId="3" fontId="0" fillId="0" borderId="0" xfId="0" applyNumberFormat="1" applyAlignment="1">
      <alignment/>
    </xf>
    <xf numFmtId="3" fontId="1" fillId="0" borderId="0" xfId="60" applyNumberFormat="1" applyFont="1" applyBorder="1" applyAlignment="1">
      <alignment horizontal="right"/>
      <protection/>
    </xf>
    <xf numFmtId="0" fontId="1" fillId="0" borderId="0" xfId="60" applyFont="1" applyFill="1">
      <alignment/>
      <protection/>
    </xf>
    <xf numFmtId="0" fontId="0" fillId="0" borderId="0" xfId="0" applyFill="1" applyAlignment="1">
      <alignment/>
    </xf>
    <xf numFmtId="3" fontId="0" fillId="0" borderId="0" xfId="0" applyNumberFormat="1" applyBorder="1" applyAlignment="1">
      <alignment horizontal="right" vertical="center" wrapText="1"/>
    </xf>
    <xf numFmtId="3" fontId="1" fillId="0" borderId="0" xfId="60" applyNumberFormat="1" applyFont="1" applyFill="1">
      <alignment/>
      <protection/>
    </xf>
    <xf numFmtId="3" fontId="4" fillId="0" borderId="0" xfId="53" applyNumberFormat="1" applyFont="1" applyBorder="1" applyAlignment="1">
      <alignment horizontal="right"/>
    </xf>
    <xf numFmtId="0" fontId="0" fillId="0" borderId="0" xfId="0" applyAlignment="1">
      <alignment horizontal="right"/>
    </xf>
    <xf numFmtId="3" fontId="1" fillId="0" borderId="13" xfId="53" applyNumberFormat="1" applyFont="1" applyBorder="1" applyAlignment="1">
      <alignment horizontal="right"/>
    </xf>
    <xf numFmtId="3" fontId="1" fillId="0" borderId="13" xfId="53" applyNumberFormat="1" applyFont="1" applyBorder="1" applyAlignment="1">
      <alignment/>
    </xf>
    <xf numFmtId="3" fontId="1" fillId="0" borderId="13" xfId="60" applyNumberFormat="1" applyFont="1" applyBorder="1">
      <alignment/>
      <protection/>
    </xf>
    <xf numFmtId="3" fontId="1" fillId="0" borderId="24" xfId="60" applyNumberFormat="1" applyFont="1" applyBorder="1" applyAlignment="1">
      <alignment horizontal="right"/>
      <protection/>
    </xf>
    <xf numFmtId="3" fontId="51" fillId="0" borderId="0" xfId="0" applyNumberFormat="1" applyFont="1" applyBorder="1" applyAlignment="1">
      <alignment vertical="center" wrapText="1"/>
    </xf>
    <xf numFmtId="0" fontId="51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3" fontId="4" fillId="0" borderId="31" xfId="53" applyNumberFormat="1" applyFont="1" applyBorder="1" applyAlignment="1">
      <alignment horizontal="right"/>
    </xf>
    <xf numFmtId="3" fontId="52" fillId="0" borderId="32" xfId="53" applyNumberFormat="1" applyFont="1" applyBorder="1" applyAlignment="1">
      <alignment horizontal="right"/>
    </xf>
    <xf numFmtId="3" fontId="52" fillId="0" borderId="33" xfId="53" applyNumberFormat="1" applyFont="1" applyBorder="1" applyAlignment="1">
      <alignment horizontal="right"/>
    </xf>
    <xf numFmtId="38" fontId="1" fillId="0" borderId="32" xfId="60" applyNumberFormat="1" applyFont="1" applyBorder="1" applyAlignment="1">
      <alignment horizontal="right"/>
      <protection/>
    </xf>
    <xf numFmtId="3" fontId="3" fillId="0" borderId="32" xfId="60" applyNumberFormat="1" applyFont="1" applyBorder="1" applyAlignment="1">
      <alignment horizontal="right"/>
      <protection/>
    </xf>
    <xf numFmtId="38" fontId="1" fillId="0" borderId="34" xfId="60" applyNumberFormat="1" applyFont="1" applyBorder="1" applyAlignment="1">
      <alignment horizontal="right"/>
      <protection/>
    </xf>
    <xf numFmtId="0" fontId="1" fillId="0" borderId="28" xfId="60" applyFont="1" applyBorder="1" applyAlignment="1" quotePrefix="1">
      <alignment horizontal="left"/>
      <protection/>
    </xf>
    <xf numFmtId="0" fontId="4" fillId="0" borderId="31" xfId="60" applyFont="1" applyBorder="1" applyAlignment="1" quotePrefix="1">
      <alignment horizontal="left"/>
      <protection/>
    </xf>
    <xf numFmtId="0" fontId="6" fillId="0" borderId="31" xfId="60" applyFont="1" applyBorder="1" applyAlignment="1" quotePrefix="1">
      <alignment horizontal="left"/>
      <protection/>
    </xf>
    <xf numFmtId="0" fontId="1" fillId="0" borderId="31" xfId="60" applyFont="1" applyBorder="1">
      <alignment/>
      <protection/>
    </xf>
    <xf numFmtId="0" fontId="1" fillId="0" borderId="35" xfId="60" applyFont="1" applyBorder="1">
      <alignment/>
      <protection/>
    </xf>
    <xf numFmtId="0" fontId="1" fillId="0" borderId="36" xfId="60" applyFont="1" applyBorder="1">
      <alignment/>
      <protection/>
    </xf>
    <xf numFmtId="0" fontId="7" fillId="0" borderId="32" xfId="60" applyFont="1" applyBorder="1" applyAlignment="1">
      <alignment horizontal="right"/>
      <protection/>
    </xf>
    <xf numFmtId="0" fontId="1" fillId="0" borderId="33" xfId="60" applyFont="1" applyBorder="1">
      <alignment/>
      <protection/>
    </xf>
    <xf numFmtId="0" fontId="2" fillId="0" borderId="28" xfId="57" applyNumberFormat="1" applyFont="1" applyFill="1" applyBorder="1" applyAlignment="1">
      <alignment horizontal="left"/>
      <protection/>
    </xf>
    <xf numFmtId="3" fontId="3" fillId="0" borderId="0" xfId="52" applyNumberFormat="1" applyFont="1" applyFill="1" applyBorder="1" applyAlignment="1">
      <alignment/>
    </xf>
    <xf numFmtId="3" fontId="3" fillId="0" borderId="11" xfId="59" applyNumberFormat="1" applyFont="1" applyFill="1" applyBorder="1" applyAlignment="1" quotePrefix="1">
      <alignment horizontal="right"/>
      <protection/>
    </xf>
    <xf numFmtId="0" fontId="1" fillId="33" borderId="0" xfId="0" applyFont="1" applyFill="1" applyAlignment="1">
      <alignment/>
    </xf>
    <xf numFmtId="3" fontId="1" fillId="33" borderId="0" xfId="0" applyNumberFormat="1" applyFont="1" applyFill="1" applyAlignment="1">
      <alignment/>
    </xf>
    <xf numFmtId="0" fontId="1" fillId="33" borderId="0" xfId="57" applyFont="1" applyFill="1">
      <alignment/>
      <protection/>
    </xf>
    <xf numFmtId="49" fontId="2" fillId="33" borderId="28" xfId="57" applyNumberFormat="1" applyFont="1" applyFill="1" applyBorder="1" applyAlignment="1">
      <alignment horizontal="left"/>
      <protection/>
    </xf>
    <xf numFmtId="3" fontId="3" fillId="33" borderId="11" xfId="57" applyNumberFormat="1" applyFont="1" applyFill="1" applyBorder="1">
      <alignment/>
      <protection/>
    </xf>
    <xf numFmtId="0" fontId="2" fillId="33" borderId="28" xfId="57" applyNumberFormat="1" applyFont="1" applyFill="1" applyBorder="1" applyAlignment="1">
      <alignment horizontal="left"/>
      <protection/>
    </xf>
    <xf numFmtId="3" fontId="3" fillId="33" borderId="11" xfId="58" applyNumberFormat="1" applyFont="1" applyFill="1" applyBorder="1">
      <alignment/>
      <protection/>
    </xf>
    <xf numFmtId="0" fontId="2" fillId="33" borderId="28" xfId="57" applyNumberFormat="1" applyFont="1" applyFill="1" applyBorder="1" applyAlignment="1" quotePrefix="1">
      <alignment horizontal="left"/>
      <protection/>
    </xf>
    <xf numFmtId="3" fontId="3" fillId="33" borderId="0" xfId="59" applyNumberFormat="1" applyFont="1" applyFill="1" applyBorder="1">
      <alignment/>
      <protection/>
    </xf>
    <xf numFmtId="3" fontId="3" fillId="33" borderId="11" xfId="59" applyNumberFormat="1" applyFont="1" applyFill="1" applyBorder="1">
      <alignment/>
      <protection/>
    </xf>
    <xf numFmtId="3" fontId="1" fillId="33" borderId="0" xfId="59" applyNumberFormat="1" applyFont="1" applyFill="1">
      <alignment/>
      <protection/>
    </xf>
    <xf numFmtId="0" fontId="2" fillId="0" borderId="37" xfId="57" applyFont="1" applyFill="1" applyBorder="1" applyAlignment="1">
      <alignment horizontal="left"/>
      <protection/>
    </xf>
    <xf numFmtId="0" fontId="1" fillId="0" borderId="0" xfId="0" applyFont="1" applyFill="1" applyAlignment="1">
      <alignment/>
    </xf>
    <xf numFmtId="3" fontId="3" fillId="0" borderId="38" xfId="57" applyNumberFormat="1" applyFont="1" applyFill="1" applyBorder="1">
      <alignment/>
      <protection/>
    </xf>
    <xf numFmtId="0" fontId="2" fillId="0" borderId="37" xfId="57" applyFont="1" applyFill="1" applyBorder="1" applyAlignment="1" quotePrefix="1">
      <alignment horizontal="left"/>
      <protection/>
    </xf>
    <xf numFmtId="0" fontId="2" fillId="0" borderId="37" xfId="57" applyFont="1" applyFill="1" applyBorder="1">
      <alignment/>
      <protection/>
    </xf>
    <xf numFmtId="0" fontId="1" fillId="0" borderId="0" xfId="57" applyFont="1" applyFill="1">
      <alignment/>
      <protection/>
    </xf>
    <xf numFmtId="225" fontId="0" fillId="0" borderId="0" xfId="0" applyNumberFormat="1" applyFont="1" applyBorder="1" applyAlignment="1">
      <alignment/>
    </xf>
    <xf numFmtId="0" fontId="8" fillId="0" borderId="0" xfId="59" applyFont="1" applyBorder="1">
      <alignment/>
      <protection/>
    </xf>
    <xf numFmtId="221" fontId="1" fillId="0" borderId="0" xfId="52" applyNumberFormat="1" applyFont="1" applyBorder="1" applyAlignment="1">
      <alignment/>
    </xf>
    <xf numFmtId="38" fontId="1" fillId="0" borderId="0" xfId="59" applyNumberFormat="1" applyFont="1" applyBorder="1">
      <alignment/>
      <protection/>
    </xf>
    <xf numFmtId="0" fontId="3" fillId="0" borderId="0" xfId="59" applyFont="1" applyBorder="1">
      <alignment/>
      <protection/>
    </xf>
    <xf numFmtId="0" fontId="1" fillId="0" borderId="0" xfId="59" applyFont="1" applyBorder="1">
      <alignment/>
      <protection/>
    </xf>
    <xf numFmtId="17" fontId="1" fillId="0" borderId="0" xfId="60" applyNumberFormat="1" applyFont="1">
      <alignment/>
      <protection/>
    </xf>
    <xf numFmtId="0" fontId="2" fillId="0" borderId="28" xfId="57" applyNumberFormat="1" applyFont="1" applyFill="1" applyBorder="1" applyAlignment="1" quotePrefix="1">
      <alignment horizontal="left"/>
      <protection/>
    </xf>
    <xf numFmtId="3" fontId="2" fillId="0" borderId="11" xfId="60" applyNumberFormat="1" applyFont="1" applyFill="1" applyBorder="1" applyAlignment="1">
      <alignment horizontal="right"/>
      <protection/>
    </xf>
    <xf numFmtId="221" fontId="53" fillId="0" borderId="39" xfId="52" applyNumberFormat="1" applyFont="1" applyBorder="1" applyAlignment="1">
      <alignment/>
    </xf>
    <xf numFmtId="38" fontId="53" fillId="0" borderId="39" xfId="59" applyNumberFormat="1" applyFont="1" applyBorder="1">
      <alignment/>
      <protection/>
    </xf>
    <xf numFmtId="0" fontId="53" fillId="0" borderId="39" xfId="59" applyFont="1" applyBorder="1">
      <alignment/>
      <protection/>
    </xf>
    <xf numFmtId="0" fontId="53" fillId="0" borderId="40" xfId="59" applyFont="1" applyBorder="1">
      <alignment/>
      <protection/>
    </xf>
    <xf numFmtId="0" fontId="54" fillId="0" borderId="41" xfId="59" applyFont="1" applyBorder="1">
      <alignment/>
      <protection/>
    </xf>
    <xf numFmtId="0" fontId="1" fillId="0" borderId="0" xfId="57" applyNumberFormat="1" applyFont="1" applyBorder="1" applyAlignment="1" quotePrefix="1">
      <alignment horizontal="left"/>
      <protection/>
    </xf>
    <xf numFmtId="0" fontId="1" fillId="0" borderId="25" xfId="57" applyNumberFormat="1" applyFont="1" applyBorder="1" applyAlignment="1" quotePrefix="1">
      <alignment horizontal="left"/>
      <protection/>
    </xf>
    <xf numFmtId="0" fontId="7" fillId="0" borderId="30" xfId="59" applyFont="1" applyBorder="1" applyAlignment="1" quotePrefix="1">
      <alignment horizontal="center"/>
      <protection/>
    </xf>
    <xf numFmtId="0" fontId="7" fillId="0" borderId="30" xfId="59" applyFont="1" applyBorder="1" applyAlignment="1">
      <alignment horizont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SOAPAB" xfId="50"/>
    <cellStyle name="Millares_SOAPC" xfId="51"/>
    <cellStyle name="Millares_SOAPDE" xfId="52"/>
    <cellStyle name="Millares_SOAPFGH" xfId="53"/>
    <cellStyle name="Currency" xfId="54"/>
    <cellStyle name="Currency [0]" xfId="55"/>
    <cellStyle name="Neutral" xfId="56"/>
    <cellStyle name="Normal_SOAPAB" xfId="57"/>
    <cellStyle name="Normal_SOAPC" xfId="58"/>
    <cellStyle name="Normal_SOAPDE" xfId="59"/>
    <cellStyle name="Normal_SOAPFGH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E38"/>
  <sheetViews>
    <sheetView tabSelected="1" zoomScalePageLayoutView="0" workbookViewId="0" topLeftCell="A1">
      <selection activeCell="D17" sqref="D17"/>
    </sheetView>
  </sheetViews>
  <sheetFormatPr defaultColWidth="11.421875" defaultRowHeight="12.75"/>
  <cols>
    <col min="1" max="1" width="22.421875" style="13" customWidth="1"/>
    <col min="2" max="2" width="12.421875" style="13" customWidth="1"/>
    <col min="3" max="3" width="28.140625" style="13" customWidth="1"/>
    <col min="4" max="4" width="27.7109375" style="13" customWidth="1"/>
    <col min="5" max="5" width="26.8515625" style="91" customWidth="1"/>
    <col min="6" max="16384" width="11.421875" style="13" customWidth="1"/>
  </cols>
  <sheetData>
    <row r="1" ht="12.75">
      <c r="A1" s="12"/>
    </row>
    <row r="2" ht="12.75">
      <c r="A2" s="12"/>
    </row>
    <row r="3" spans="1:5" ht="12.75">
      <c r="A3" s="90" t="s">
        <v>62</v>
      </c>
      <c r="B3" s="14"/>
      <c r="C3" s="14"/>
      <c r="D3" s="14"/>
      <c r="E3" s="92"/>
    </row>
    <row r="5" ht="12.75">
      <c r="A5" s="115" t="s">
        <v>63</v>
      </c>
    </row>
    <row r="6" spans="1:2" ht="12.75" customHeight="1">
      <c r="A6" s="112" t="s">
        <v>99</v>
      </c>
      <c r="B6" s="15"/>
    </row>
    <row r="7" spans="1:5" ht="12.75" customHeight="1">
      <c r="A7" s="128"/>
      <c r="B7" s="129" t="s">
        <v>47</v>
      </c>
      <c r="C7" s="129" t="s">
        <v>47</v>
      </c>
      <c r="D7" s="129" t="s">
        <v>47</v>
      </c>
      <c r="E7" s="130" t="s">
        <v>64</v>
      </c>
    </row>
    <row r="8" spans="1:5" ht="12.75" customHeight="1">
      <c r="A8" s="131" t="s">
        <v>1</v>
      </c>
      <c r="B8" s="132" t="s">
        <v>65</v>
      </c>
      <c r="C8" s="133" t="s">
        <v>23</v>
      </c>
      <c r="D8" s="132" t="s">
        <v>66</v>
      </c>
      <c r="E8" s="134" t="s">
        <v>67</v>
      </c>
    </row>
    <row r="9" spans="1:5" ht="12.75">
      <c r="A9" s="135"/>
      <c r="B9" s="136" t="s">
        <v>68</v>
      </c>
      <c r="C9" s="136" t="s">
        <v>69</v>
      </c>
      <c r="D9" s="136" t="s">
        <v>70</v>
      </c>
      <c r="E9" s="137" t="s">
        <v>71</v>
      </c>
    </row>
    <row r="10" spans="1:5" s="206" customFormat="1" ht="12.75">
      <c r="A10" s="215" t="s">
        <v>94</v>
      </c>
      <c r="B10" s="216"/>
      <c r="C10" s="216"/>
      <c r="D10" s="88">
        <v>62</v>
      </c>
      <c r="E10" s="217">
        <f aca="true" t="shared" si="0" ref="E10:E16">SUM(B10:D10)</f>
        <v>62</v>
      </c>
    </row>
    <row r="11" spans="1:5" s="206" customFormat="1" ht="12.75">
      <c r="A11" s="215" t="s">
        <v>86</v>
      </c>
      <c r="B11" s="216">
        <v>14</v>
      </c>
      <c r="C11" s="216"/>
      <c r="D11" s="88">
        <v>10262</v>
      </c>
      <c r="E11" s="217">
        <f t="shared" si="0"/>
        <v>10276</v>
      </c>
    </row>
    <row r="12" spans="1:5" s="206" customFormat="1" ht="12.75">
      <c r="A12" s="215" t="s">
        <v>93</v>
      </c>
      <c r="B12" s="216">
        <v>98</v>
      </c>
      <c r="C12" s="216">
        <v>16</v>
      </c>
      <c r="D12" s="88">
        <v>2257</v>
      </c>
      <c r="E12" s="217">
        <f t="shared" si="0"/>
        <v>2371</v>
      </c>
    </row>
    <row r="13" spans="1:5" s="206" customFormat="1" ht="12.75">
      <c r="A13" s="215" t="s">
        <v>9</v>
      </c>
      <c r="B13" s="216">
        <v>3</v>
      </c>
      <c r="C13" s="216"/>
      <c r="D13" s="88">
        <v>1029</v>
      </c>
      <c r="E13" s="217">
        <f t="shared" si="0"/>
        <v>1032</v>
      </c>
    </row>
    <row r="14" spans="1:5" s="206" customFormat="1" ht="12.75">
      <c r="A14" s="215" t="s">
        <v>98</v>
      </c>
      <c r="B14" s="216"/>
      <c r="C14" s="216"/>
      <c r="D14" s="88">
        <v>88</v>
      </c>
      <c r="E14" s="217">
        <f t="shared" si="0"/>
        <v>88</v>
      </c>
    </row>
    <row r="15" spans="1:5" s="206" customFormat="1" ht="12.75">
      <c r="A15" s="218" t="s">
        <v>82</v>
      </c>
      <c r="B15" s="216">
        <v>3</v>
      </c>
      <c r="C15" s="216">
        <v>0</v>
      </c>
      <c r="D15" s="216">
        <v>3303</v>
      </c>
      <c r="E15" s="217">
        <f>SUM(B15:D15)</f>
        <v>3306</v>
      </c>
    </row>
    <row r="16" spans="1:5" s="206" customFormat="1" ht="12.75">
      <c r="A16" s="218" t="s">
        <v>97</v>
      </c>
      <c r="B16" s="216">
        <v>27</v>
      </c>
      <c r="C16" s="216"/>
      <c r="D16" s="88">
        <v>1214</v>
      </c>
      <c r="E16" s="217">
        <f t="shared" si="0"/>
        <v>1241</v>
      </c>
    </row>
    <row r="17" spans="1:5" s="206" customFormat="1" ht="12.75">
      <c r="A17" s="215" t="s">
        <v>89</v>
      </c>
      <c r="B17" s="216"/>
      <c r="C17" s="216"/>
      <c r="D17" s="88">
        <v>2</v>
      </c>
      <c r="E17" s="217">
        <f aca="true" t="shared" si="1" ref="E17:E26">SUM(B17:D17)</f>
        <v>2</v>
      </c>
    </row>
    <row r="18" spans="1:5" s="206" customFormat="1" ht="12.75">
      <c r="A18" s="215" t="s">
        <v>87</v>
      </c>
      <c r="B18" s="216"/>
      <c r="C18" s="216"/>
      <c r="D18" s="88">
        <v>74</v>
      </c>
      <c r="E18" s="217">
        <f t="shared" si="1"/>
        <v>74</v>
      </c>
    </row>
    <row r="19" spans="1:5" s="206" customFormat="1" ht="12.75">
      <c r="A19" s="215" t="s">
        <v>95</v>
      </c>
      <c r="B19" s="216">
        <v>1</v>
      </c>
      <c r="C19" s="216"/>
      <c r="D19" s="88">
        <v>3156</v>
      </c>
      <c r="E19" s="217">
        <f t="shared" si="1"/>
        <v>3157</v>
      </c>
    </row>
    <row r="20" spans="1:5" s="206" customFormat="1" ht="12.75">
      <c r="A20" s="219" t="s">
        <v>83</v>
      </c>
      <c r="B20" s="216">
        <v>125</v>
      </c>
      <c r="C20" s="216"/>
      <c r="D20" s="88">
        <v>4440</v>
      </c>
      <c r="E20" s="217">
        <f t="shared" si="1"/>
        <v>4565</v>
      </c>
    </row>
    <row r="21" spans="1:5" s="206" customFormat="1" ht="12.75">
      <c r="A21" s="219" t="s">
        <v>92</v>
      </c>
      <c r="B21" s="216">
        <v>5</v>
      </c>
      <c r="C21" s="216"/>
      <c r="D21" s="88">
        <v>330</v>
      </c>
      <c r="E21" s="217">
        <f t="shared" si="1"/>
        <v>335</v>
      </c>
    </row>
    <row r="22" spans="1:5" s="206" customFormat="1" ht="12.75">
      <c r="A22" s="219" t="s">
        <v>96</v>
      </c>
      <c r="B22" s="216">
        <v>6</v>
      </c>
      <c r="C22" s="216">
        <v>0</v>
      </c>
      <c r="D22" s="88">
        <v>11124</v>
      </c>
      <c r="E22" s="217">
        <f t="shared" si="1"/>
        <v>11130</v>
      </c>
    </row>
    <row r="23" spans="1:5" s="206" customFormat="1" ht="12.75">
      <c r="A23" s="215" t="s">
        <v>10</v>
      </c>
      <c r="B23" s="216">
        <v>2</v>
      </c>
      <c r="C23" s="216">
        <v>10</v>
      </c>
      <c r="D23" s="88">
        <v>106</v>
      </c>
      <c r="E23" s="217">
        <f t="shared" si="1"/>
        <v>118</v>
      </c>
    </row>
    <row r="24" spans="1:5" s="220" customFormat="1" ht="12.75">
      <c r="A24" s="215" t="s">
        <v>88</v>
      </c>
      <c r="B24" s="216"/>
      <c r="C24" s="216"/>
      <c r="D24" s="88">
        <v>971</v>
      </c>
      <c r="E24" s="217">
        <f t="shared" si="1"/>
        <v>971</v>
      </c>
    </row>
    <row r="25" spans="1:5" s="206" customFormat="1" ht="12.75">
      <c r="A25" s="219" t="s">
        <v>91</v>
      </c>
      <c r="B25" s="216"/>
      <c r="C25" s="216"/>
      <c r="D25" s="88"/>
      <c r="E25" s="217">
        <f t="shared" si="1"/>
        <v>0</v>
      </c>
    </row>
    <row r="26" spans="1:5" ht="12.75" customHeight="1">
      <c r="A26" s="215" t="s">
        <v>90</v>
      </c>
      <c r="B26" s="216">
        <v>0</v>
      </c>
      <c r="C26" s="216">
        <v>0</v>
      </c>
      <c r="D26" s="88">
        <v>451</v>
      </c>
      <c r="E26" s="217">
        <f t="shared" si="1"/>
        <v>451</v>
      </c>
    </row>
    <row r="27" spans="1:5" ht="12.75" customHeight="1">
      <c r="A27" s="18"/>
      <c r="B27" s="19"/>
      <c r="C27" s="20"/>
      <c r="D27" s="20"/>
      <c r="E27" s="93"/>
    </row>
    <row r="28" spans="1:5" ht="12.75" customHeight="1">
      <c r="A28" s="118" t="s">
        <v>11</v>
      </c>
      <c r="B28" s="119">
        <f>SUM(B10:B26)</f>
        <v>284</v>
      </c>
      <c r="C28" s="119">
        <f>SUM(C10:C26)</f>
        <v>26</v>
      </c>
      <c r="D28" s="119">
        <f>SUM(D10:D26)</f>
        <v>38869</v>
      </c>
      <c r="E28" s="10">
        <f>SUM(E10:E26)</f>
        <v>39179</v>
      </c>
    </row>
    <row r="29" spans="1:5" ht="12.75" customHeight="1">
      <c r="A29" s="21"/>
      <c r="B29" s="22"/>
      <c r="C29" s="23"/>
      <c r="D29" s="23"/>
      <c r="E29" s="94"/>
    </row>
    <row r="30" spans="2:5" ht="12.75" customHeight="1">
      <c r="B30" s="24"/>
      <c r="C30" s="16"/>
      <c r="D30" s="16"/>
      <c r="E30" s="95"/>
    </row>
    <row r="31" spans="2:4" ht="12.75">
      <c r="B31"/>
      <c r="C31"/>
      <c r="D31"/>
    </row>
    <row r="32" spans="2:4" ht="12.75">
      <c r="B32"/>
      <c r="C32"/>
      <c r="D32"/>
    </row>
    <row r="33" spans="2:4" ht="12.75">
      <c r="B33"/>
      <c r="C33"/>
      <c r="D33"/>
    </row>
    <row r="34" spans="2:4" ht="12.75">
      <c r="B34"/>
      <c r="C34"/>
      <c r="D34"/>
    </row>
    <row r="35" spans="2:4" ht="12.75">
      <c r="B35"/>
      <c r="C35"/>
      <c r="D35"/>
    </row>
    <row r="36" spans="2:4" ht="12.75">
      <c r="B36"/>
      <c r="C36"/>
      <c r="D36"/>
    </row>
    <row r="37" spans="2:4" ht="12.75">
      <c r="B37"/>
      <c r="C37"/>
      <c r="D37"/>
    </row>
    <row r="38" spans="2:4" ht="12.75">
      <c r="B38"/>
      <c r="C38"/>
      <c r="D38"/>
    </row>
  </sheetData>
  <sheetProtection/>
  <printOptions/>
  <pageMargins left="1.1811023622047245" right="0.2362204724409449" top="0.8267716535433072" bottom="0.4330708661417323" header="0" footer="0"/>
  <pageSetup orientation="landscape" paperSize="9" r:id="rId1"/>
  <rowBreaks count="1" manualBreakCount="1">
    <brk id="2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38" sqref="N38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3:E29"/>
  <sheetViews>
    <sheetView zoomScalePageLayoutView="0" workbookViewId="0" topLeftCell="A2">
      <selection activeCell="B17" sqref="B17"/>
    </sheetView>
  </sheetViews>
  <sheetFormatPr defaultColWidth="11.421875" defaultRowHeight="12.75"/>
  <cols>
    <col min="1" max="1" width="22.421875" style="0" customWidth="1"/>
    <col min="2" max="2" width="12.421875" style="0" customWidth="1"/>
    <col min="3" max="3" width="24.57421875" style="0" customWidth="1"/>
    <col min="4" max="4" width="33.7109375" style="0" customWidth="1"/>
    <col min="5" max="5" width="27.00390625" style="0" customWidth="1"/>
    <col min="6" max="6" width="20.57421875" style="0" bestFit="1" customWidth="1"/>
  </cols>
  <sheetData>
    <row r="3" ht="12.75">
      <c r="A3" s="90" t="s">
        <v>62</v>
      </c>
    </row>
    <row r="4" spans="1:5" ht="12.75">
      <c r="A4" s="12"/>
      <c r="B4" s="13"/>
      <c r="C4" s="13"/>
      <c r="D4" s="13"/>
      <c r="E4" s="91"/>
    </row>
    <row r="5" spans="1:5" ht="12.75">
      <c r="A5" s="115" t="s">
        <v>72</v>
      </c>
      <c r="B5" s="13"/>
      <c r="C5" s="13"/>
      <c r="D5" s="13"/>
      <c r="E5" s="91"/>
    </row>
    <row r="6" spans="1:5" ht="12.75">
      <c r="A6" s="112" t="str">
        <f>'A-N° Sinies Denun'!A6</f>
        <v>      (entre el 1 de enero y  31 de diciembre de 2015)</v>
      </c>
      <c r="B6" s="97"/>
      <c r="C6" s="13"/>
      <c r="D6" s="13"/>
      <c r="E6" s="91"/>
    </row>
    <row r="7" spans="1:5" ht="12.75">
      <c r="A7" s="128"/>
      <c r="B7" s="129" t="s">
        <v>47</v>
      </c>
      <c r="C7" s="129" t="s">
        <v>47</v>
      </c>
      <c r="D7" s="129" t="s">
        <v>47</v>
      </c>
      <c r="E7" s="130" t="s">
        <v>35</v>
      </c>
    </row>
    <row r="8" spans="1:5" ht="12.75">
      <c r="A8" s="131" t="s">
        <v>1</v>
      </c>
      <c r="B8" s="132" t="s">
        <v>51</v>
      </c>
      <c r="C8" s="133" t="s">
        <v>73</v>
      </c>
      <c r="D8" s="132" t="s">
        <v>52</v>
      </c>
      <c r="E8" s="138"/>
    </row>
    <row r="9" spans="1:5" ht="12.75">
      <c r="A9" s="135"/>
      <c r="B9" s="136" t="s">
        <v>74</v>
      </c>
      <c r="C9" s="136" t="s">
        <v>75</v>
      </c>
      <c r="D9" s="136" t="s">
        <v>76</v>
      </c>
      <c r="E9" s="137" t="s">
        <v>77</v>
      </c>
    </row>
    <row r="10" spans="1:5" ht="12.75">
      <c r="A10" s="207" t="str">
        <f>'A-N° Sinies Denun'!A10</f>
        <v>AIG</v>
      </c>
      <c r="B10" s="205">
        <v>61</v>
      </c>
      <c r="C10" s="205"/>
      <c r="D10" s="205">
        <v>1</v>
      </c>
      <c r="E10" s="208">
        <f aca="true" t="shared" si="0" ref="E10:E26">SUM(B10:D10)</f>
        <v>62</v>
      </c>
    </row>
    <row r="11" spans="1:5" ht="12.75">
      <c r="A11" s="207" t="str">
        <f>'A-N° Sinies Denun'!A11</f>
        <v>Bci</v>
      </c>
      <c r="B11" s="205">
        <v>4421</v>
      </c>
      <c r="C11" s="205">
        <v>5394</v>
      </c>
      <c r="D11" s="205">
        <v>447</v>
      </c>
      <c r="E11" s="208">
        <f t="shared" si="0"/>
        <v>10262</v>
      </c>
    </row>
    <row r="12" spans="1:5" ht="12.75">
      <c r="A12" s="207" t="str">
        <f>'A-N° Sinies Denun'!A12</f>
        <v>BNP PARIBAS CARDIF</v>
      </c>
      <c r="B12" s="205">
        <v>2007</v>
      </c>
      <c r="C12" s="205">
        <v>0</v>
      </c>
      <c r="D12" s="205">
        <v>250</v>
      </c>
      <c r="E12" s="208">
        <f t="shared" si="0"/>
        <v>2257</v>
      </c>
    </row>
    <row r="13" spans="1:5" ht="12.75">
      <c r="A13" s="207" t="str">
        <f>'A-N° Sinies Denun'!A13</f>
        <v>Chilena Consolidada</v>
      </c>
      <c r="B13" s="205">
        <v>118</v>
      </c>
      <c r="C13" s="205">
        <v>881</v>
      </c>
      <c r="D13" s="205">
        <v>30</v>
      </c>
      <c r="E13" s="208">
        <f t="shared" si="0"/>
        <v>1029</v>
      </c>
    </row>
    <row r="14" spans="1:5" ht="12.75">
      <c r="A14" s="207" t="str">
        <f>'A-N° Sinies Denun'!A14</f>
        <v>Chubb</v>
      </c>
      <c r="B14" s="205">
        <v>86</v>
      </c>
      <c r="C14" s="205"/>
      <c r="D14" s="205">
        <v>2</v>
      </c>
      <c r="E14" s="208">
        <f>SUM(B14:D14)</f>
        <v>88</v>
      </c>
    </row>
    <row r="15" spans="1:5" ht="12.75">
      <c r="A15" s="207" t="str">
        <f>'A-N° Sinies Denun'!A15</f>
        <v>Consorcio Nacional</v>
      </c>
      <c r="B15" s="205">
        <v>3149</v>
      </c>
      <c r="C15" s="205">
        <v>0</v>
      </c>
      <c r="D15" s="205">
        <v>154</v>
      </c>
      <c r="E15" s="208">
        <f>SUM(B15:D15)</f>
        <v>3303</v>
      </c>
    </row>
    <row r="16" spans="1:5" ht="12.75">
      <c r="A16" s="207" t="str">
        <f>'A-N° Sinies Denun'!A16</f>
        <v>Cruz Blanca</v>
      </c>
      <c r="B16" s="205">
        <v>1147</v>
      </c>
      <c r="C16" s="205"/>
      <c r="D16" s="205">
        <v>67</v>
      </c>
      <c r="E16" s="208">
        <f t="shared" si="0"/>
        <v>1214</v>
      </c>
    </row>
    <row r="17" spans="1:5" ht="12.75">
      <c r="A17" s="207" t="str">
        <f>'A-N° Sinies Denun'!A17</f>
        <v>HDI</v>
      </c>
      <c r="B17" s="205">
        <v>2</v>
      </c>
      <c r="C17" s="205"/>
      <c r="D17" s="205"/>
      <c r="E17" s="208">
        <f t="shared" si="0"/>
        <v>2</v>
      </c>
    </row>
    <row r="18" spans="1:5" ht="12.75">
      <c r="A18" s="207" t="str">
        <f>'A-N° Sinies Denun'!A18</f>
        <v>Liberty</v>
      </c>
      <c r="B18" s="205">
        <v>54</v>
      </c>
      <c r="C18" s="205">
        <v>18</v>
      </c>
      <c r="D18" s="205">
        <v>2</v>
      </c>
      <c r="E18" s="208">
        <f>SUM(B18:D18)</f>
        <v>74</v>
      </c>
    </row>
    <row r="19" spans="1:5" ht="12.75">
      <c r="A19" s="207" t="str">
        <f>'A-N° Sinies Denun'!A19</f>
        <v>Magallanes</v>
      </c>
      <c r="B19" s="205">
        <v>2869</v>
      </c>
      <c r="C19" s="205"/>
      <c r="D19" s="205">
        <v>288</v>
      </c>
      <c r="E19" s="208">
        <f>SUM(B19:D19)</f>
        <v>3157</v>
      </c>
    </row>
    <row r="20" spans="1:5" ht="12.75">
      <c r="A20" s="207" t="str">
        <f>'A-N° Sinies Denun'!A20</f>
        <v>Mapfre</v>
      </c>
      <c r="B20" s="205">
        <v>1334</v>
      </c>
      <c r="C20" s="205">
        <v>1754</v>
      </c>
      <c r="D20" s="205">
        <v>1352</v>
      </c>
      <c r="E20" s="208">
        <f t="shared" si="0"/>
        <v>4440</v>
      </c>
    </row>
    <row r="21" spans="1:5" ht="12.75">
      <c r="A21" s="207" t="str">
        <f>'A-N° Sinies Denun'!A21</f>
        <v>Mutual de Seguros</v>
      </c>
      <c r="B21" s="205">
        <v>306</v>
      </c>
      <c r="C21" s="205">
        <v>5</v>
      </c>
      <c r="D21" s="205">
        <v>19</v>
      </c>
      <c r="E21" s="208">
        <f t="shared" si="0"/>
        <v>330</v>
      </c>
    </row>
    <row r="22" spans="1:5" ht="12.75">
      <c r="A22" s="207" t="str">
        <f>'A-N° Sinies Denun'!A22</f>
        <v>Penta Security</v>
      </c>
      <c r="B22" s="205">
        <v>4088</v>
      </c>
      <c r="C22" s="205">
        <v>6784</v>
      </c>
      <c r="D22" s="205">
        <v>252</v>
      </c>
      <c r="E22" s="208">
        <f t="shared" si="0"/>
        <v>11124</v>
      </c>
    </row>
    <row r="23" spans="1:5" ht="12.75">
      <c r="A23" s="207" t="str">
        <f>'A-N° Sinies Denun'!A23</f>
        <v>Renta Nacional</v>
      </c>
      <c r="B23" s="205">
        <v>63</v>
      </c>
      <c r="C23" s="205">
        <v>37</v>
      </c>
      <c r="D23" s="205">
        <v>6</v>
      </c>
      <c r="E23" s="208">
        <f t="shared" si="0"/>
        <v>106</v>
      </c>
    </row>
    <row r="24" spans="1:5" ht="12.75">
      <c r="A24" s="207" t="str">
        <f>'A-N° Sinies Denun'!A24</f>
        <v>RSA</v>
      </c>
      <c r="B24" s="205">
        <v>397</v>
      </c>
      <c r="C24" s="205">
        <v>522</v>
      </c>
      <c r="D24" s="205">
        <v>52</v>
      </c>
      <c r="E24" s="208">
        <f>SUM(B24:D24)</f>
        <v>971</v>
      </c>
    </row>
    <row r="25" spans="1:5" ht="12.75">
      <c r="A25" s="207" t="str">
        <f>'A-N° Sinies Denun'!A25</f>
        <v>SURA</v>
      </c>
      <c r="B25" s="205"/>
      <c r="C25" s="205"/>
      <c r="D25" s="205"/>
      <c r="E25" s="208">
        <f t="shared" si="0"/>
        <v>0</v>
      </c>
    </row>
    <row r="26" spans="1:5" ht="12.75">
      <c r="A26" s="111" t="str">
        <f>'A-N° Sinies Denun'!A26</f>
        <v>Zenit</v>
      </c>
      <c r="B26" s="17">
        <v>92</v>
      </c>
      <c r="C26" s="17">
        <v>0</v>
      </c>
      <c r="D26" s="17">
        <v>359</v>
      </c>
      <c r="E26" s="96">
        <f t="shared" si="0"/>
        <v>451</v>
      </c>
    </row>
    <row r="27" spans="1:5" ht="12.75">
      <c r="A27" s="18"/>
      <c r="B27" s="19"/>
      <c r="C27" s="20"/>
      <c r="D27" s="20"/>
      <c r="E27" s="93"/>
    </row>
    <row r="28" spans="1:5" ht="12.75">
      <c r="A28" s="118" t="s">
        <v>11</v>
      </c>
      <c r="B28" s="119">
        <f>SUM(B10:B26)</f>
        <v>20194</v>
      </c>
      <c r="C28" s="120">
        <f>SUM(C10:C26)</f>
        <v>15395</v>
      </c>
      <c r="D28" s="120">
        <f>SUM(D10:D26)</f>
        <v>3281</v>
      </c>
      <c r="E28" s="1">
        <f>SUM(E10:E26)</f>
        <v>38870</v>
      </c>
    </row>
    <row r="29" spans="1:5" ht="15.75">
      <c r="A29" s="21"/>
      <c r="B29" s="22"/>
      <c r="C29" s="23"/>
      <c r="D29" s="23"/>
      <c r="E29" s="94"/>
    </row>
  </sheetData>
  <sheetProtection/>
  <printOptions/>
  <pageMargins left="1.19" right="0.75" top="0.83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J43"/>
  <sheetViews>
    <sheetView zoomScalePageLayoutView="0" workbookViewId="0" topLeftCell="A8">
      <selection activeCell="A32" sqref="A32:IV75"/>
    </sheetView>
  </sheetViews>
  <sheetFormatPr defaultColWidth="11.421875" defaultRowHeight="12.75"/>
  <cols>
    <col min="1" max="1" width="22.421875" style="26" customWidth="1"/>
    <col min="2" max="2" width="12.421875" style="26" customWidth="1"/>
    <col min="3" max="3" width="22.7109375" style="26" customWidth="1"/>
    <col min="4" max="4" width="36.421875" style="26" customWidth="1"/>
    <col min="5" max="5" width="38.7109375" style="26" customWidth="1"/>
    <col min="6" max="6" width="42.7109375" style="26" customWidth="1"/>
    <col min="7" max="7" width="38.7109375" style="99" customWidth="1"/>
    <col min="8" max="16384" width="11.421875" style="26" customWidth="1"/>
  </cols>
  <sheetData>
    <row r="1" ht="12.75">
      <c r="A1" s="25"/>
    </row>
    <row r="3" ht="12.75">
      <c r="A3" s="90" t="s">
        <v>62</v>
      </c>
    </row>
    <row r="4" ht="12.75">
      <c r="A4" s="25"/>
    </row>
    <row r="5" ht="12.75">
      <c r="A5" s="116" t="s">
        <v>15</v>
      </c>
    </row>
    <row r="6" spans="1:2" ht="12.75">
      <c r="A6" s="113" t="str">
        <f>'A-N° Sinies Denun'!$A$6</f>
        <v>      (entre el 1 de enero y  31 de diciembre de 2015)</v>
      </c>
      <c r="B6" s="98"/>
    </row>
    <row r="7" spans="1:7" ht="12.75">
      <c r="A7" s="139"/>
      <c r="B7" s="140" t="s">
        <v>16</v>
      </c>
      <c r="C7" s="141" t="s">
        <v>81</v>
      </c>
      <c r="D7" s="141"/>
      <c r="E7" s="140" t="s">
        <v>17</v>
      </c>
      <c r="F7" s="142" t="s">
        <v>18</v>
      </c>
      <c r="G7" s="143" t="s">
        <v>19</v>
      </c>
    </row>
    <row r="8" spans="1:7" ht="12.75">
      <c r="A8" s="144" t="s">
        <v>1</v>
      </c>
      <c r="B8" s="145"/>
      <c r="C8" s="146" t="s">
        <v>20</v>
      </c>
      <c r="D8" s="145" t="s">
        <v>21</v>
      </c>
      <c r="E8" s="145" t="s">
        <v>22</v>
      </c>
      <c r="F8" s="145" t="s">
        <v>23</v>
      </c>
      <c r="G8" s="147" t="s">
        <v>24</v>
      </c>
    </row>
    <row r="9" spans="1:7" ht="12.75">
      <c r="A9" s="148"/>
      <c r="B9" s="149" t="s">
        <v>25</v>
      </c>
      <c r="C9" s="149" t="s">
        <v>26</v>
      </c>
      <c r="D9" s="149" t="s">
        <v>27</v>
      </c>
      <c r="E9" s="149" t="s">
        <v>28</v>
      </c>
      <c r="F9" s="149" t="s">
        <v>29</v>
      </c>
      <c r="G9" s="150" t="s">
        <v>30</v>
      </c>
    </row>
    <row r="10" spans="1:7" ht="12.75">
      <c r="A10" s="209" t="str">
        <f>'A-N° Sinies Denun'!A10</f>
        <v>AIG</v>
      </c>
      <c r="B10" s="204">
        <v>2</v>
      </c>
      <c r="C10" s="204"/>
      <c r="D10" s="204"/>
      <c r="E10" s="205">
        <v>77</v>
      </c>
      <c r="F10" s="204"/>
      <c r="G10" s="210">
        <f aca="true" t="shared" si="0" ref="G10:G26">SUM(B10:F10)</f>
        <v>79</v>
      </c>
    </row>
    <row r="11" spans="1:7" ht="12.75">
      <c r="A11" s="209" t="str">
        <f>'A-N° Sinies Denun'!A11</f>
        <v>Bci</v>
      </c>
      <c r="B11" s="204">
        <v>580</v>
      </c>
      <c r="C11" s="204">
        <v>13</v>
      </c>
      <c r="D11" s="204">
        <v>9</v>
      </c>
      <c r="E11" s="205">
        <v>19452</v>
      </c>
      <c r="F11" s="204"/>
      <c r="G11" s="210">
        <f t="shared" si="0"/>
        <v>20054</v>
      </c>
    </row>
    <row r="12" spans="1:7" ht="12.75">
      <c r="A12" s="209" t="str">
        <f>'A-N° Sinies Denun'!A12</f>
        <v>BNP PARIBAS CARDIF</v>
      </c>
      <c r="B12" s="204">
        <v>59</v>
      </c>
      <c r="C12" s="204">
        <v>0</v>
      </c>
      <c r="D12" s="204">
        <v>7</v>
      </c>
      <c r="E12" s="205">
        <v>2207</v>
      </c>
      <c r="F12" s="204">
        <v>16</v>
      </c>
      <c r="G12" s="210">
        <f t="shared" si="0"/>
        <v>2289</v>
      </c>
    </row>
    <row r="13" spans="1:7" ht="12.75">
      <c r="A13" s="209" t="str">
        <f>'A-N° Sinies Denun'!A13</f>
        <v>Chilena Consolidada</v>
      </c>
      <c r="B13" s="204">
        <v>57</v>
      </c>
      <c r="C13" s="204"/>
      <c r="D13" s="204">
        <v>3</v>
      </c>
      <c r="E13" s="205">
        <v>1384</v>
      </c>
      <c r="F13" s="204"/>
      <c r="G13" s="210">
        <f t="shared" si="0"/>
        <v>1444</v>
      </c>
    </row>
    <row r="14" spans="1:7" ht="12.75">
      <c r="A14" s="209" t="s">
        <v>98</v>
      </c>
      <c r="B14" s="204">
        <v>9</v>
      </c>
      <c r="C14" s="204">
        <v>233</v>
      </c>
      <c r="D14" s="204"/>
      <c r="E14" s="205"/>
      <c r="F14" s="204"/>
      <c r="G14" s="210">
        <f t="shared" si="0"/>
        <v>242</v>
      </c>
    </row>
    <row r="15" spans="1:7" ht="12.75">
      <c r="A15" s="209" t="str">
        <f>'A-N° Sinies Denun'!A15</f>
        <v>Consorcio Nacional</v>
      </c>
      <c r="B15" s="204">
        <v>162</v>
      </c>
      <c r="C15" s="204">
        <v>3</v>
      </c>
      <c r="D15" s="204">
        <v>1</v>
      </c>
      <c r="E15" s="205">
        <v>5054</v>
      </c>
      <c r="F15" s="204">
        <v>0</v>
      </c>
      <c r="G15" s="210">
        <f t="shared" si="0"/>
        <v>5220</v>
      </c>
    </row>
    <row r="16" spans="1:7" ht="12.75">
      <c r="A16" s="209" t="str">
        <f>'A-N° Sinies Denun'!A16</f>
        <v>Cruz Blanca</v>
      </c>
      <c r="B16" s="204">
        <v>60</v>
      </c>
      <c r="C16" s="204">
        <v>1</v>
      </c>
      <c r="D16" s="204"/>
      <c r="E16" s="205">
        <v>1148</v>
      </c>
      <c r="F16" s="204">
        <v>5</v>
      </c>
      <c r="G16" s="210">
        <f t="shared" si="0"/>
        <v>1214</v>
      </c>
    </row>
    <row r="17" spans="1:7" ht="12.75">
      <c r="A17" s="209" t="str">
        <f>'A-N° Sinies Denun'!A17</f>
        <v>HDI</v>
      </c>
      <c r="B17" s="204"/>
      <c r="C17" s="204"/>
      <c r="D17" s="204"/>
      <c r="E17" s="205"/>
      <c r="F17" s="204"/>
      <c r="G17" s="210">
        <f t="shared" si="0"/>
        <v>0</v>
      </c>
    </row>
    <row r="18" spans="1:7" ht="12.75">
      <c r="A18" s="209" t="str">
        <f>'A-N° Sinies Denun'!A18</f>
        <v>Liberty</v>
      </c>
      <c r="B18" s="204">
        <v>3</v>
      </c>
      <c r="C18" s="204"/>
      <c r="D18" s="204"/>
      <c r="E18" s="205">
        <v>53</v>
      </c>
      <c r="F18" s="204"/>
      <c r="G18" s="210">
        <f t="shared" si="0"/>
        <v>56</v>
      </c>
    </row>
    <row r="19" spans="1:7" ht="12.75">
      <c r="A19" s="209" t="str">
        <f>'A-N° Sinies Denun'!A19</f>
        <v>Magallanes</v>
      </c>
      <c r="B19" s="204">
        <v>268</v>
      </c>
      <c r="C19" s="204">
        <v>27</v>
      </c>
      <c r="D19" s="204">
        <v>16</v>
      </c>
      <c r="E19" s="205">
        <v>4687</v>
      </c>
      <c r="F19" s="204"/>
      <c r="G19" s="210">
        <f t="shared" si="0"/>
        <v>4998</v>
      </c>
    </row>
    <row r="20" spans="1:7" ht="12.75">
      <c r="A20" s="209" t="str">
        <f>'A-N° Sinies Denun'!A20</f>
        <v>Mapfre</v>
      </c>
      <c r="B20" s="204">
        <v>300</v>
      </c>
      <c r="C20" s="204">
        <v>17</v>
      </c>
      <c r="D20" s="204">
        <v>8</v>
      </c>
      <c r="E20" s="205">
        <v>5638</v>
      </c>
      <c r="F20" s="204">
        <v>0</v>
      </c>
      <c r="G20" s="210">
        <f t="shared" si="0"/>
        <v>5963</v>
      </c>
    </row>
    <row r="21" spans="1:7" ht="12.75">
      <c r="A21" s="209" t="str">
        <f>'A-N° Sinies Denun'!A21</f>
        <v>Mutual de Seguros</v>
      </c>
      <c r="B21" s="204">
        <v>9</v>
      </c>
      <c r="C21" s="204">
        <v>2</v>
      </c>
      <c r="D21" s="204"/>
      <c r="E21" s="205">
        <v>288</v>
      </c>
      <c r="F21" s="204"/>
      <c r="G21" s="210">
        <f t="shared" si="0"/>
        <v>299</v>
      </c>
    </row>
    <row r="22" spans="1:7" ht="12.75">
      <c r="A22" s="209" t="str">
        <f>'A-N° Sinies Denun'!A22</f>
        <v>Penta Security</v>
      </c>
      <c r="B22" s="204">
        <v>359</v>
      </c>
      <c r="C22" s="204">
        <v>12</v>
      </c>
      <c r="D22" s="204">
        <v>15</v>
      </c>
      <c r="E22" s="205">
        <v>10738</v>
      </c>
      <c r="F22" s="204">
        <v>0</v>
      </c>
      <c r="G22" s="210">
        <f t="shared" si="0"/>
        <v>11124</v>
      </c>
    </row>
    <row r="23" spans="1:7" ht="12.75">
      <c r="A23" s="209" t="str">
        <f>'A-N° Sinies Denun'!A23</f>
        <v>Renta Nacional</v>
      </c>
      <c r="B23" s="204">
        <v>9</v>
      </c>
      <c r="C23" s="204">
        <v>1</v>
      </c>
      <c r="D23" s="204">
        <v>1</v>
      </c>
      <c r="E23" s="205">
        <v>116</v>
      </c>
      <c r="F23" s="204">
        <v>13</v>
      </c>
      <c r="G23" s="210">
        <f t="shared" si="0"/>
        <v>140</v>
      </c>
    </row>
    <row r="24" spans="1:7" ht="12.75">
      <c r="A24" s="209" t="str">
        <f>'A-N° Sinies Denun'!A24</f>
        <v>RSA</v>
      </c>
      <c r="B24" s="204">
        <v>70</v>
      </c>
      <c r="C24" s="204">
        <v>1</v>
      </c>
      <c r="D24" s="204">
        <v>2</v>
      </c>
      <c r="E24" s="205">
        <v>1478</v>
      </c>
      <c r="F24" s="204"/>
      <c r="G24" s="210">
        <f t="shared" si="0"/>
        <v>1551</v>
      </c>
    </row>
    <row r="25" spans="1:7" ht="12.75">
      <c r="A25" s="209" t="str">
        <f>'A-N° Sinies Denun'!A25</f>
        <v>SURA</v>
      </c>
      <c r="B25" s="204"/>
      <c r="C25" s="204"/>
      <c r="D25" s="204"/>
      <c r="E25" s="205"/>
      <c r="F25" s="204"/>
      <c r="G25" s="210">
        <f t="shared" si="0"/>
        <v>0</v>
      </c>
    </row>
    <row r="26" spans="1:7" ht="12.75">
      <c r="A26" s="209" t="str">
        <f>'A-N° Sinies Denun'!A26</f>
        <v>Zenit</v>
      </c>
      <c r="B26" s="204">
        <v>18</v>
      </c>
      <c r="C26" s="204">
        <v>0</v>
      </c>
      <c r="D26" s="204">
        <v>0</v>
      </c>
      <c r="E26" s="205">
        <v>443</v>
      </c>
      <c r="F26" s="204">
        <v>0</v>
      </c>
      <c r="G26" s="210">
        <f t="shared" si="0"/>
        <v>461</v>
      </c>
    </row>
    <row r="27" spans="1:10" ht="12.75">
      <c r="A27" s="27"/>
      <c r="B27" s="28"/>
      <c r="C27" s="29"/>
      <c r="D27" s="29"/>
      <c r="E27" s="30"/>
      <c r="F27" s="30"/>
      <c r="G27" s="100"/>
      <c r="H27" s="31"/>
      <c r="I27" s="32"/>
      <c r="J27" s="32"/>
    </row>
    <row r="28" spans="1:7" ht="12.75" customHeight="1">
      <c r="A28" s="121" t="s">
        <v>11</v>
      </c>
      <c r="B28" s="122">
        <f aca="true" t="shared" si="1" ref="B28:G28">SUM(B10:B26)</f>
        <v>1965</v>
      </c>
      <c r="C28" s="122">
        <f t="shared" si="1"/>
        <v>310</v>
      </c>
      <c r="D28" s="122">
        <f t="shared" si="1"/>
        <v>62</v>
      </c>
      <c r="E28" s="122">
        <f t="shared" si="1"/>
        <v>52763</v>
      </c>
      <c r="F28" s="122">
        <f t="shared" si="1"/>
        <v>34</v>
      </c>
      <c r="G28" s="9">
        <f t="shared" si="1"/>
        <v>55134</v>
      </c>
    </row>
    <row r="29" spans="1:7" ht="15.75">
      <c r="A29" s="33"/>
      <c r="B29" s="34"/>
      <c r="C29" s="35"/>
      <c r="D29" s="35"/>
      <c r="E29" s="36"/>
      <c r="F29" s="36"/>
      <c r="G29" s="101"/>
    </row>
    <row r="30" ht="12.75">
      <c r="A30" s="13"/>
    </row>
    <row r="43" ht="12.75">
      <c r="I43" s="37"/>
    </row>
  </sheetData>
  <sheetProtection/>
  <printOptions/>
  <pageMargins left="1.1811023622047245" right="0.2362204724409449" top="0.8267716535433072" bottom="0.4330708661417323" header="0" footer="0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V64"/>
  <sheetViews>
    <sheetView zoomScalePageLayoutView="0" workbookViewId="0" topLeftCell="A1">
      <selection activeCell="D34" sqref="D34"/>
    </sheetView>
  </sheetViews>
  <sheetFormatPr defaultColWidth="11.421875" defaultRowHeight="12.75"/>
  <cols>
    <col min="1" max="1" width="22.421875" style="39" customWidth="1"/>
    <col min="2" max="2" width="12.421875" style="39" customWidth="1"/>
    <col min="3" max="3" width="20.57421875" style="39" customWidth="1"/>
    <col min="4" max="4" width="28.00390625" style="39" customWidth="1"/>
    <col min="5" max="5" width="25.7109375" style="102" customWidth="1"/>
    <col min="6" max="6" width="37.8515625" style="39" customWidth="1"/>
    <col min="7" max="7" width="35.140625" style="39" customWidth="1"/>
    <col min="8" max="8" width="35.140625" style="102" customWidth="1"/>
    <col min="9" max="9" width="11.421875" style="39" customWidth="1"/>
    <col min="10" max="16384" width="11.421875" style="39" customWidth="1"/>
  </cols>
  <sheetData>
    <row r="1" ht="12.75">
      <c r="A1" s="38"/>
    </row>
    <row r="3" ht="12.75">
      <c r="A3" s="90" t="s">
        <v>62</v>
      </c>
    </row>
    <row r="4" ht="12.75">
      <c r="A4" s="38"/>
    </row>
    <row r="5" spans="1:8" ht="12.75">
      <c r="A5" s="117" t="s">
        <v>31</v>
      </c>
      <c r="H5" s="106"/>
    </row>
    <row r="6" spans="1:2" ht="12.75">
      <c r="A6" s="114" t="s">
        <v>100</v>
      </c>
      <c r="B6" s="104"/>
    </row>
    <row r="7" spans="1:8" ht="12.75">
      <c r="A7" s="151"/>
      <c r="B7" s="152" t="s">
        <v>32</v>
      </c>
      <c r="C7" s="153"/>
      <c r="D7" s="154"/>
      <c r="E7" s="155"/>
      <c r="F7" s="156" t="s">
        <v>33</v>
      </c>
      <c r="G7" s="156" t="s">
        <v>34</v>
      </c>
      <c r="H7" s="157" t="s">
        <v>35</v>
      </c>
    </row>
    <row r="8" spans="1:8" ht="12.75">
      <c r="A8" s="158" t="s">
        <v>1</v>
      </c>
      <c r="B8" s="159" t="s">
        <v>16</v>
      </c>
      <c r="C8" s="160" t="s">
        <v>36</v>
      </c>
      <c r="D8" s="160" t="s">
        <v>37</v>
      </c>
      <c r="E8" s="160" t="s">
        <v>38</v>
      </c>
      <c r="F8" s="160" t="s">
        <v>39</v>
      </c>
      <c r="G8" s="159" t="s">
        <v>40</v>
      </c>
      <c r="H8" s="161" t="s">
        <v>41</v>
      </c>
    </row>
    <row r="9" spans="1:8" ht="12.75">
      <c r="A9" s="162"/>
      <c r="B9" s="163"/>
      <c r="C9" s="164"/>
      <c r="D9" s="165"/>
      <c r="E9" s="164" t="s">
        <v>42</v>
      </c>
      <c r="F9" s="164" t="s">
        <v>43</v>
      </c>
      <c r="G9" s="164" t="s">
        <v>44</v>
      </c>
      <c r="H9" s="166" t="s">
        <v>45</v>
      </c>
    </row>
    <row r="10" spans="1:8" ht="12.75">
      <c r="A10" s="211" t="str">
        <f>'A-N° Sinies Denun'!A10</f>
        <v>AIG</v>
      </c>
      <c r="B10" s="205">
        <v>15287.92</v>
      </c>
      <c r="C10" s="205">
        <v>0</v>
      </c>
      <c r="D10" s="205">
        <v>0</v>
      </c>
      <c r="E10" s="212">
        <f>SUM(B10:D10)</f>
        <v>15287.92</v>
      </c>
      <c r="F10" s="205">
        <v>48889.216</v>
      </c>
      <c r="G10" s="205">
        <v>0</v>
      </c>
      <c r="H10" s="213">
        <f>SUM(E10:G10)</f>
        <v>64177.136</v>
      </c>
    </row>
    <row r="11" spans="1:8" ht="12.75">
      <c r="A11" s="211" t="str">
        <f>'A-N° Sinies Denun'!A11</f>
        <v>Bci</v>
      </c>
      <c r="B11" s="205">
        <v>3990645</v>
      </c>
      <c r="C11" s="205">
        <v>55075</v>
      </c>
      <c r="D11" s="205">
        <v>192218</v>
      </c>
      <c r="E11" s="212">
        <f>SUM(B11:D11)</f>
        <v>4237938</v>
      </c>
      <c r="F11" s="205">
        <v>6989713</v>
      </c>
      <c r="G11" s="205">
        <v>1422</v>
      </c>
      <c r="H11" s="213">
        <f>SUM(E11:G11)</f>
        <v>11229073</v>
      </c>
    </row>
    <row r="12" spans="1:8" ht="12.75">
      <c r="A12" s="211" t="str">
        <f>'A-N° Sinies Denun'!A12</f>
        <v>BNP PARIBAS CARDIF</v>
      </c>
      <c r="B12" s="214">
        <v>401397</v>
      </c>
      <c r="C12" s="205">
        <v>25825</v>
      </c>
      <c r="D12" s="205">
        <v>0</v>
      </c>
      <c r="E12" s="212">
        <f aca="true" t="shared" si="0" ref="E12:E26">SUM(B12:D12)</f>
        <v>427222</v>
      </c>
      <c r="F12" s="205">
        <v>953385</v>
      </c>
      <c r="G12" s="205">
        <v>0</v>
      </c>
      <c r="H12" s="213">
        <f aca="true" t="shared" si="1" ref="H12:H26">SUM(E12:G12)</f>
        <v>1380607</v>
      </c>
    </row>
    <row r="13" spans="1:8" ht="12.75">
      <c r="A13" s="211" t="str">
        <f>'A-N° Sinies Denun'!A13</f>
        <v>Chilena Consolidada</v>
      </c>
      <c r="B13" s="214">
        <v>370453</v>
      </c>
      <c r="C13" s="205">
        <v>7366</v>
      </c>
      <c r="D13" s="205">
        <v>9008</v>
      </c>
      <c r="E13" s="212">
        <f t="shared" si="0"/>
        <v>386827</v>
      </c>
      <c r="F13" s="205">
        <v>768415</v>
      </c>
      <c r="G13" s="205">
        <v>0</v>
      </c>
      <c r="H13" s="213">
        <f t="shared" si="1"/>
        <v>1155242</v>
      </c>
    </row>
    <row r="14" spans="1:8" ht="12.75">
      <c r="A14" s="211" t="str">
        <f>'A-N° Sinies Denun'!A14</f>
        <v>Chubb</v>
      </c>
      <c r="B14" s="214">
        <v>60795.729</v>
      </c>
      <c r="C14" s="205">
        <v>90773.162</v>
      </c>
      <c r="D14" s="205">
        <v>0</v>
      </c>
      <c r="E14" s="212">
        <f t="shared" si="0"/>
        <v>151568.891</v>
      </c>
      <c r="F14" s="205">
        <v>0</v>
      </c>
      <c r="G14" s="205">
        <v>0</v>
      </c>
      <c r="H14" s="213">
        <f t="shared" si="1"/>
        <v>151568.891</v>
      </c>
    </row>
    <row r="15" spans="1:8" ht="12.75">
      <c r="A15" s="211" t="str">
        <f>'A-N° Sinies Denun'!A15</f>
        <v>Consorcio Nacional</v>
      </c>
      <c r="B15" s="205">
        <v>1076606</v>
      </c>
      <c r="C15" s="205">
        <v>0</v>
      </c>
      <c r="D15" s="205">
        <v>0</v>
      </c>
      <c r="E15" s="212">
        <f t="shared" si="0"/>
        <v>1076606</v>
      </c>
      <c r="F15" s="205">
        <v>2471766</v>
      </c>
      <c r="G15" s="205">
        <v>0</v>
      </c>
      <c r="H15" s="213">
        <f t="shared" si="1"/>
        <v>3548372</v>
      </c>
    </row>
    <row r="16" spans="1:8" ht="12.75">
      <c r="A16" s="211" t="str">
        <f>'A-N° Sinies Denun'!A16</f>
        <v>Cruz Blanca</v>
      </c>
      <c r="B16" s="205">
        <v>219468</v>
      </c>
      <c r="C16" s="205">
        <v>0</v>
      </c>
      <c r="D16" s="205">
        <v>7560</v>
      </c>
      <c r="E16" s="212">
        <f t="shared" si="0"/>
        <v>227028</v>
      </c>
      <c r="F16" s="205">
        <v>544571</v>
      </c>
      <c r="G16" s="205">
        <v>0</v>
      </c>
      <c r="H16" s="213">
        <f t="shared" si="1"/>
        <v>771599</v>
      </c>
    </row>
    <row r="17" spans="1:8" ht="12.75">
      <c r="A17" s="211" t="str">
        <f>'A-N° Sinies Denun'!A17</f>
        <v>HDI</v>
      </c>
      <c r="B17" s="205">
        <v>0</v>
      </c>
      <c r="C17" s="205">
        <v>0</v>
      </c>
      <c r="D17" s="205">
        <v>0</v>
      </c>
      <c r="E17" s="212">
        <f t="shared" si="0"/>
        <v>0</v>
      </c>
      <c r="F17" s="205">
        <v>680.565</v>
      </c>
      <c r="G17" s="205">
        <v>0</v>
      </c>
      <c r="H17" s="213">
        <f t="shared" si="1"/>
        <v>680.565</v>
      </c>
    </row>
    <row r="18" spans="1:8" ht="12.75">
      <c r="A18" s="211" t="str">
        <f>'A-N° Sinies Denun'!A18</f>
        <v>Liberty</v>
      </c>
      <c r="B18" s="205">
        <v>23059</v>
      </c>
      <c r="C18" s="205">
        <v>0</v>
      </c>
      <c r="D18" s="205">
        <v>0</v>
      </c>
      <c r="E18" s="212">
        <f t="shared" si="0"/>
        <v>23059</v>
      </c>
      <c r="F18" s="205">
        <v>22553</v>
      </c>
      <c r="G18" s="205">
        <v>257</v>
      </c>
      <c r="H18" s="213">
        <f t="shared" si="1"/>
        <v>45869</v>
      </c>
    </row>
    <row r="19" spans="1:8" ht="12.75">
      <c r="A19" s="211" t="str">
        <f>'A-N° Sinies Denun'!A19</f>
        <v>Magallanes</v>
      </c>
      <c r="B19" s="205">
        <v>956777.922</v>
      </c>
      <c r="C19" s="205">
        <v>30162.896</v>
      </c>
      <c r="D19" s="205">
        <v>90167.789</v>
      </c>
      <c r="E19" s="212">
        <f t="shared" si="0"/>
        <v>1077108.607</v>
      </c>
      <c r="F19" s="205">
        <v>1610876.632</v>
      </c>
      <c r="G19" s="205">
        <v>0</v>
      </c>
      <c r="H19" s="213">
        <f t="shared" si="1"/>
        <v>2687985.239</v>
      </c>
    </row>
    <row r="20" spans="1:8" ht="12.75">
      <c r="A20" s="211" t="str">
        <f>'A-N° Sinies Denun'!A20</f>
        <v>Mapfre</v>
      </c>
      <c r="B20" s="205">
        <v>1165776</v>
      </c>
      <c r="C20" s="205">
        <v>17928</v>
      </c>
      <c r="D20" s="205">
        <v>82794</v>
      </c>
      <c r="E20" s="212">
        <f t="shared" si="0"/>
        <v>1266498</v>
      </c>
      <c r="F20" s="205">
        <v>2224766</v>
      </c>
      <c r="G20" s="205">
        <v>0</v>
      </c>
      <c r="H20" s="213">
        <f t="shared" si="1"/>
        <v>3491264</v>
      </c>
    </row>
    <row r="21" spans="1:8" ht="12.75">
      <c r="A21" s="211" t="str">
        <f>'A-N° Sinies Denun'!A21</f>
        <v>Mutual de Seguros</v>
      </c>
      <c r="B21" s="205">
        <v>75418</v>
      </c>
      <c r="C21" s="205">
        <v>0</v>
      </c>
      <c r="D21" s="205">
        <v>14869</v>
      </c>
      <c r="E21" s="212">
        <f t="shared" si="0"/>
        <v>90287</v>
      </c>
      <c r="F21" s="205">
        <v>120001</v>
      </c>
      <c r="G21" s="205">
        <v>0</v>
      </c>
      <c r="H21" s="213">
        <f t="shared" si="1"/>
        <v>210288</v>
      </c>
    </row>
    <row r="22" spans="1:8" ht="12.75">
      <c r="A22" s="211" t="str">
        <f>'A-N° Sinies Denun'!A22</f>
        <v>Penta Security</v>
      </c>
      <c r="B22" s="205">
        <v>2621023</v>
      </c>
      <c r="C22" s="205">
        <v>208259</v>
      </c>
      <c r="D22" s="205">
        <v>119449</v>
      </c>
      <c r="E22" s="212">
        <f t="shared" si="0"/>
        <v>2948731</v>
      </c>
      <c r="F22" s="205">
        <v>5025515</v>
      </c>
      <c r="G22" s="205">
        <v>49053</v>
      </c>
      <c r="H22" s="213">
        <f t="shared" si="1"/>
        <v>8023299</v>
      </c>
    </row>
    <row r="23" spans="1:8" ht="12.75">
      <c r="A23" s="211" t="str">
        <f>'A-N° Sinies Denun'!A23</f>
        <v>Renta Nacional</v>
      </c>
      <c r="B23" s="205">
        <v>66295</v>
      </c>
      <c r="C23" s="205">
        <v>2966</v>
      </c>
      <c r="D23" s="205">
        <v>7448</v>
      </c>
      <c r="E23" s="212">
        <f t="shared" si="0"/>
        <v>76709</v>
      </c>
      <c r="F23" s="205">
        <v>94409</v>
      </c>
      <c r="G23" s="205">
        <v>0</v>
      </c>
      <c r="H23" s="213">
        <f t="shared" si="1"/>
        <v>171118</v>
      </c>
    </row>
    <row r="24" spans="1:8" ht="12.75">
      <c r="A24" s="211" t="str">
        <f>'A-N° Sinies Denun'!A24</f>
        <v>RSA</v>
      </c>
      <c r="B24" s="205">
        <v>733942</v>
      </c>
      <c r="C24" s="205">
        <v>40481</v>
      </c>
      <c r="D24" s="205">
        <v>61327</v>
      </c>
      <c r="E24" s="212">
        <f t="shared" si="0"/>
        <v>835750</v>
      </c>
      <c r="F24" s="205">
        <v>775108</v>
      </c>
      <c r="G24" s="205">
        <v>0</v>
      </c>
      <c r="H24" s="213">
        <f t="shared" si="1"/>
        <v>1610858</v>
      </c>
    </row>
    <row r="25" spans="1:8" ht="12.75">
      <c r="A25" s="211" t="str">
        <f>'A-N° Sinies Denun'!A25</f>
        <v>SURA</v>
      </c>
      <c r="B25" s="205">
        <v>0</v>
      </c>
      <c r="C25" s="205">
        <v>0</v>
      </c>
      <c r="D25" s="205">
        <v>0</v>
      </c>
      <c r="E25" s="212">
        <f t="shared" si="0"/>
        <v>0</v>
      </c>
      <c r="F25" s="205">
        <v>0</v>
      </c>
      <c r="G25" s="205">
        <v>0</v>
      </c>
      <c r="H25" s="213">
        <f t="shared" si="1"/>
        <v>0</v>
      </c>
    </row>
    <row r="26" spans="1:8" ht="12.75">
      <c r="A26" s="86" t="str">
        <f>'A-N° Sinies Denun'!A26</f>
        <v>Zenit</v>
      </c>
      <c r="B26" s="17">
        <v>295163</v>
      </c>
      <c r="C26" s="17">
        <v>0</v>
      </c>
      <c r="D26" s="17">
        <v>0</v>
      </c>
      <c r="E26" s="89">
        <f t="shared" si="0"/>
        <v>295163</v>
      </c>
      <c r="F26" s="17">
        <v>134765</v>
      </c>
      <c r="G26" s="17">
        <v>0</v>
      </c>
      <c r="H26" s="107">
        <f t="shared" si="1"/>
        <v>429928</v>
      </c>
    </row>
    <row r="27" spans="1:12" ht="12.75">
      <c r="A27" s="40"/>
      <c r="B27" s="41"/>
      <c r="C27" s="42"/>
      <c r="D27" s="42"/>
      <c r="E27" s="103"/>
      <c r="F27" s="43"/>
      <c r="G27" s="43"/>
      <c r="H27" s="108"/>
      <c r="L27" s="226"/>
    </row>
    <row r="28" spans="1:22" s="105" customFormat="1" ht="12.75" customHeight="1">
      <c r="A28" s="123" t="s">
        <v>11</v>
      </c>
      <c r="B28" s="124">
        <f aca="true" t="shared" si="2" ref="B28:G28">SUM(B10:B26)</f>
        <v>12072106.571</v>
      </c>
      <c r="C28" s="124">
        <f t="shared" si="2"/>
        <v>478836.058</v>
      </c>
      <c r="D28" s="124">
        <f t="shared" si="2"/>
        <v>584840.789</v>
      </c>
      <c r="E28" s="124">
        <f t="shared" si="2"/>
        <v>13135783.418</v>
      </c>
      <c r="F28" s="124">
        <f t="shared" si="2"/>
        <v>21785413.413</v>
      </c>
      <c r="G28" s="124">
        <f t="shared" si="2"/>
        <v>50732</v>
      </c>
      <c r="H28" s="125">
        <f>SUM(H10:H26)</f>
        <v>34971928.831</v>
      </c>
      <c r="I28" s="236"/>
      <c r="J28" s="235"/>
      <c r="K28" s="235"/>
      <c r="L28" s="235"/>
      <c r="M28" s="235"/>
      <c r="N28" s="235"/>
      <c r="O28" s="235"/>
      <c r="P28" s="235"/>
      <c r="Q28" s="235"/>
      <c r="R28" s="235"/>
      <c r="S28" s="235"/>
      <c r="T28" s="235"/>
      <c r="U28" s="235"/>
      <c r="V28" s="235"/>
    </row>
    <row r="29" spans="1:8" ht="15.75">
      <c r="A29" s="234"/>
      <c r="B29" s="230"/>
      <c r="C29" s="231"/>
      <c r="D29" s="231"/>
      <c r="E29" s="232"/>
      <c r="F29" s="232"/>
      <c r="G29" s="232"/>
      <c r="H29" s="233"/>
    </row>
    <row r="30" spans="1:8" ht="15.75">
      <c r="A30" s="222"/>
      <c r="B30" s="223"/>
      <c r="C30" s="224"/>
      <c r="D30" s="224"/>
      <c r="E30" s="225"/>
      <c r="F30" s="226"/>
      <c r="G30" s="226"/>
      <c r="H30" s="225"/>
    </row>
    <row r="31" ht="12.75">
      <c r="E31" s="39"/>
    </row>
    <row r="32" ht="12.75">
      <c r="E32" s="39"/>
    </row>
    <row r="33" ht="12.75">
      <c r="E33" s="226"/>
    </row>
    <row r="34" ht="12.75">
      <c r="E34" s="39"/>
    </row>
    <row r="35" ht="12.75">
      <c r="E35" s="39"/>
    </row>
    <row r="36" ht="12.75">
      <c r="E36" s="39"/>
    </row>
    <row r="37" ht="12.75">
      <c r="E37" s="39"/>
    </row>
    <row r="38" ht="12.75">
      <c r="E38" s="39"/>
    </row>
    <row r="39" ht="12.75">
      <c r="E39" s="39"/>
    </row>
    <row r="40" ht="12.75">
      <c r="E40" s="39"/>
    </row>
    <row r="41" ht="12.75">
      <c r="E41" s="39"/>
    </row>
    <row r="42" ht="12.75">
      <c r="E42" s="39"/>
    </row>
    <row r="43" ht="12.75">
      <c r="E43" s="39"/>
    </row>
    <row r="44" ht="12.75">
      <c r="E44" s="39"/>
    </row>
    <row r="45" ht="12.75">
      <c r="E45" s="39"/>
    </row>
    <row r="46" ht="12.75">
      <c r="E46" s="39"/>
    </row>
    <row r="47" ht="12.75">
      <c r="E47" s="39"/>
    </row>
    <row r="48" ht="12.75">
      <c r="E48" s="39"/>
    </row>
    <row r="49" ht="12.75">
      <c r="E49" s="39"/>
    </row>
    <row r="50" ht="12.75">
      <c r="E50" s="39"/>
    </row>
    <row r="51" ht="12.75">
      <c r="E51" s="39"/>
    </row>
    <row r="52" ht="12.75">
      <c r="E52" s="39"/>
    </row>
    <row r="53" ht="12.75">
      <c r="E53" s="39"/>
    </row>
    <row r="54" ht="12.75">
      <c r="E54" s="39"/>
    </row>
    <row r="55" ht="12.75">
      <c r="E55" s="39"/>
    </row>
    <row r="56" ht="12.75">
      <c r="E56" s="39"/>
    </row>
    <row r="57" ht="12.75">
      <c r="E57" s="39"/>
    </row>
    <row r="58" ht="12.75">
      <c r="E58" s="39"/>
    </row>
    <row r="59" ht="12.75">
      <c r="E59" s="39"/>
    </row>
    <row r="60" ht="12.75">
      <c r="E60" s="39"/>
    </row>
    <row r="61" ht="12.75">
      <c r="E61" s="39"/>
    </row>
    <row r="62" ht="12.75">
      <c r="E62" s="39"/>
    </row>
    <row r="63" ht="12.75">
      <c r="E63" s="39"/>
    </row>
    <row r="64" ht="12.75">
      <c r="E64" s="39"/>
    </row>
  </sheetData>
  <sheetProtection/>
  <printOptions/>
  <pageMargins left="1.1811023622047245" right="0.2362204724409449" top="0.8267716535433072" bottom="0.4330708661417323" header="0" footer="0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1"/>
  </sheetPr>
  <dimension ref="A3:I32"/>
  <sheetViews>
    <sheetView zoomScalePageLayoutView="0" workbookViewId="0" topLeftCell="A3">
      <selection activeCell="B18" sqref="B18"/>
    </sheetView>
  </sheetViews>
  <sheetFormatPr defaultColWidth="11.421875" defaultRowHeight="12.75"/>
  <cols>
    <col min="1" max="1" width="22.421875" style="0" customWidth="1"/>
    <col min="2" max="2" width="12.421875" style="0" customWidth="1"/>
    <col min="3" max="3" width="36.140625" style="0" customWidth="1"/>
    <col min="4" max="4" width="38.57421875" style="0" customWidth="1"/>
    <col min="5" max="5" width="41.28125" style="0" customWidth="1"/>
    <col min="6" max="6" width="36.7109375" style="0" customWidth="1"/>
    <col min="7" max="7" width="37.421875" style="0" customWidth="1"/>
    <col min="8" max="8" width="37.421875" style="0" bestFit="1" customWidth="1"/>
  </cols>
  <sheetData>
    <row r="3" ht="12.75">
      <c r="A3" s="90" t="s">
        <v>62</v>
      </c>
    </row>
    <row r="4" spans="1:6" ht="12.75">
      <c r="A4" s="38"/>
      <c r="B4" s="39"/>
      <c r="C4" s="39"/>
      <c r="D4" s="39"/>
      <c r="E4" s="102"/>
      <c r="F4" s="39"/>
    </row>
    <row r="5" spans="1:6" ht="12.75">
      <c r="A5" s="117" t="s">
        <v>46</v>
      </c>
      <c r="B5" s="39"/>
      <c r="C5" s="39"/>
      <c r="D5" s="39"/>
      <c r="E5" s="102"/>
      <c r="F5" s="39"/>
    </row>
    <row r="6" spans="1:6" ht="12.75">
      <c r="A6" s="114" t="str">
        <f>'D-Sinies Pag Direc'!A6</f>
        <v>      (entre el 1 de enero y 31 de diciembre de 2015, montos expresados en miles de pesos de diciembre de 2015)</v>
      </c>
      <c r="B6" s="104"/>
      <c r="C6" s="39"/>
      <c r="D6" s="39"/>
      <c r="E6" s="102"/>
      <c r="F6" s="39"/>
    </row>
    <row r="7" spans="1:6" ht="12.75">
      <c r="A7" s="151"/>
      <c r="B7" s="237" t="s">
        <v>78</v>
      </c>
      <c r="C7" s="238"/>
      <c r="D7" s="156" t="s">
        <v>48</v>
      </c>
      <c r="E7" s="156" t="s">
        <v>49</v>
      </c>
      <c r="F7" s="157" t="s">
        <v>50</v>
      </c>
    </row>
    <row r="8" spans="1:6" ht="12.75">
      <c r="A8" s="158" t="s">
        <v>1</v>
      </c>
      <c r="B8" s="160" t="s">
        <v>51</v>
      </c>
      <c r="C8" s="160" t="s">
        <v>52</v>
      </c>
      <c r="D8" s="167" t="s">
        <v>79</v>
      </c>
      <c r="E8" s="167" t="s">
        <v>53</v>
      </c>
      <c r="F8" s="168" t="s">
        <v>54</v>
      </c>
    </row>
    <row r="9" spans="1:6" ht="12.75">
      <c r="A9" s="158"/>
      <c r="B9" s="169"/>
      <c r="C9" s="170"/>
      <c r="D9" s="167" t="s">
        <v>80</v>
      </c>
      <c r="E9" s="159" t="s">
        <v>55</v>
      </c>
      <c r="F9" s="168" t="s">
        <v>56</v>
      </c>
    </row>
    <row r="10" spans="1:6" ht="12.75">
      <c r="A10" s="162"/>
      <c r="B10" s="164" t="s">
        <v>57</v>
      </c>
      <c r="C10" s="164" t="s">
        <v>58</v>
      </c>
      <c r="D10" s="164" t="s">
        <v>59</v>
      </c>
      <c r="E10" s="164" t="s">
        <v>60</v>
      </c>
      <c r="F10" s="166" t="s">
        <v>61</v>
      </c>
    </row>
    <row r="11" spans="1:9" ht="12.75">
      <c r="A11" s="201" t="str">
        <f>'D-Sinies Pag Direc'!A10</f>
        <v>AIG</v>
      </c>
      <c r="B11" s="202">
        <f>'D-Sinies Pag Direc'!H10</f>
        <v>64177.136</v>
      </c>
      <c r="C11" s="88">
        <v>15.351683484863623</v>
      </c>
      <c r="D11" s="88">
        <v>488.6436207413328</v>
      </c>
      <c r="E11" s="88">
        <v>686.4782695573983</v>
      </c>
      <c r="F11" s="203">
        <f aca="true" t="shared" si="0" ref="F11:F16">SUM(B11:D11)-E11</f>
        <v>63994.6530346688</v>
      </c>
      <c r="G11" s="172"/>
      <c r="I11">
        <f>5000*1000</f>
        <v>5000000</v>
      </c>
    </row>
    <row r="12" spans="1:7" ht="12.75">
      <c r="A12" s="85" t="str">
        <f>'D-Sinies Pag Direc'!A11</f>
        <v>Bci</v>
      </c>
      <c r="B12" s="127">
        <f>'D-Sinies Pag Direc'!H11</f>
        <v>11229073</v>
      </c>
      <c r="C12" s="17">
        <v>127862.12408832052</v>
      </c>
      <c r="D12" s="17">
        <v>312343.79058847035</v>
      </c>
      <c r="E12" s="17">
        <v>101568.78809071836</v>
      </c>
      <c r="F12" s="110">
        <f t="shared" si="0"/>
        <v>11567710.126586072</v>
      </c>
      <c r="G12" s="172"/>
    </row>
    <row r="13" spans="1:9" ht="12.75">
      <c r="A13" s="85" t="str">
        <f>'D-Sinies Pag Direc'!A12</f>
        <v>BNP PARIBAS CARDIF</v>
      </c>
      <c r="B13" s="127">
        <f>'D-Sinies Pag Direc'!H12</f>
        <v>1380607</v>
      </c>
      <c r="C13" s="17">
        <v>9924.56788889999</v>
      </c>
      <c r="D13" s="17">
        <v>42452.792486761915</v>
      </c>
      <c r="E13" s="17">
        <v>12338.595264262163</v>
      </c>
      <c r="F13" s="110">
        <f t="shared" si="0"/>
        <v>1420645.7651113998</v>
      </c>
      <c r="G13" s="172"/>
      <c r="I13">
        <f>164*1000</f>
        <v>164000</v>
      </c>
    </row>
    <row r="14" spans="1:7" ht="12.75">
      <c r="A14" s="85" t="str">
        <f>'D-Sinies Pag Direc'!A13</f>
        <v>Chilena Consolidada</v>
      </c>
      <c r="B14" s="127">
        <f>'D-Sinies Pag Direc'!H13</f>
        <v>1155242</v>
      </c>
      <c r="C14" s="17">
        <v>422944</v>
      </c>
      <c r="D14" s="17">
        <v>70327</v>
      </c>
      <c r="E14" s="17">
        <v>303462</v>
      </c>
      <c r="F14" s="110">
        <f t="shared" si="0"/>
        <v>1345051</v>
      </c>
      <c r="G14" s="172"/>
    </row>
    <row r="15" spans="1:7" ht="12.75">
      <c r="A15" s="85" t="str">
        <f>'D-Sinies Pag Direc'!A14</f>
        <v>Chubb</v>
      </c>
      <c r="B15" s="127">
        <f>'D-Sinies Pag Direc'!H14</f>
        <v>151568.891</v>
      </c>
      <c r="C15" s="17">
        <v>23737</v>
      </c>
      <c r="D15" s="17">
        <v>1637</v>
      </c>
      <c r="E15" s="17">
        <v>21673</v>
      </c>
      <c r="F15" s="110">
        <f t="shared" si="0"/>
        <v>155269.891</v>
      </c>
      <c r="G15" s="172"/>
    </row>
    <row r="16" spans="1:7" ht="12.75">
      <c r="A16" s="85" t="str">
        <f>'D-Sinies Pag Direc'!A15</f>
        <v>Consorcio Nacional</v>
      </c>
      <c r="B16" s="127">
        <f>'D-Sinies Pag Direc'!H15</f>
        <v>3548372</v>
      </c>
      <c r="C16" s="17">
        <v>526845</v>
      </c>
      <c r="D16" s="17">
        <v>1569732</v>
      </c>
      <c r="E16" s="17">
        <v>398889</v>
      </c>
      <c r="F16" s="110">
        <f t="shared" si="0"/>
        <v>5246060</v>
      </c>
      <c r="G16" s="172"/>
    </row>
    <row r="17" spans="1:7" ht="12.75">
      <c r="A17" s="85" t="str">
        <f>'D-Sinies Pag Direc'!A16</f>
        <v>Cruz Blanca</v>
      </c>
      <c r="B17" s="127">
        <f>'D-Sinies Pag Direc'!H16</f>
        <v>771599</v>
      </c>
      <c r="C17" s="17">
        <v>96331</v>
      </c>
      <c r="D17" s="17">
        <v>296126</v>
      </c>
      <c r="E17" s="17">
        <v>222753</v>
      </c>
      <c r="F17" s="110">
        <f aca="true" t="shared" si="1" ref="F17:F27">SUM(B17:D17)-E17</f>
        <v>941303</v>
      </c>
      <c r="G17" s="172"/>
    </row>
    <row r="18" spans="1:7" ht="12.75">
      <c r="A18" s="201" t="str">
        <f>'D-Sinies Pag Direc'!A17</f>
        <v>HDI</v>
      </c>
      <c r="B18" s="202">
        <f>'D-Sinies Pag Direc'!H17</f>
        <v>680.565</v>
      </c>
      <c r="C18" s="88">
        <v>651</v>
      </c>
      <c r="D18" s="88">
        <v>-260</v>
      </c>
      <c r="E18" s="88">
        <v>1231</v>
      </c>
      <c r="F18" s="203">
        <f t="shared" si="1"/>
        <v>-159.43499999999995</v>
      </c>
      <c r="G18" s="172"/>
    </row>
    <row r="19" spans="1:7" ht="12.75">
      <c r="A19" s="85" t="str">
        <f>'D-Sinies Pag Direc'!A18</f>
        <v>Liberty</v>
      </c>
      <c r="B19" s="127">
        <f>'D-Sinies Pag Direc'!H18</f>
        <v>45869</v>
      </c>
      <c r="C19" s="17">
        <v>5774</v>
      </c>
      <c r="D19" s="17">
        <v>9201</v>
      </c>
      <c r="E19" s="17">
        <v>8207</v>
      </c>
      <c r="F19" s="110">
        <f t="shared" si="1"/>
        <v>52637</v>
      </c>
      <c r="G19" s="172"/>
    </row>
    <row r="20" spans="1:7" ht="12.75">
      <c r="A20" s="85" t="str">
        <f>'D-Sinies Pag Direc'!A19</f>
        <v>Magallanes</v>
      </c>
      <c r="B20" s="127">
        <f>'D-Sinies Pag Direc'!H19</f>
        <v>2687985.239</v>
      </c>
      <c r="C20" s="17">
        <v>2145862</v>
      </c>
      <c r="D20" s="17">
        <v>62469</v>
      </c>
      <c r="E20" s="17">
        <v>1891219</v>
      </c>
      <c r="F20" s="110">
        <f>SUM(B20:D20)-E20</f>
        <v>3005097.239</v>
      </c>
      <c r="G20" s="172"/>
    </row>
    <row r="21" spans="1:7" ht="12.75">
      <c r="A21" s="85" t="str">
        <f>'D-Sinies Pag Direc'!A20</f>
        <v>Mapfre</v>
      </c>
      <c r="B21" s="127">
        <f>'D-Sinies Pag Direc'!H20</f>
        <v>3491264</v>
      </c>
      <c r="C21" s="17">
        <v>1456818</v>
      </c>
      <c r="D21" s="17">
        <v>672032</v>
      </c>
      <c r="E21" s="17">
        <v>835819</v>
      </c>
      <c r="F21" s="110">
        <f t="shared" si="1"/>
        <v>4784295</v>
      </c>
      <c r="G21" s="172"/>
    </row>
    <row r="22" spans="1:7" ht="12.75">
      <c r="A22" s="85" t="str">
        <f>'D-Sinies Pag Direc'!A21</f>
        <v>Mutual de Seguros</v>
      </c>
      <c r="B22" s="127">
        <f>'D-Sinies Pag Direc'!H21</f>
        <v>210288</v>
      </c>
      <c r="C22" s="17">
        <v>29758</v>
      </c>
      <c r="D22" s="17">
        <v>34796</v>
      </c>
      <c r="E22" s="17">
        <v>13390</v>
      </c>
      <c r="F22" s="110">
        <f t="shared" si="1"/>
        <v>261452</v>
      </c>
      <c r="G22" s="172"/>
    </row>
    <row r="23" spans="1:7" ht="12.75">
      <c r="A23" s="85" t="str">
        <f>'D-Sinies Pag Direc'!A22</f>
        <v>Penta Security</v>
      </c>
      <c r="B23" s="127">
        <f>'D-Sinies Pag Direc'!H22</f>
        <v>8023299</v>
      </c>
      <c r="C23" s="17">
        <v>983829</v>
      </c>
      <c r="D23" s="17">
        <v>1783158</v>
      </c>
      <c r="E23" s="17">
        <v>1306894</v>
      </c>
      <c r="F23" s="110">
        <f t="shared" si="1"/>
        <v>9483392</v>
      </c>
      <c r="G23" s="172"/>
    </row>
    <row r="24" spans="1:7" ht="12.75">
      <c r="A24" s="85" t="str">
        <f>'D-Sinies Pag Direc'!A23</f>
        <v>Renta Nacional</v>
      </c>
      <c r="B24" s="127">
        <f>'D-Sinies Pag Direc'!H23</f>
        <v>171118</v>
      </c>
      <c r="C24" s="17">
        <v>43656</v>
      </c>
      <c r="D24" s="17">
        <v>22112</v>
      </c>
      <c r="E24" s="17">
        <v>33058</v>
      </c>
      <c r="F24" s="110">
        <f t="shared" si="1"/>
        <v>203828</v>
      </c>
      <c r="G24" s="172"/>
    </row>
    <row r="25" spans="1:7" ht="12.75">
      <c r="A25" s="85" t="str">
        <f>'D-Sinies Pag Direc'!A24</f>
        <v>RSA</v>
      </c>
      <c r="B25" s="127">
        <f>'D-Sinies Pag Direc'!H24</f>
        <v>1610858</v>
      </c>
      <c r="C25" s="17">
        <v>294609</v>
      </c>
      <c r="D25" s="17">
        <v>182035</v>
      </c>
      <c r="E25" s="17">
        <v>830285</v>
      </c>
      <c r="F25" s="110">
        <f t="shared" si="1"/>
        <v>1257217</v>
      </c>
      <c r="G25" s="172"/>
    </row>
    <row r="26" spans="1:7" ht="12.75">
      <c r="A26" s="85" t="str">
        <f>'D-Sinies Pag Direc'!A25</f>
        <v>SURA</v>
      </c>
      <c r="B26" s="127">
        <f>'D-Sinies Pag Direc'!H25</f>
        <v>0</v>
      </c>
      <c r="C26" s="17">
        <v>0</v>
      </c>
      <c r="D26" s="17">
        <v>0</v>
      </c>
      <c r="E26" s="17">
        <v>0</v>
      </c>
      <c r="F26" s="110">
        <f t="shared" si="1"/>
        <v>0</v>
      </c>
      <c r="G26" s="172"/>
    </row>
    <row r="27" spans="1:7" ht="12.75">
      <c r="A27" s="85" t="str">
        <f>'D-Sinies Pag Direc'!A26</f>
        <v>Zenit</v>
      </c>
      <c r="B27" s="127">
        <f>'D-Sinies Pag Direc'!H26</f>
        <v>429928</v>
      </c>
      <c r="C27" s="17">
        <v>57338</v>
      </c>
      <c r="D27" s="17">
        <v>104168</v>
      </c>
      <c r="E27" s="17">
        <v>12486</v>
      </c>
      <c r="F27" s="110">
        <f t="shared" si="1"/>
        <v>578948</v>
      </c>
      <c r="G27" s="172"/>
    </row>
    <row r="28" spans="1:6" ht="12.75">
      <c r="A28" s="40"/>
      <c r="B28" s="41"/>
      <c r="C28" s="42"/>
      <c r="D28" s="42"/>
      <c r="E28" s="42"/>
      <c r="F28" s="108"/>
    </row>
    <row r="29" spans="1:6" ht="12.75">
      <c r="A29" s="126" t="s">
        <v>11</v>
      </c>
      <c r="B29" s="127">
        <f>SUM(B11:B27)</f>
        <v>34971928.831</v>
      </c>
      <c r="C29" s="127">
        <f>SUM(C11:C27)</f>
        <v>6225954.043660706</v>
      </c>
      <c r="D29" s="127">
        <f>SUM(D11:D27)</f>
        <v>5162818.226695973</v>
      </c>
      <c r="E29" s="127">
        <f>SUM(E11:E27)</f>
        <v>5993959.861624538</v>
      </c>
      <c r="F29" s="3">
        <f>+B29+C29+D29-E29</f>
        <v>40366741.239732146</v>
      </c>
    </row>
    <row r="30" spans="1:6" ht="15.75">
      <c r="A30" s="44"/>
      <c r="B30" s="45"/>
      <c r="C30" s="46"/>
      <c r="D30" s="46"/>
      <c r="E30" s="46"/>
      <c r="F30" s="109"/>
    </row>
    <row r="32" spans="1:7" ht="12.75">
      <c r="A32" s="39"/>
      <c r="B32" s="24"/>
      <c r="C32" s="16"/>
      <c r="D32" s="16"/>
      <c r="E32" s="95"/>
      <c r="F32" s="26"/>
      <c r="G32" s="99"/>
    </row>
  </sheetData>
  <sheetProtection/>
  <mergeCells count="1">
    <mergeCell ref="B7:C7"/>
  </mergeCells>
  <printOptions/>
  <pageMargins left="1.1811023622047245" right="0.7874015748031497" top="0.8267716535433072" bottom="0.984251968503937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K32"/>
  <sheetViews>
    <sheetView zoomScalePageLayoutView="0" workbookViewId="0" topLeftCell="A4">
      <selection activeCell="C37" sqref="C37"/>
    </sheetView>
  </sheetViews>
  <sheetFormatPr defaultColWidth="11.421875" defaultRowHeight="12.75"/>
  <cols>
    <col min="1" max="1" width="21.28125" style="48" customWidth="1"/>
    <col min="2" max="2" width="25.00390625" style="48" customWidth="1"/>
    <col min="3" max="9" width="38.28125" style="48" customWidth="1"/>
    <col min="10" max="10" width="38.28125" style="48" bestFit="1" customWidth="1"/>
    <col min="11" max="11" width="11.57421875" style="48" customWidth="1"/>
    <col min="12" max="18" width="38.28125" style="48" bestFit="1" customWidth="1"/>
    <col min="19" max="19" width="29.7109375" style="48" bestFit="1" customWidth="1"/>
    <col min="20" max="20" width="23.57421875" style="48" bestFit="1" customWidth="1"/>
    <col min="21" max="16384" width="11.421875" style="48" customWidth="1"/>
  </cols>
  <sheetData>
    <row r="1" ht="12.75">
      <c r="A1" s="47"/>
    </row>
    <row r="3" ht="12.75">
      <c r="A3" s="90" t="s">
        <v>62</v>
      </c>
    </row>
    <row r="4" ht="12.75">
      <c r="A4" s="47"/>
    </row>
    <row r="5" spans="1:9" ht="12.75">
      <c r="A5" s="49" t="s">
        <v>0</v>
      </c>
      <c r="B5" s="50"/>
      <c r="C5" s="50"/>
      <c r="E5" s="50"/>
      <c r="F5" s="50"/>
      <c r="G5" s="50"/>
      <c r="H5" s="50"/>
      <c r="I5" s="50"/>
    </row>
    <row r="6" spans="1:9" ht="12.75">
      <c r="A6" s="2" t="str">
        <f>'A-N° Sinies Denun'!$A$6</f>
        <v>      (entre el 1 de enero y  31 de diciembre de 2015)</v>
      </c>
      <c r="B6" s="51"/>
      <c r="C6" s="50"/>
      <c r="D6" s="50"/>
      <c r="E6" s="50"/>
      <c r="F6" s="50"/>
      <c r="G6" s="50"/>
      <c r="H6" s="50"/>
      <c r="I6" s="50"/>
    </row>
    <row r="7" spans="1:9" ht="12.75">
      <c r="A7" s="52"/>
      <c r="B7" s="53"/>
      <c r="C7" s="54"/>
      <c r="D7" s="54"/>
      <c r="E7" s="54"/>
      <c r="F7" s="54"/>
      <c r="G7" s="54"/>
      <c r="H7" s="54"/>
      <c r="I7" s="55"/>
    </row>
    <row r="8" spans="1:9" ht="12.75">
      <c r="A8" s="56" t="s">
        <v>1</v>
      </c>
      <c r="B8" s="57" t="s">
        <v>2</v>
      </c>
      <c r="C8" s="57" t="s">
        <v>3</v>
      </c>
      <c r="D8" s="57" t="s">
        <v>4</v>
      </c>
      <c r="E8" s="57" t="s">
        <v>5</v>
      </c>
      <c r="F8" s="87" t="s">
        <v>85</v>
      </c>
      <c r="G8" s="57" t="s">
        <v>6</v>
      </c>
      <c r="H8" s="57" t="s">
        <v>7</v>
      </c>
      <c r="I8" s="58" t="s">
        <v>8</v>
      </c>
    </row>
    <row r="9" spans="1:11" ht="12.75">
      <c r="A9" s="59"/>
      <c r="B9" s="60"/>
      <c r="C9" s="60"/>
      <c r="D9" s="60"/>
      <c r="E9" s="60"/>
      <c r="F9" s="60"/>
      <c r="G9" s="60"/>
      <c r="H9" s="60"/>
      <c r="I9" s="61"/>
      <c r="J9" s="227">
        <v>42339</v>
      </c>
      <c r="K9" s="227">
        <v>42248</v>
      </c>
    </row>
    <row r="10" spans="1:11" ht="12.75">
      <c r="A10" s="86" t="str">
        <f>'A-N° Sinies Denun'!A10</f>
        <v>AIG</v>
      </c>
      <c r="B10" s="221">
        <v>9122</v>
      </c>
      <c r="C10" s="221">
        <v>3964</v>
      </c>
      <c r="D10" s="17"/>
      <c r="E10" s="17"/>
      <c r="F10" s="17">
        <v>8</v>
      </c>
      <c r="G10" s="176"/>
      <c r="H10" s="17">
        <v>12</v>
      </c>
      <c r="I10" s="4">
        <f>SUM(B10:H10)</f>
        <v>13106</v>
      </c>
      <c r="J10" s="62">
        <v>13106</v>
      </c>
      <c r="K10" s="62">
        <v>13096</v>
      </c>
    </row>
    <row r="11" spans="1:11" ht="12.75">
      <c r="A11" s="86" t="str">
        <f>'A-N° Sinies Denun'!A11</f>
        <v>Bci</v>
      </c>
      <c r="B11" s="221">
        <v>923301</v>
      </c>
      <c r="C11" s="221">
        <v>370074</v>
      </c>
      <c r="D11" s="221">
        <v>64283</v>
      </c>
      <c r="E11" s="221">
        <v>39539</v>
      </c>
      <c r="F11" s="221">
        <v>67329</v>
      </c>
      <c r="G11" s="221">
        <v>48183</v>
      </c>
      <c r="H11" s="221">
        <v>63817</v>
      </c>
      <c r="I11" s="4">
        <f aca="true" t="shared" si="0" ref="I11:I26">SUM(B11:H11)</f>
        <v>1576526</v>
      </c>
      <c r="J11" s="62">
        <v>1576526</v>
      </c>
      <c r="K11" s="62">
        <v>1392154</v>
      </c>
    </row>
    <row r="12" spans="1:11" ht="12.75">
      <c r="A12" s="86" t="str">
        <f>'A-N° Sinies Denun'!A12</f>
        <v>BNP PARIBAS CARDIF</v>
      </c>
      <c r="B12" s="221">
        <v>240370</v>
      </c>
      <c r="C12" s="221">
        <v>11058</v>
      </c>
      <c r="D12" s="17"/>
      <c r="E12" s="221">
        <v>1</v>
      </c>
      <c r="F12" s="221">
        <v>1708</v>
      </c>
      <c r="G12" s="17"/>
      <c r="H12" s="17">
        <v>259</v>
      </c>
      <c r="I12" s="4">
        <f t="shared" si="0"/>
        <v>253396</v>
      </c>
      <c r="J12" s="62">
        <v>253396</v>
      </c>
      <c r="K12" s="62">
        <v>252221</v>
      </c>
    </row>
    <row r="13" spans="1:11" ht="12.75">
      <c r="A13" s="86" t="str">
        <f>'A-N° Sinies Denun'!A13</f>
        <v>Chilena Consolidada</v>
      </c>
      <c r="B13" s="221">
        <v>124228</v>
      </c>
      <c r="C13" s="221">
        <v>54245</v>
      </c>
      <c r="D13" s="221">
        <v>3423</v>
      </c>
      <c r="E13" s="221">
        <v>3</v>
      </c>
      <c r="F13" s="221">
        <v>5710</v>
      </c>
      <c r="G13" s="221">
        <v>751</v>
      </c>
      <c r="H13" s="221">
        <v>7170</v>
      </c>
      <c r="I13" s="4">
        <f t="shared" si="0"/>
        <v>195530</v>
      </c>
      <c r="J13" s="62">
        <v>195530</v>
      </c>
      <c r="K13" s="62">
        <v>187335</v>
      </c>
    </row>
    <row r="14" spans="1:11" s="174" customFormat="1" ht="12.75">
      <c r="A14" s="228" t="str">
        <f>'A-N° Sinies Denun'!A14</f>
        <v>Chubb</v>
      </c>
      <c r="B14" s="88">
        <v>2822</v>
      </c>
      <c r="C14" s="88">
        <v>3585</v>
      </c>
      <c r="D14" s="88"/>
      <c r="E14" s="88">
        <v>1215</v>
      </c>
      <c r="F14" s="88">
        <v>2468</v>
      </c>
      <c r="G14" s="88"/>
      <c r="H14" s="88">
        <v>136</v>
      </c>
      <c r="I14" s="229">
        <f t="shared" si="0"/>
        <v>10226</v>
      </c>
      <c r="J14" s="171">
        <v>10226</v>
      </c>
      <c r="K14" s="171">
        <v>13474</v>
      </c>
    </row>
    <row r="15" spans="1:11" ht="12.75">
      <c r="A15" s="86" t="str">
        <f>'A-N° Sinies Denun'!A15</f>
        <v>Consorcio Nacional</v>
      </c>
      <c r="B15" s="221">
        <v>398468</v>
      </c>
      <c r="C15" s="221">
        <v>122078</v>
      </c>
      <c r="D15" s="221">
        <v>18542</v>
      </c>
      <c r="E15" s="221">
        <v>5049</v>
      </c>
      <c r="F15" s="221">
        <v>22956</v>
      </c>
      <c r="G15" s="221">
        <v>3509</v>
      </c>
      <c r="H15" s="221">
        <v>7653</v>
      </c>
      <c r="I15" s="4">
        <f t="shared" si="0"/>
        <v>578255</v>
      </c>
      <c r="J15" s="62">
        <v>573363</v>
      </c>
      <c r="K15" s="62">
        <v>549841</v>
      </c>
    </row>
    <row r="16" spans="1:11" ht="12.75">
      <c r="A16" s="86" t="str">
        <f>'A-N° Sinies Denun'!A16</f>
        <v>Cruz Blanca</v>
      </c>
      <c r="B16" s="221">
        <v>53009</v>
      </c>
      <c r="C16" s="221">
        <v>27954</v>
      </c>
      <c r="D16" s="17">
        <v>16769</v>
      </c>
      <c r="E16" s="17"/>
      <c r="F16" s="17">
        <v>16700</v>
      </c>
      <c r="G16" s="17"/>
      <c r="H16" s="17">
        <v>23344</v>
      </c>
      <c r="I16" s="4">
        <f t="shared" si="0"/>
        <v>137776</v>
      </c>
      <c r="J16" s="62">
        <v>137776</v>
      </c>
      <c r="K16" s="62">
        <v>83798</v>
      </c>
    </row>
    <row r="17" spans="1:11" ht="12.75">
      <c r="A17" s="86" t="str">
        <f>'A-N° Sinies Denun'!A17</f>
        <v>HDI</v>
      </c>
      <c r="B17" s="221">
        <v>4</v>
      </c>
      <c r="C17" s="221">
        <v>1</v>
      </c>
      <c r="D17" s="17"/>
      <c r="E17" s="17"/>
      <c r="F17" s="17"/>
      <c r="G17" s="17"/>
      <c r="H17" s="17"/>
      <c r="I17" s="4">
        <f t="shared" si="0"/>
        <v>5</v>
      </c>
      <c r="J17" s="62">
        <v>5</v>
      </c>
      <c r="K17" s="62">
        <v>5</v>
      </c>
    </row>
    <row r="18" spans="1:11" ht="12.75">
      <c r="A18" s="86" t="str">
        <f>'A-N° Sinies Denun'!A18</f>
        <v>Liberty</v>
      </c>
      <c r="B18" s="221">
        <v>5751</v>
      </c>
      <c r="C18" s="221">
        <v>76</v>
      </c>
      <c r="D18" s="17"/>
      <c r="E18" s="17"/>
      <c r="F18" s="17">
        <v>3</v>
      </c>
      <c r="G18" s="17"/>
      <c r="H18" s="17"/>
      <c r="I18" s="4">
        <f t="shared" si="0"/>
        <v>5830</v>
      </c>
      <c r="J18" s="62">
        <v>5830</v>
      </c>
      <c r="K18" s="62">
        <v>5122</v>
      </c>
    </row>
    <row r="19" spans="1:11" ht="12.75">
      <c r="A19" s="86" t="str">
        <f>'A-N° Sinies Denun'!A19</f>
        <v>Magallanes</v>
      </c>
      <c r="B19" s="221">
        <v>287169</v>
      </c>
      <c r="C19" s="221">
        <v>80321</v>
      </c>
      <c r="D19" s="221">
        <v>15369</v>
      </c>
      <c r="E19" s="221">
        <v>1372</v>
      </c>
      <c r="F19" s="221">
        <v>5930</v>
      </c>
      <c r="G19" s="221">
        <v>2046</v>
      </c>
      <c r="H19" s="221">
        <v>34984</v>
      </c>
      <c r="I19" s="4">
        <f t="shared" si="0"/>
        <v>427191</v>
      </c>
      <c r="J19" s="62">
        <v>376499</v>
      </c>
      <c r="K19" s="62">
        <v>376499</v>
      </c>
    </row>
    <row r="20" spans="1:11" ht="12.75">
      <c r="A20" s="86" t="str">
        <f>'A-N° Sinies Denun'!A20</f>
        <v>Mapfre</v>
      </c>
      <c r="B20" s="221">
        <v>549414</v>
      </c>
      <c r="C20" s="221">
        <v>130964</v>
      </c>
      <c r="D20" s="221">
        <v>16814</v>
      </c>
      <c r="E20" s="221">
        <v>9797</v>
      </c>
      <c r="F20" s="221">
        <v>20516</v>
      </c>
      <c r="G20" s="221">
        <v>3952</v>
      </c>
      <c r="H20" s="221">
        <v>12097</v>
      </c>
      <c r="I20" s="4">
        <f t="shared" si="0"/>
        <v>743554</v>
      </c>
      <c r="J20" s="62">
        <v>743554</v>
      </c>
      <c r="K20" s="62">
        <v>709671</v>
      </c>
    </row>
    <row r="21" spans="1:11" ht="12.75">
      <c r="A21" s="86" t="str">
        <f>'A-N° Sinies Denun'!A21</f>
        <v>Mutual de Seguros</v>
      </c>
      <c r="B21" s="221">
        <v>26635</v>
      </c>
      <c r="C21" s="221">
        <v>7308</v>
      </c>
      <c r="D21" s="17"/>
      <c r="E21" s="17"/>
      <c r="F21" s="17">
        <v>206</v>
      </c>
      <c r="G21" s="17"/>
      <c r="H21" s="17">
        <v>658</v>
      </c>
      <c r="I21" s="4">
        <f t="shared" si="0"/>
        <v>34807</v>
      </c>
      <c r="J21" s="62">
        <v>34807</v>
      </c>
      <c r="K21" s="62">
        <v>34557</v>
      </c>
    </row>
    <row r="22" spans="1:11" ht="12.75">
      <c r="A22" s="86" t="str">
        <f>'A-N° Sinies Denun'!A22</f>
        <v>Penta Security</v>
      </c>
      <c r="B22" s="221">
        <v>271383</v>
      </c>
      <c r="C22" s="221">
        <v>295250</v>
      </c>
      <c r="D22" s="221">
        <v>91174</v>
      </c>
      <c r="E22" s="221">
        <v>16079</v>
      </c>
      <c r="F22" s="221">
        <v>29499</v>
      </c>
      <c r="G22" s="221">
        <v>39668</v>
      </c>
      <c r="H22" s="221">
        <v>21141</v>
      </c>
      <c r="I22" s="4">
        <f t="shared" si="0"/>
        <v>764194</v>
      </c>
      <c r="J22" s="62">
        <v>764194</v>
      </c>
      <c r="K22" s="62">
        <v>660741</v>
      </c>
    </row>
    <row r="23" spans="1:11" ht="12.75">
      <c r="A23" s="86" t="str">
        <f>'A-N° Sinies Denun'!A23</f>
        <v>Renta Nacional</v>
      </c>
      <c r="B23" s="221">
        <v>1028</v>
      </c>
      <c r="C23" s="221">
        <v>1114</v>
      </c>
      <c r="D23" s="17">
        <v>50</v>
      </c>
      <c r="E23" s="17">
        <v>5331</v>
      </c>
      <c r="F23" s="17"/>
      <c r="G23" s="221">
        <v>3</v>
      </c>
      <c r="H23" s="221">
        <v>153</v>
      </c>
      <c r="I23" s="4">
        <f t="shared" si="0"/>
        <v>7679</v>
      </c>
      <c r="J23" s="62">
        <v>7679</v>
      </c>
      <c r="K23" s="62">
        <v>6354</v>
      </c>
    </row>
    <row r="24" spans="1:11" s="174" customFormat="1" ht="12.75">
      <c r="A24" s="86" t="str">
        <f>'A-N° Sinies Denun'!A24</f>
        <v>RSA</v>
      </c>
      <c r="B24" s="221">
        <v>82710</v>
      </c>
      <c r="C24" s="221">
        <v>58484</v>
      </c>
      <c r="D24" s="221">
        <v>13599</v>
      </c>
      <c r="E24" s="221">
        <v>4519</v>
      </c>
      <c r="F24" s="221">
        <v>2840</v>
      </c>
      <c r="G24" s="221">
        <v>5974</v>
      </c>
      <c r="H24" s="221">
        <v>8239</v>
      </c>
      <c r="I24" s="4">
        <f t="shared" si="0"/>
        <v>176365</v>
      </c>
      <c r="J24" s="171">
        <v>176365</v>
      </c>
      <c r="K24" s="171">
        <v>150268</v>
      </c>
    </row>
    <row r="25" spans="1:11" s="174" customFormat="1" ht="14.25">
      <c r="A25" s="86" t="str">
        <f>'A-N° Sinies Denun'!A25</f>
        <v>SURA</v>
      </c>
      <c r="B25" s="171"/>
      <c r="C25" s="171"/>
      <c r="D25" s="171"/>
      <c r="E25" s="171"/>
      <c r="F25" s="171"/>
      <c r="G25" s="171"/>
      <c r="H25" s="171"/>
      <c r="I25" s="4">
        <f t="shared" si="0"/>
        <v>0</v>
      </c>
      <c r="J25" s="171">
        <v>0</v>
      </c>
      <c r="K25" s="184">
        <v>0</v>
      </c>
    </row>
    <row r="26" spans="1:11" s="174" customFormat="1" ht="14.25">
      <c r="A26" s="86" t="str">
        <f>'A-N° Sinies Denun'!A26</f>
        <v>Zenit</v>
      </c>
      <c r="B26" s="221">
        <v>77344</v>
      </c>
      <c r="C26" s="221">
        <v>26082</v>
      </c>
      <c r="D26" s="221">
        <v>2</v>
      </c>
      <c r="E26" s="221">
        <v>0</v>
      </c>
      <c r="F26" s="221">
        <v>2446</v>
      </c>
      <c r="G26" s="221">
        <v>6</v>
      </c>
      <c r="H26" s="221">
        <v>732</v>
      </c>
      <c r="I26" s="4">
        <f t="shared" si="0"/>
        <v>106612</v>
      </c>
      <c r="J26" s="171">
        <v>106612</v>
      </c>
      <c r="K26" s="184">
        <v>105349</v>
      </c>
    </row>
    <row r="27" spans="1:11" ht="14.25">
      <c r="A27" s="63"/>
      <c r="B27" s="64"/>
      <c r="C27" s="65"/>
      <c r="D27" s="65"/>
      <c r="E27" s="65"/>
      <c r="F27" s="65"/>
      <c r="G27" s="66"/>
      <c r="H27" s="66"/>
      <c r="I27" s="67"/>
      <c r="K27" s="184"/>
    </row>
    <row r="28" spans="1:11" ht="14.25">
      <c r="A28" s="68" t="s">
        <v>11</v>
      </c>
      <c r="B28" s="5">
        <f>SUM(B10:B26)</f>
        <v>3052758</v>
      </c>
      <c r="C28" s="5">
        <f aca="true" t="shared" si="1" ref="C28:H28">SUM(C10:C26)</f>
        <v>1192558</v>
      </c>
      <c r="D28" s="5">
        <f t="shared" si="1"/>
        <v>240025</v>
      </c>
      <c r="E28" s="5">
        <f t="shared" si="1"/>
        <v>82905</v>
      </c>
      <c r="F28" s="5">
        <f t="shared" si="1"/>
        <v>178319</v>
      </c>
      <c r="G28" s="5">
        <f t="shared" si="1"/>
        <v>104092</v>
      </c>
      <c r="H28" s="5">
        <f t="shared" si="1"/>
        <v>180395</v>
      </c>
      <c r="I28" s="5">
        <f>SUM(I10:I26)</f>
        <v>5031052</v>
      </c>
      <c r="J28" s="69">
        <v>4975468</v>
      </c>
      <c r="K28" s="184">
        <v>4540485</v>
      </c>
    </row>
    <row r="29" spans="1:11" ht="12.75" customHeight="1">
      <c r="A29" s="70"/>
      <c r="B29" s="71"/>
      <c r="C29" s="72"/>
      <c r="D29" s="72"/>
      <c r="E29" s="72"/>
      <c r="F29" s="72"/>
      <c r="G29" s="73"/>
      <c r="H29" s="74"/>
      <c r="I29" s="75"/>
      <c r="K29" s="185"/>
    </row>
    <row r="30" spans="1:11" ht="14.25">
      <c r="A30" s="50"/>
      <c r="B30" s="50"/>
      <c r="C30" s="50"/>
      <c r="D30" s="50"/>
      <c r="E30" s="50"/>
      <c r="F30" s="50"/>
      <c r="G30" s="50"/>
      <c r="H30" s="50"/>
      <c r="I30" s="50"/>
      <c r="K30" s="185"/>
    </row>
    <row r="31" spans="2:11" ht="12.75">
      <c r="B31"/>
      <c r="C31"/>
      <c r="D31"/>
      <c r="E31"/>
      <c r="F31"/>
      <c r="G31"/>
      <c r="H31"/>
      <c r="I31"/>
      <c r="J31"/>
      <c r="K31"/>
    </row>
    <row r="32" spans="2:11" ht="12.75">
      <c r="B32"/>
      <c r="C32"/>
      <c r="D32"/>
      <c r="E32"/>
      <c r="F32"/>
      <c r="G32"/>
      <c r="H32"/>
      <c r="I32"/>
      <c r="J32"/>
      <c r="K32"/>
    </row>
  </sheetData>
  <sheetProtection/>
  <printOptions/>
  <pageMargins left="1.1811023622047245" right="0.2362204724409449" top="0.84" bottom="0.4330708661417323" header="0" footer="0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</sheetPr>
  <dimension ref="A3:I31"/>
  <sheetViews>
    <sheetView zoomScalePageLayoutView="0" workbookViewId="0" topLeftCell="A1">
      <selection activeCell="S25" sqref="S25"/>
    </sheetView>
  </sheetViews>
  <sheetFormatPr defaultColWidth="11.421875" defaultRowHeight="12.75"/>
  <cols>
    <col min="1" max="1" width="22.421875" style="0" customWidth="1"/>
    <col min="2" max="2" width="24.00390625" style="0" customWidth="1"/>
    <col min="3" max="9" width="38.28125" style="0" customWidth="1"/>
  </cols>
  <sheetData>
    <row r="3" ht="12.75">
      <c r="A3" s="90" t="s">
        <v>62</v>
      </c>
    </row>
    <row r="5" spans="1:9" ht="12.75">
      <c r="A5" s="49" t="s">
        <v>12</v>
      </c>
      <c r="B5" s="51"/>
      <c r="C5" s="50"/>
      <c r="D5" s="50"/>
      <c r="E5" s="50"/>
      <c r="F5" s="50"/>
      <c r="G5" s="50"/>
      <c r="H5" s="50"/>
      <c r="I5" s="50"/>
    </row>
    <row r="6" spans="1:9" ht="12.75">
      <c r="A6" s="2" t="str">
        <f>'D-Sinies Pag Direc'!$A$6</f>
        <v>      (entre el 1 de enero y 31 de diciembre de 2015, montos expresados en miles de pesos de diciembre de 2015)</v>
      </c>
      <c r="B6" s="51"/>
      <c r="C6" s="50"/>
      <c r="D6" s="50"/>
      <c r="E6" s="50"/>
      <c r="F6" s="50"/>
      <c r="G6" s="50"/>
      <c r="H6" s="50"/>
      <c r="I6" s="50"/>
    </row>
    <row r="7" spans="1:9" ht="12.75">
      <c r="A7" s="77"/>
      <c r="B7" s="53"/>
      <c r="C7" s="54"/>
      <c r="D7" s="54"/>
      <c r="E7" s="54"/>
      <c r="F7" s="54"/>
      <c r="G7" s="54"/>
      <c r="H7" s="54"/>
      <c r="I7" s="55"/>
    </row>
    <row r="8" spans="1:9" ht="12.75">
      <c r="A8" s="78" t="s">
        <v>1</v>
      </c>
      <c r="B8" s="57" t="s">
        <v>2</v>
      </c>
      <c r="C8" s="57" t="s">
        <v>3</v>
      </c>
      <c r="D8" s="57" t="s">
        <v>4</v>
      </c>
      <c r="E8" s="57" t="s">
        <v>5</v>
      </c>
      <c r="F8" s="57" t="s">
        <v>85</v>
      </c>
      <c r="G8" s="57" t="s">
        <v>6</v>
      </c>
      <c r="H8" s="57" t="s">
        <v>7</v>
      </c>
      <c r="I8" s="58" t="s">
        <v>8</v>
      </c>
    </row>
    <row r="9" spans="1:9" ht="12.75">
      <c r="A9" s="79"/>
      <c r="B9" s="60"/>
      <c r="C9" s="60"/>
      <c r="D9" s="60"/>
      <c r="E9" s="60"/>
      <c r="F9" s="60"/>
      <c r="G9" s="60"/>
      <c r="H9" s="60"/>
      <c r="I9" s="61"/>
    </row>
    <row r="10" spans="1:9" ht="12.75">
      <c r="A10" s="85" t="str">
        <f>'F-N° Seg Contrat'!A10</f>
        <v>AIG</v>
      </c>
      <c r="B10" s="221">
        <v>44119.694</v>
      </c>
      <c r="C10" s="221">
        <v>31254.343</v>
      </c>
      <c r="D10" s="62">
        <v>0</v>
      </c>
      <c r="E10" s="62">
        <v>0</v>
      </c>
      <c r="F10" s="62">
        <v>351.738</v>
      </c>
      <c r="G10" s="62">
        <v>0</v>
      </c>
      <c r="H10" s="62">
        <v>527.606</v>
      </c>
      <c r="I10" s="4">
        <f aca="true" t="shared" si="0" ref="I10:I15">SUM(B10:H10)</f>
        <v>76253.38100000001</v>
      </c>
    </row>
    <row r="11" spans="1:9" ht="12.75">
      <c r="A11" s="85" t="str">
        <f>'F-N° Seg Contrat'!A11</f>
        <v>Bci</v>
      </c>
      <c r="B11" s="221">
        <v>7028850</v>
      </c>
      <c r="C11" s="221">
        <v>3813347</v>
      </c>
      <c r="D11" s="221">
        <v>1189309</v>
      </c>
      <c r="E11" s="221">
        <v>1456955</v>
      </c>
      <c r="F11" s="221">
        <v>1937635</v>
      </c>
      <c r="G11" s="221">
        <v>853174</v>
      </c>
      <c r="H11" s="221">
        <v>629447</v>
      </c>
      <c r="I11" s="4">
        <f t="shared" si="0"/>
        <v>16908717</v>
      </c>
    </row>
    <row r="12" spans="1:9" ht="12.75">
      <c r="A12" s="85" t="str">
        <f>'F-N° Seg Contrat'!A12</f>
        <v>BNP PARIBAS CARDIF</v>
      </c>
      <c r="B12" s="221">
        <v>1060868</v>
      </c>
      <c r="C12" s="221">
        <v>66795</v>
      </c>
      <c r="D12" s="62">
        <v>0</v>
      </c>
      <c r="E12" s="221">
        <v>17</v>
      </c>
      <c r="F12" s="221">
        <v>11422</v>
      </c>
      <c r="G12" s="62">
        <v>0</v>
      </c>
      <c r="H12" s="62">
        <v>999</v>
      </c>
      <c r="I12" s="4">
        <f t="shared" si="0"/>
        <v>1140101</v>
      </c>
    </row>
    <row r="13" spans="1:9" ht="12.75">
      <c r="A13" s="85" t="str">
        <f>'F-N° Seg Contrat'!A13</f>
        <v>Chilena Consolidada</v>
      </c>
      <c r="B13" s="221">
        <v>1051225</v>
      </c>
      <c r="C13" s="221">
        <v>587692</v>
      </c>
      <c r="D13" s="221">
        <v>58834</v>
      </c>
      <c r="E13" s="221">
        <v>65</v>
      </c>
      <c r="F13" s="221">
        <v>177030</v>
      </c>
      <c r="G13" s="221">
        <v>13071</v>
      </c>
      <c r="H13" s="221">
        <v>78649</v>
      </c>
      <c r="I13" s="4">
        <f t="shared" si="0"/>
        <v>1966566</v>
      </c>
    </row>
    <row r="14" spans="1:9" ht="12.75">
      <c r="A14" s="85" t="str">
        <f>'F-N° Seg Contrat'!A14</f>
        <v>Chubb</v>
      </c>
      <c r="B14" s="62">
        <v>21732.653</v>
      </c>
      <c r="C14" s="62">
        <v>27604.5</v>
      </c>
      <c r="D14" s="62">
        <v>0</v>
      </c>
      <c r="E14" s="62">
        <v>194400</v>
      </c>
      <c r="F14" s="62">
        <v>19002.072</v>
      </c>
      <c r="G14" s="62">
        <v>0</v>
      </c>
      <c r="H14" s="62">
        <v>1047.2</v>
      </c>
      <c r="I14" s="4">
        <f t="shared" si="0"/>
        <v>263786.425</v>
      </c>
    </row>
    <row r="15" spans="1:9" ht="12.75">
      <c r="A15" s="85" t="str">
        <f>'F-N° Seg Contrat'!A15</f>
        <v>Consorcio Nacional</v>
      </c>
      <c r="B15" s="221">
        <v>3030213</v>
      </c>
      <c r="C15" s="221">
        <v>1244216</v>
      </c>
      <c r="D15" s="221">
        <v>301522</v>
      </c>
      <c r="E15" s="221">
        <v>436882</v>
      </c>
      <c r="F15" s="221">
        <v>693100</v>
      </c>
      <c r="G15" s="221">
        <v>67061</v>
      </c>
      <c r="H15" s="221">
        <v>41808</v>
      </c>
      <c r="I15" s="4">
        <f t="shared" si="0"/>
        <v>5814802</v>
      </c>
    </row>
    <row r="16" spans="1:9" ht="12.75">
      <c r="A16" s="85" t="str">
        <f>'F-N° Seg Contrat'!A16</f>
        <v>Cruz Blanca</v>
      </c>
      <c r="B16" s="221">
        <v>403253</v>
      </c>
      <c r="C16" s="221">
        <v>255146</v>
      </c>
      <c r="D16" s="62">
        <v>204631</v>
      </c>
      <c r="E16" s="62">
        <v>0</v>
      </c>
      <c r="F16" s="62">
        <v>432130</v>
      </c>
      <c r="G16" s="62">
        <v>0</v>
      </c>
      <c r="H16" s="62">
        <v>440459</v>
      </c>
      <c r="I16" s="4">
        <f aca="true" t="shared" si="1" ref="I16:I26">SUM(B16:H16)</f>
        <v>1735619</v>
      </c>
    </row>
    <row r="17" spans="1:9" ht="12.75">
      <c r="A17" s="85" t="str">
        <f>'F-N° Seg Contrat'!A17</f>
        <v>HDI</v>
      </c>
      <c r="B17" s="177">
        <v>35</v>
      </c>
      <c r="C17" s="62">
        <v>12</v>
      </c>
      <c r="D17" s="62"/>
      <c r="E17" s="62"/>
      <c r="F17" s="62"/>
      <c r="G17" s="62"/>
      <c r="H17" s="62"/>
      <c r="I17" s="4">
        <f t="shared" si="1"/>
        <v>47</v>
      </c>
    </row>
    <row r="18" spans="1:9" ht="12.75">
      <c r="A18" s="85" t="str">
        <f>'F-N° Seg Contrat'!A18</f>
        <v>Liberty</v>
      </c>
      <c r="B18" s="221">
        <v>45625</v>
      </c>
      <c r="C18" s="221">
        <v>634</v>
      </c>
      <c r="D18" s="62">
        <v>0</v>
      </c>
      <c r="E18" s="62">
        <v>0</v>
      </c>
      <c r="F18" s="62">
        <v>75</v>
      </c>
      <c r="G18" s="62">
        <v>0</v>
      </c>
      <c r="H18" s="62">
        <v>0</v>
      </c>
      <c r="I18" s="4">
        <f t="shared" si="1"/>
        <v>46334</v>
      </c>
    </row>
    <row r="19" spans="1:9" ht="12.75">
      <c r="A19" s="85" t="str">
        <f>'F-N° Seg Contrat'!A19</f>
        <v>Magallanes</v>
      </c>
      <c r="B19" s="221">
        <v>2774736</v>
      </c>
      <c r="C19" s="221">
        <v>946842</v>
      </c>
      <c r="D19" s="221">
        <v>271896</v>
      </c>
      <c r="E19" s="221">
        <v>56085</v>
      </c>
      <c r="F19" s="221">
        <v>191883</v>
      </c>
      <c r="G19" s="221">
        <v>36198</v>
      </c>
      <c r="H19" s="221">
        <v>749813</v>
      </c>
      <c r="I19" s="4">
        <f t="shared" si="1"/>
        <v>5027453</v>
      </c>
    </row>
    <row r="20" spans="1:9" ht="12.75">
      <c r="A20" s="85" t="str">
        <f>'F-N° Seg Contrat'!A20</f>
        <v>Mapfre</v>
      </c>
      <c r="B20" s="221">
        <v>2896781</v>
      </c>
      <c r="C20" s="221">
        <v>1134330</v>
      </c>
      <c r="D20" s="221">
        <v>244601</v>
      </c>
      <c r="E20" s="221">
        <v>755497</v>
      </c>
      <c r="F20" s="221">
        <v>622117</v>
      </c>
      <c r="G20" s="221">
        <v>60447</v>
      </c>
      <c r="H20" s="221">
        <v>67368</v>
      </c>
      <c r="I20" s="4">
        <f t="shared" si="1"/>
        <v>5781141</v>
      </c>
    </row>
    <row r="21" spans="1:9" ht="12.75">
      <c r="A21" s="85" t="str">
        <f>'F-N° Seg Contrat'!A21</f>
        <v>Mutual de Seguros</v>
      </c>
      <c r="B21" s="221">
        <v>205076</v>
      </c>
      <c r="C21" s="221">
        <v>75847</v>
      </c>
      <c r="D21" s="62">
        <v>0</v>
      </c>
      <c r="E21" s="62">
        <v>0</v>
      </c>
      <c r="F21" s="62">
        <v>8046</v>
      </c>
      <c r="G21" s="62">
        <v>0</v>
      </c>
      <c r="H21" s="62">
        <v>7132</v>
      </c>
      <c r="I21" s="4">
        <f t="shared" si="1"/>
        <v>296101</v>
      </c>
    </row>
    <row r="22" spans="1:9" ht="12.75">
      <c r="A22" s="85" t="str">
        <f>'F-N° Seg Contrat'!A22</f>
        <v>Penta Security</v>
      </c>
      <c r="B22" s="221">
        <v>1951881</v>
      </c>
      <c r="C22" s="221">
        <v>2653686</v>
      </c>
      <c r="D22" s="221">
        <v>1222314</v>
      </c>
      <c r="E22" s="221">
        <v>1389049</v>
      </c>
      <c r="F22" s="221">
        <v>908139</v>
      </c>
      <c r="G22" s="221">
        <v>703336</v>
      </c>
      <c r="H22" s="221">
        <v>186521</v>
      </c>
      <c r="I22" s="4">
        <f t="shared" si="1"/>
        <v>9014926</v>
      </c>
    </row>
    <row r="23" spans="1:9" ht="12.75">
      <c r="A23" s="85" t="str">
        <f>'F-N° Seg Contrat'!A23</f>
        <v>Renta Nacional</v>
      </c>
      <c r="B23" s="221">
        <v>9545</v>
      </c>
      <c r="C23" s="221">
        <v>12182</v>
      </c>
      <c r="D23" s="62">
        <v>936</v>
      </c>
      <c r="E23" s="62">
        <v>196970</v>
      </c>
      <c r="F23" s="62">
        <v>0</v>
      </c>
      <c r="G23" s="221">
        <v>21</v>
      </c>
      <c r="H23" s="221">
        <v>2075</v>
      </c>
      <c r="I23" s="4">
        <f t="shared" si="1"/>
        <v>221729</v>
      </c>
    </row>
    <row r="24" spans="1:9" s="175" customFormat="1" ht="12.75">
      <c r="A24" s="85" t="str">
        <f>'F-N° Seg Contrat'!A24</f>
        <v>RSA</v>
      </c>
      <c r="B24" s="221">
        <v>512821</v>
      </c>
      <c r="C24" s="221">
        <v>421463</v>
      </c>
      <c r="D24" s="221">
        <v>244859</v>
      </c>
      <c r="E24" s="221">
        <v>122921</v>
      </c>
      <c r="F24" s="221">
        <v>97068</v>
      </c>
      <c r="G24" s="221">
        <v>105601</v>
      </c>
      <c r="H24" s="221">
        <v>46978</v>
      </c>
      <c r="I24" s="4">
        <f t="shared" si="1"/>
        <v>1551711</v>
      </c>
    </row>
    <row r="25" spans="1:9" s="175" customFormat="1" ht="12.75">
      <c r="A25" s="85" t="str">
        <f>'F-N° Seg Contrat'!A25</f>
        <v>SURA</v>
      </c>
      <c r="B25" s="177"/>
      <c r="C25" s="177"/>
      <c r="D25" s="177"/>
      <c r="E25" s="177"/>
      <c r="F25" s="177"/>
      <c r="G25" s="177"/>
      <c r="H25" s="177"/>
      <c r="I25" s="4">
        <f t="shared" si="1"/>
        <v>0</v>
      </c>
    </row>
    <row r="26" spans="1:9" s="175" customFormat="1" ht="12.75">
      <c r="A26" s="85" t="str">
        <f>'F-N° Seg Contrat'!A26</f>
        <v>Zenit</v>
      </c>
      <c r="B26" s="221">
        <v>498308</v>
      </c>
      <c r="C26" s="221">
        <v>247277</v>
      </c>
      <c r="D26" s="221">
        <v>40</v>
      </c>
      <c r="E26" s="221">
        <v>0</v>
      </c>
      <c r="F26" s="221">
        <v>79819</v>
      </c>
      <c r="G26" s="221">
        <v>125</v>
      </c>
      <c r="H26" s="221">
        <v>7335</v>
      </c>
      <c r="I26" s="4">
        <f t="shared" si="1"/>
        <v>832904</v>
      </c>
    </row>
    <row r="27" spans="1:9" ht="12.75">
      <c r="A27" s="63"/>
      <c r="B27" s="181"/>
      <c r="C27" s="182"/>
      <c r="D27" s="182"/>
      <c r="E27" s="182"/>
      <c r="F27" s="182"/>
      <c r="G27" s="83"/>
      <c r="H27" s="83"/>
      <c r="I27" s="183"/>
    </row>
    <row r="28" spans="1:9" ht="12.75">
      <c r="A28" s="68" t="s">
        <v>11</v>
      </c>
      <c r="B28" s="5">
        <f>SUM(B10:B26)</f>
        <v>21535069.347000003</v>
      </c>
      <c r="C28" s="6">
        <f aca="true" t="shared" si="2" ref="C28:I28">SUM(C10:C26)</f>
        <v>11518327.843</v>
      </c>
      <c r="D28" s="6">
        <f t="shared" si="2"/>
        <v>3738942</v>
      </c>
      <c r="E28" s="6">
        <f t="shared" si="2"/>
        <v>4608841</v>
      </c>
      <c r="F28" s="6">
        <f t="shared" si="2"/>
        <v>5177817.8100000005</v>
      </c>
      <c r="G28" s="7">
        <f t="shared" si="2"/>
        <v>1839034</v>
      </c>
      <c r="H28" s="7">
        <f t="shared" si="2"/>
        <v>2260158.806</v>
      </c>
      <c r="I28" s="8">
        <f t="shared" si="2"/>
        <v>50678190.806</v>
      </c>
    </row>
    <row r="29" spans="1:9" ht="12.75">
      <c r="A29" s="80"/>
      <c r="B29" s="81"/>
      <c r="C29" s="72"/>
      <c r="D29" s="72"/>
      <c r="E29" s="72"/>
      <c r="F29" s="72"/>
      <c r="G29" s="73"/>
      <c r="H29" s="73"/>
      <c r="I29" s="82"/>
    </row>
    <row r="31" ht="12.75">
      <c r="I31" s="172"/>
    </row>
  </sheetData>
  <sheetProtection/>
  <printOptions/>
  <pageMargins left="1.19" right="0.75" top="0.81" bottom="1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9"/>
  </sheetPr>
  <dimension ref="A3:J33"/>
  <sheetViews>
    <sheetView zoomScalePageLayoutView="0" workbookViewId="0" topLeftCell="A7">
      <selection activeCell="J40" sqref="J40"/>
    </sheetView>
  </sheetViews>
  <sheetFormatPr defaultColWidth="11.421875" defaultRowHeight="12.75"/>
  <cols>
    <col min="1" max="1" width="22.421875" style="0" customWidth="1"/>
    <col min="2" max="4" width="11.7109375" style="0" customWidth="1"/>
    <col min="5" max="5" width="13.8515625" style="0" customWidth="1"/>
    <col min="6" max="6" width="12.28125" style="0" customWidth="1"/>
    <col min="7" max="9" width="11.7109375" style="0" customWidth="1"/>
  </cols>
  <sheetData>
    <row r="3" ht="12.75">
      <c r="A3" s="90" t="s">
        <v>62</v>
      </c>
    </row>
    <row r="5" spans="1:9" ht="12.75">
      <c r="A5" s="49" t="s">
        <v>13</v>
      </c>
      <c r="B5" s="50"/>
      <c r="C5" s="50"/>
      <c r="D5" s="48"/>
      <c r="E5" s="50"/>
      <c r="F5" s="50"/>
      <c r="G5" s="50"/>
      <c r="H5" s="50"/>
      <c r="I5" s="48"/>
    </row>
    <row r="6" spans="1:9" ht="12.75">
      <c r="A6" s="194" t="str">
        <f>'G-Prima Tot x Tip V'!A6</f>
        <v>      (entre el 1 de enero y 31 de diciembre de 2015, montos expresados en miles de pesos de diciembre de 2015)</v>
      </c>
      <c r="B6" s="195"/>
      <c r="C6" s="196"/>
      <c r="D6" s="196"/>
      <c r="E6" s="196"/>
      <c r="F6" s="196"/>
      <c r="G6" s="196"/>
      <c r="H6" s="196"/>
      <c r="I6" s="196"/>
    </row>
    <row r="7" spans="1:9" ht="12.75">
      <c r="A7" s="193"/>
      <c r="B7" s="51"/>
      <c r="C7" s="50"/>
      <c r="D7" s="50"/>
      <c r="E7" s="50"/>
      <c r="F7" s="50"/>
      <c r="G7" s="50"/>
      <c r="H7" s="50"/>
      <c r="I7" s="198"/>
    </row>
    <row r="8" spans="1:9" ht="12.75">
      <c r="A8" s="78" t="s">
        <v>1</v>
      </c>
      <c r="B8" s="57" t="s">
        <v>2</v>
      </c>
      <c r="C8" s="57" t="s">
        <v>3</v>
      </c>
      <c r="D8" s="57" t="s">
        <v>4</v>
      </c>
      <c r="E8" s="57" t="s">
        <v>5</v>
      </c>
      <c r="F8" s="57" t="s">
        <v>85</v>
      </c>
      <c r="G8" s="57" t="s">
        <v>6</v>
      </c>
      <c r="H8" s="57" t="s">
        <v>7</v>
      </c>
      <c r="I8" s="199" t="s">
        <v>84</v>
      </c>
    </row>
    <row r="9" spans="1:9" ht="12.75">
      <c r="A9" s="197"/>
      <c r="B9" s="196"/>
      <c r="C9" s="196"/>
      <c r="D9" s="196"/>
      <c r="E9" s="196"/>
      <c r="F9" s="196"/>
      <c r="G9" s="196"/>
      <c r="H9" s="196"/>
      <c r="I9" s="200"/>
    </row>
    <row r="10" spans="1:9" ht="12.75">
      <c r="A10" s="85" t="str">
        <f>'F-N° Seg Contrat'!A10</f>
        <v>AIG</v>
      </c>
      <c r="B10" s="178">
        <f>IF('F-N° Seg Contrat'!B10=0,"   ---",'G-Prima Tot x Tip V'!B10/'F-N° Seg Contrat'!B10*1000)</f>
        <v>4836.625082218812</v>
      </c>
      <c r="C10" s="178">
        <f>IF('F-N° Seg Contrat'!C10=0,"   ---",'G-Prima Tot x Tip V'!C10/'F-N° Seg Contrat'!C10*1000)</f>
        <v>7884.546670030272</v>
      </c>
      <c r="D10" s="178" t="str">
        <f>IF('F-N° Seg Contrat'!D10=0,"   ---",'G-Prima Tot x Tip V'!D10/'F-N° Seg Contrat'!D10*1000)</f>
        <v>   ---</v>
      </c>
      <c r="E10" s="178" t="str">
        <f>IF('F-N° Seg Contrat'!E10=0,"   ---",'G-Prima Tot x Tip V'!E10/'F-N° Seg Contrat'!E10*1000)</f>
        <v>   ---</v>
      </c>
      <c r="F10" s="178">
        <f>IF('F-N° Seg Contrat'!F10=0,"   ---",'G-Prima Tot x Tip V'!F10/'F-N° Seg Contrat'!F10*1000)</f>
        <v>43967.25</v>
      </c>
      <c r="G10" s="178" t="str">
        <f>IF('F-N° Seg Contrat'!G10=0,"   ---",'G-Prima Tot x Tip V'!G10/'F-N° Seg Contrat'!G10*1000)</f>
        <v>   ---</v>
      </c>
      <c r="H10" s="178">
        <f>IF('F-N° Seg Contrat'!H10=0,"   ---",'G-Prima Tot x Tip V'!H10/'F-N° Seg Contrat'!H10*1000)</f>
        <v>43967.166666666664</v>
      </c>
      <c r="I10" s="188">
        <f>IF('F-N° Seg Contrat'!I10=0,"   ---",'G-Prima Tot x Tip V'!I10/'F-N° Seg Contrat'!I10*1000)</f>
        <v>5818.2039523882195</v>
      </c>
    </row>
    <row r="11" spans="1:9" ht="12.75">
      <c r="A11" s="85" t="str">
        <f>'F-N° Seg Contrat'!A11</f>
        <v>Bci</v>
      </c>
      <c r="B11" s="178">
        <f>IF('F-N° Seg Contrat'!B11=0,"   ---",'G-Prima Tot x Tip V'!B11/'F-N° Seg Contrat'!B11*1000)</f>
        <v>7612.739507484558</v>
      </c>
      <c r="C11" s="178">
        <f>IF('F-N° Seg Contrat'!C11=0,"   ---",'G-Prima Tot x Tip V'!C11/'F-N° Seg Contrat'!C11*1000)</f>
        <v>10304.28238676589</v>
      </c>
      <c r="D11" s="178">
        <f>IF('F-N° Seg Contrat'!D11=0,"   ---",'G-Prima Tot x Tip V'!D11/'F-N° Seg Contrat'!D11*1000)</f>
        <v>18501.143381609447</v>
      </c>
      <c r="E11" s="178">
        <f>IF('F-N° Seg Contrat'!E11=0,"   ---",'G-Prima Tot x Tip V'!E11/'F-N° Seg Contrat'!E11*1000)</f>
        <v>36848.55459166899</v>
      </c>
      <c r="F11" s="178">
        <f>IF('F-N° Seg Contrat'!F11=0,"   ---",'G-Prima Tot x Tip V'!F11/'F-N° Seg Contrat'!F11*1000)</f>
        <v>28778.609514473705</v>
      </c>
      <c r="G11" s="178">
        <f>IF('F-N° Seg Contrat'!G11=0,"   ---",'G-Prima Tot x Tip V'!G11/'F-N° Seg Contrat'!G11*1000)</f>
        <v>17706.95058423095</v>
      </c>
      <c r="H11" s="178">
        <f>IF('F-N° Seg Contrat'!H11=0,"   ---",'G-Prima Tot x Tip V'!H11/'F-N° Seg Contrat'!H11*1000)</f>
        <v>9863.312283560806</v>
      </c>
      <c r="I11" s="188">
        <f>IF('F-N° Seg Contrat'!I11=0,"   ---",'G-Prima Tot x Tip V'!I11/'F-N° Seg Contrat'!I11*1000)</f>
        <v>10725.301707678784</v>
      </c>
    </row>
    <row r="12" spans="1:9" ht="12.75">
      <c r="A12" s="85" t="str">
        <f>'F-N° Seg Contrat'!A12</f>
        <v>BNP PARIBAS CARDIF</v>
      </c>
      <c r="B12" s="178">
        <f>IF('F-N° Seg Contrat'!B12=0,"   ---",'G-Prima Tot x Tip V'!B12/'F-N° Seg Contrat'!B12*1000)</f>
        <v>4413.479219536548</v>
      </c>
      <c r="C12" s="178">
        <f>IF('F-N° Seg Contrat'!C12=0,"   ---",'G-Prima Tot x Tip V'!C12/'F-N° Seg Contrat'!C12*1000)</f>
        <v>6040.423223005969</v>
      </c>
      <c r="D12" s="178" t="str">
        <f>IF('F-N° Seg Contrat'!D12=0,"   ---",'G-Prima Tot x Tip V'!D12/'F-N° Seg Contrat'!D12*1000)</f>
        <v>   ---</v>
      </c>
      <c r="E12" s="178">
        <f>IF('F-N° Seg Contrat'!E12=0,"   ---",'G-Prima Tot x Tip V'!E12/'F-N° Seg Contrat'!E12*1000)</f>
        <v>17000</v>
      </c>
      <c r="F12" s="178">
        <f>IF('F-N° Seg Contrat'!F12=0,"   ---",'G-Prima Tot x Tip V'!F12/'F-N° Seg Contrat'!F12*1000)</f>
        <v>6687.353629976581</v>
      </c>
      <c r="G12" s="178" t="str">
        <f>IF('F-N° Seg Contrat'!G12=0,"   ---",'G-Prima Tot x Tip V'!G12/'F-N° Seg Contrat'!G12*1000)</f>
        <v>   ---</v>
      </c>
      <c r="H12" s="178">
        <f>IF('F-N° Seg Contrat'!H12=0,"   ---",'G-Prima Tot x Tip V'!H12/'F-N° Seg Contrat'!H12*1000)</f>
        <v>3857.1428571428573</v>
      </c>
      <c r="I12" s="188">
        <f>IF('F-N° Seg Contrat'!I12=0,"   ---",'G-Prima Tot x Tip V'!I12/'F-N° Seg Contrat'!I12*1000)</f>
        <v>4499.285703010308</v>
      </c>
    </row>
    <row r="13" spans="1:9" ht="12.75">
      <c r="A13" s="85" t="str">
        <f>'F-N° Seg Contrat'!A13</f>
        <v>Chilena Consolidada</v>
      </c>
      <c r="B13" s="178">
        <f>IF('F-N° Seg Contrat'!B13=0,"   ---",'G-Prima Tot x Tip V'!B13/'F-N° Seg Contrat'!B13*1000)</f>
        <v>8462.061693016069</v>
      </c>
      <c r="C13" s="178">
        <f>IF('F-N° Seg Contrat'!C13=0,"   ---",'G-Prima Tot x Tip V'!C13/'F-N° Seg Contrat'!C13*1000)</f>
        <v>10834.030786247582</v>
      </c>
      <c r="D13" s="178">
        <f>IF('F-N° Seg Contrat'!D13=0,"   ---",'G-Prima Tot x Tip V'!D13/'F-N° Seg Contrat'!D13*1000)</f>
        <v>17187.846917908268</v>
      </c>
      <c r="E13" s="178">
        <f>IF('F-N° Seg Contrat'!E13=0,"   ---",'G-Prima Tot x Tip V'!E13/'F-N° Seg Contrat'!E13*1000)</f>
        <v>21666.666666666668</v>
      </c>
      <c r="F13" s="178">
        <f>IF('F-N° Seg Contrat'!F13=0,"   ---",'G-Prima Tot x Tip V'!F13/'F-N° Seg Contrat'!F13*1000)</f>
        <v>31003.50262697023</v>
      </c>
      <c r="G13" s="178">
        <f>IF('F-N° Seg Contrat'!G13=0,"   ---",'G-Prima Tot x Tip V'!G13/'F-N° Seg Contrat'!G13*1000)</f>
        <v>17404.79360852197</v>
      </c>
      <c r="H13" s="178">
        <f>IF('F-N° Seg Contrat'!H13=0,"   ---",'G-Prima Tot x Tip V'!H13/'F-N° Seg Contrat'!H13*1000)</f>
        <v>10969.177126917712</v>
      </c>
      <c r="I13" s="188">
        <f>IF('F-N° Seg Contrat'!I13=0,"   ---",'G-Prima Tot x Tip V'!I13/'F-N° Seg Contrat'!I13*1000)</f>
        <v>10057.617756865953</v>
      </c>
    </row>
    <row r="14" spans="1:9" ht="12.75">
      <c r="A14" s="85" t="str">
        <f>'F-N° Seg Contrat'!A14</f>
        <v>Chubb</v>
      </c>
      <c r="B14" s="178">
        <f>IF('F-N° Seg Contrat'!B14=0,"   ---",'G-Prima Tot x Tip V'!B14/'F-N° Seg Contrat'!B14*1000)</f>
        <v>7701.152728561303</v>
      </c>
      <c r="C14" s="178">
        <f>IF('F-N° Seg Contrat'!C14=0,"   ---",'G-Prima Tot x Tip V'!C14/'F-N° Seg Contrat'!C14*1000)</f>
        <v>7700</v>
      </c>
      <c r="D14" s="178" t="str">
        <f>IF('F-N° Seg Contrat'!D14=0,"   ---",'G-Prima Tot x Tip V'!D14/'F-N° Seg Contrat'!D14*1000)</f>
        <v>   ---</v>
      </c>
      <c r="E14" s="178">
        <f>IF('F-N° Seg Contrat'!E14=0,"   ---",'G-Prima Tot x Tip V'!E14/'F-N° Seg Contrat'!E14*1000)</f>
        <v>160000</v>
      </c>
      <c r="F14" s="178">
        <f>IF('F-N° Seg Contrat'!F14=0,"   ---",'G-Prima Tot x Tip V'!F14/'F-N° Seg Contrat'!F14*1000)</f>
        <v>7699.380875202593</v>
      </c>
      <c r="G14" s="178" t="str">
        <f>IF('F-N° Seg Contrat'!G14=0,"   ---",'G-Prima Tot x Tip V'!G14/'F-N° Seg Contrat'!G14*1000)</f>
        <v>   ---</v>
      </c>
      <c r="H14" s="178">
        <f>IF('F-N° Seg Contrat'!H14=0,"   ---",'G-Prima Tot x Tip V'!H14/'F-N° Seg Contrat'!H14*1000)</f>
        <v>7700</v>
      </c>
      <c r="I14" s="188">
        <f>IF('F-N° Seg Contrat'!I14=0,"   ---",'G-Prima Tot x Tip V'!I14/'F-N° Seg Contrat'!I14*1000)</f>
        <v>25795.66057109329</v>
      </c>
    </row>
    <row r="15" spans="1:9" ht="12.75">
      <c r="A15" s="85" t="str">
        <f>'F-N° Seg Contrat'!A15</f>
        <v>Consorcio Nacional</v>
      </c>
      <c r="B15" s="178">
        <f>IF('F-N° Seg Contrat'!B15=0,"   ---",'G-Prima Tot x Tip V'!B15/'F-N° Seg Contrat'!B15*1000)</f>
        <v>7604.6583414477445</v>
      </c>
      <c r="C15" s="178">
        <f>IF('F-N° Seg Contrat'!C15=0,"   ---",'G-Prima Tot x Tip V'!C15/'F-N° Seg Contrat'!C15*1000)</f>
        <v>10191.97562214322</v>
      </c>
      <c r="D15" s="178">
        <f>IF('F-N° Seg Contrat'!D15=0,"   ---",'G-Prima Tot x Tip V'!D15/'F-N° Seg Contrat'!D15*1000)</f>
        <v>16261.568331355838</v>
      </c>
      <c r="E15" s="178">
        <f>IF('F-N° Seg Contrat'!E15=0,"   ---",'G-Prima Tot x Tip V'!E15/'F-N° Seg Contrat'!E15*1000)</f>
        <v>86528.42146959795</v>
      </c>
      <c r="F15" s="178">
        <f>IF('F-N° Seg Contrat'!F15=0,"   ---",'G-Prima Tot x Tip V'!F15/'F-N° Seg Contrat'!F15*1000)</f>
        <v>30192.542254748216</v>
      </c>
      <c r="G15" s="178">
        <f>IF('F-N° Seg Contrat'!G15=0,"   ---",'G-Prima Tot x Tip V'!G15/'F-N° Seg Contrat'!G15*1000)</f>
        <v>19111.142775719578</v>
      </c>
      <c r="H15" s="178">
        <f>IF('F-N° Seg Contrat'!H15=0,"   ---",'G-Prima Tot x Tip V'!H15/'F-N° Seg Contrat'!H15*1000)</f>
        <v>5462.955703645629</v>
      </c>
      <c r="I15" s="188">
        <f>IF('F-N° Seg Contrat'!I15=0,"   ---",'G-Prima Tot x Tip V'!I15/'F-N° Seg Contrat'!I15*1000)</f>
        <v>10055.774701472534</v>
      </c>
    </row>
    <row r="16" spans="1:9" ht="12.75">
      <c r="A16" s="85" t="str">
        <f>'F-N° Seg Contrat'!A16</f>
        <v>Cruz Blanca</v>
      </c>
      <c r="B16" s="178">
        <f>IF('F-N° Seg Contrat'!B16=0,"   ---",'G-Prima Tot x Tip V'!B16/'F-N° Seg Contrat'!B16*1000)</f>
        <v>7607.255371729329</v>
      </c>
      <c r="C16" s="178">
        <f>IF('F-N° Seg Contrat'!C16=0,"   ---",'G-Prima Tot x Tip V'!C16/'F-N° Seg Contrat'!C16*1000)</f>
        <v>9127.352078414538</v>
      </c>
      <c r="D16" s="178">
        <f>IF('F-N° Seg Contrat'!D16=0,"   ---",'G-Prima Tot x Tip V'!D16/'F-N° Seg Contrat'!D16*1000)</f>
        <v>12202.933985330073</v>
      </c>
      <c r="E16" s="178" t="str">
        <f>IF('F-N° Seg Contrat'!E16=0,"   ---",'G-Prima Tot x Tip V'!E16/'F-N° Seg Contrat'!E16*1000)</f>
        <v>   ---</v>
      </c>
      <c r="F16" s="178">
        <f>IF('F-N° Seg Contrat'!F16=0,"   ---",'G-Prima Tot x Tip V'!F16/'F-N° Seg Contrat'!F16*1000)</f>
        <v>25876.047904191615</v>
      </c>
      <c r="G16" s="178" t="str">
        <f>IF('F-N° Seg Contrat'!G16=0,"   ---",'G-Prima Tot x Tip V'!G16/'F-N° Seg Contrat'!G16*1000)</f>
        <v>   ---</v>
      </c>
      <c r="H16" s="178">
        <f>IF('F-N° Seg Contrat'!H16=0,"   ---",'G-Prima Tot x Tip V'!H16/'F-N° Seg Contrat'!H16*1000)</f>
        <v>18868.18882796436</v>
      </c>
      <c r="I16" s="188">
        <f>IF('F-N° Seg Contrat'!I16=0,"   ---",'G-Prima Tot x Tip V'!I16/'F-N° Seg Contrat'!I16*1000)</f>
        <v>12597.397224480315</v>
      </c>
    </row>
    <row r="17" spans="1:9" ht="12.75">
      <c r="A17" s="85" t="str">
        <f>'F-N° Seg Contrat'!A17</f>
        <v>HDI</v>
      </c>
      <c r="B17" s="178">
        <f>IF('F-N° Seg Contrat'!B17=0,"   ---",'G-Prima Tot x Tip V'!B17/'F-N° Seg Contrat'!B17*1000)</f>
        <v>8750</v>
      </c>
      <c r="C17" s="178">
        <f>IF('F-N° Seg Contrat'!C17=0,"   ---",'G-Prima Tot x Tip V'!C17/'F-N° Seg Contrat'!C17*1000)</f>
        <v>12000</v>
      </c>
      <c r="D17" s="178" t="str">
        <f>IF('F-N° Seg Contrat'!D17=0,"   ---",'G-Prima Tot x Tip V'!D17/'F-N° Seg Contrat'!D17*1000)</f>
        <v>   ---</v>
      </c>
      <c r="E17" s="178" t="str">
        <f>IF('F-N° Seg Contrat'!E17=0,"   ---",'G-Prima Tot x Tip V'!E17/'F-N° Seg Contrat'!E17*1000)</f>
        <v>   ---</v>
      </c>
      <c r="F17" s="178" t="str">
        <f>IF('F-N° Seg Contrat'!F17=0,"   ---",'G-Prima Tot x Tip V'!F17/'F-N° Seg Contrat'!F17*1000)</f>
        <v>   ---</v>
      </c>
      <c r="G17" s="178" t="str">
        <f>IF('F-N° Seg Contrat'!G17=0,"   ---",'G-Prima Tot x Tip V'!G17/'F-N° Seg Contrat'!G17*1000)</f>
        <v>   ---</v>
      </c>
      <c r="H17" s="178" t="str">
        <f>IF('F-N° Seg Contrat'!H17=0,"   ---",'G-Prima Tot x Tip V'!H17/'F-N° Seg Contrat'!H17*1000)</f>
        <v>   ---</v>
      </c>
      <c r="I17" s="188">
        <f>IF('F-N° Seg Contrat'!I17=0,"   ---",'G-Prima Tot x Tip V'!I17/'F-N° Seg Contrat'!I17*1000)</f>
        <v>9400</v>
      </c>
    </row>
    <row r="18" spans="1:9" ht="12.75">
      <c r="A18" s="85" t="str">
        <f>'F-N° Seg Contrat'!A18</f>
        <v>Liberty</v>
      </c>
      <c r="B18" s="178">
        <f>IF('F-N° Seg Contrat'!B18=0,"   ---",'G-Prima Tot x Tip V'!B18/'F-N° Seg Contrat'!B18*1000)</f>
        <v>7933.40288645453</v>
      </c>
      <c r="C18" s="178">
        <f>IF('F-N° Seg Contrat'!C18=0,"   ---",'G-Prima Tot x Tip V'!C18/'F-N° Seg Contrat'!C18*1000)</f>
        <v>8342.105263157895</v>
      </c>
      <c r="D18" s="178" t="str">
        <f>IF('F-N° Seg Contrat'!D18=0,"   ---",'G-Prima Tot x Tip V'!D18/'F-N° Seg Contrat'!D18*1000)</f>
        <v>   ---</v>
      </c>
      <c r="E18" s="178" t="str">
        <f>IF('F-N° Seg Contrat'!E18=0,"   ---",'G-Prima Tot x Tip V'!E18/'F-N° Seg Contrat'!E18*1000)</f>
        <v>   ---</v>
      </c>
      <c r="F18" s="178">
        <f>IF('F-N° Seg Contrat'!F18=0,"   ---",'G-Prima Tot x Tip V'!F18/'F-N° Seg Contrat'!F18*1000)</f>
        <v>25000</v>
      </c>
      <c r="G18" s="178" t="str">
        <f>IF('F-N° Seg Contrat'!G18=0,"   ---",'G-Prima Tot x Tip V'!G18/'F-N° Seg Contrat'!G18*1000)</f>
        <v>   ---</v>
      </c>
      <c r="H18" s="178" t="str">
        <f>IF('F-N° Seg Contrat'!H18=0,"   ---",'G-Prima Tot x Tip V'!H18/'F-N° Seg Contrat'!H18*1000)</f>
        <v>   ---</v>
      </c>
      <c r="I18" s="188">
        <f>IF('F-N° Seg Contrat'!I18=0,"   ---",'G-Prima Tot x Tip V'!I18/'F-N° Seg Contrat'!I18*1000)</f>
        <v>7947.512864493997</v>
      </c>
    </row>
    <row r="19" spans="1:9" ht="12.75">
      <c r="A19" s="85" t="str">
        <f>'F-N° Seg Contrat'!A19</f>
        <v>Magallanes</v>
      </c>
      <c r="B19" s="178">
        <f>IF('F-N° Seg Contrat'!B19=0,"   ---",'G-Prima Tot x Tip V'!B19/'F-N° Seg Contrat'!B19*1000)</f>
        <v>9662.379992269362</v>
      </c>
      <c r="C19" s="178">
        <f>IF('F-N° Seg Contrat'!C19=0,"   ---",'G-Prima Tot x Tip V'!C19/'F-N° Seg Contrat'!C19*1000)</f>
        <v>11788.224748197856</v>
      </c>
      <c r="D19" s="178">
        <f>IF('F-N° Seg Contrat'!D19=0,"   ---",'G-Prima Tot x Tip V'!D19/'F-N° Seg Contrat'!D19*1000)</f>
        <v>17691.196564512982</v>
      </c>
      <c r="E19" s="178">
        <f>IF('F-N° Seg Contrat'!E19=0,"   ---",'G-Prima Tot x Tip V'!E19/'F-N° Seg Contrat'!E19*1000)</f>
        <v>40878.27988338192</v>
      </c>
      <c r="F19" s="178">
        <f>IF('F-N° Seg Contrat'!F19=0,"   ---",'G-Prima Tot x Tip V'!F19/'F-N° Seg Contrat'!F19*1000)</f>
        <v>32358.010118043843</v>
      </c>
      <c r="G19" s="178">
        <f>IF('F-N° Seg Contrat'!G19=0,"   ---",'G-Prima Tot x Tip V'!G19/'F-N° Seg Contrat'!G19*1000)</f>
        <v>17692.08211143695</v>
      </c>
      <c r="H19" s="178">
        <f>IF('F-N° Seg Contrat'!H19=0,"   ---",'G-Prima Tot x Tip V'!H19/'F-N° Seg Contrat'!H19*1000)</f>
        <v>21433.026526412075</v>
      </c>
      <c r="I19" s="188">
        <f>IF('F-N° Seg Contrat'!I19=0,"   ---",'G-Prima Tot x Tip V'!I19/'F-N° Seg Contrat'!I19*1000)</f>
        <v>11768.63042526645</v>
      </c>
    </row>
    <row r="20" spans="1:9" ht="12.75">
      <c r="A20" s="85" t="str">
        <f>'F-N° Seg Contrat'!A20</f>
        <v>Mapfre</v>
      </c>
      <c r="B20" s="178">
        <f>IF('F-N° Seg Contrat'!B20=0,"   ---",'G-Prima Tot x Tip V'!B20/'F-N° Seg Contrat'!B20*1000)</f>
        <v>5272.492146177564</v>
      </c>
      <c r="C20" s="178">
        <f>IF('F-N° Seg Contrat'!C20=0,"   ---",'G-Prima Tot x Tip V'!C20/'F-N° Seg Contrat'!C20*1000)</f>
        <v>8661.387862313308</v>
      </c>
      <c r="D20" s="178">
        <f>IF('F-N° Seg Contrat'!D20=0,"   ---",'G-Prima Tot x Tip V'!D20/'F-N° Seg Contrat'!D20*1000)</f>
        <v>14547.460449625312</v>
      </c>
      <c r="E20" s="178">
        <f>IF('F-N° Seg Contrat'!E20=0,"   ---",'G-Prima Tot x Tip V'!E20/'F-N° Seg Contrat'!E20*1000)</f>
        <v>77115.13728692457</v>
      </c>
      <c r="F20" s="178">
        <f>IF('F-N° Seg Contrat'!F20=0,"   ---",'G-Prima Tot x Tip V'!F20/'F-N° Seg Contrat'!F20*1000)</f>
        <v>30323.503606940925</v>
      </c>
      <c r="G20" s="178">
        <f>IF('F-N° Seg Contrat'!G20=0,"   ---",'G-Prima Tot x Tip V'!G20/'F-N° Seg Contrat'!G20*1000)</f>
        <v>15295.293522267206</v>
      </c>
      <c r="H20" s="178">
        <f>IF('F-N° Seg Contrat'!H20=0,"   ---",'G-Prima Tot x Tip V'!H20/'F-N° Seg Contrat'!H20*1000)</f>
        <v>5568.984045631149</v>
      </c>
      <c r="I20" s="188">
        <f>IF('F-N° Seg Contrat'!I20=0,"   ---",'G-Prima Tot x Tip V'!I20/'F-N° Seg Contrat'!I20*1000)</f>
        <v>7775.011633317822</v>
      </c>
    </row>
    <row r="21" spans="1:9" ht="12.75">
      <c r="A21" s="85" t="str">
        <f>'F-N° Seg Contrat'!A21</f>
        <v>Mutual de Seguros</v>
      </c>
      <c r="B21" s="178">
        <f>IF('F-N° Seg Contrat'!B21=0,"   ---",'G-Prima Tot x Tip V'!B21/'F-N° Seg Contrat'!B21*1000)</f>
        <v>7699.493148113385</v>
      </c>
      <c r="C21" s="178">
        <f>IF('F-N° Seg Contrat'!C21=0,"   ---",'G-Prima Tot x Tip V'!C21/'F-N° Seg Contrat'!C21*1000)</f>
        <v>10378.626163108922</v>
      </c>
      <c r="D21" s="178" t="str">
        <f>IF('F-N° Seg Contrat'!D21=0,"   ---",'G-Prima Tot x Tip V'!D21/'F-N° Seg Contrat'!D21*1000)</f>
        <v>   ---</v>
      </c>
      <c r="E21" s="178" t="str">
        <f>IF('F-N° Seg Contrat'!E21=0,"   ---",'G-Prima Tot x Tip V'!E21/'F-N° Seg Contrat'!E21*1000)</f>
        <v>   ---</v>
      </c>
      <c r="F21" s="178">
        <f>IF('F-N° Seg Contrat'!F21=0,"   ---",'G-Prima Tot x Tip V'!F21/'F-N° Seg Contrat'!F21*1000)</f>
        <v>39058.25242718447</v>
      </c>
      <c r="G21" s="178" t="str">
        <f>IF('F-N° Seg Contrat'!G21=0,"   ---",'G-Prima Tot x Tip V'!G21/'F-N° Seg Contrat'!G21*1000)</f>
        <v>   ---</v>
      </c>
      <c r="H21" s="178">
        <f>IF('F-N° Seg Contrat'!H21=0,"   ---",'G-Prima Tot x Tip V'!H21/'F-N° Seg Contrat'!H21*1000)</f>
        <v>10838.905775075988</v>
      </c>
      <c r="I21" s="188">
        <f>IF('F-N° Seg Contrat'!I21=0,"   ---",'G-Prima Tot x Tip V'!I21/'F-N° Seg Contrat'!I21*1000)</f>
        <v>8506.938259545494</v>
      </c>
    </row>
    <row r="22" spans="1:9" ht="12.75">
      <c r="A22" s="85" t="str">
        <f>'F-N° Seg Contrat'!A22</f>
        <v>Penta Security</v>
      </c>
      <c r="B22" s="178">
        <f>IF('F-N° Seg Contrat'!B22=0,"   ---",'G-Prima Tot x Tip V'!B22/'F-N° Seg Contrat'!B22*1000)</f>
        <v>7192.34808370458</v>
      </c>
      <c r="C22" s="178">
        <f>IF('F-N° Seg Contrat'!C22=0,"   ---",'G-Prima Tot x Tip V'!C22/'F-N° Seg Contrat'!C22*1000)</f>
        <v>8987.928873835734</v>
      </c>
      <c r="D22" s="178">
        <f>IF('F-N° Seg Contrat'!D22=0,"   ---",'G-Prima Tot x Tip V'!D22/'F-N° Seg Contrat'!D22*1000)</f>
        <v>13406.387785991621</v>
      </c>
      <c r="E22" s="178">
        <f>IF('F-N° Seg Contrat'!E22=0,"   ---",'G-Prima Tot x Tip V'!E22/'F-N° Seg Contrat'!E22*1000)</f>
        <v>86389.01672989615</v>
      </c>
      <c r="F22" s="178">
        <f>IF('F-N° Seg Contrat'!F22=0,"   ---",'G-Prima Tot x Tip V'!F22/'F-N° Seg Contrat'!F22*1000)</f>
        <v>30785.41645479508</v>
      </c>
      <c r="G22" s="178">
        <f>IF('F-N° Seg Contrat'!G22=0,"   ---",'G-Prima Tot x Tip V'!G22/'F-N° Seg Contrat'!G22*1000)</f>
        <v>17730.563678531817</v>
      </c>
      <c r="H22" s="178">
        <f>IF('F-N° Seg Contrat'!H22=0,"   ---",'G-Prima Tot x Tip V'!H22/'F-N° Seg Contrat'!H22*1000)</f>
        <v>8822.71415732463</v>
      </c>
      <c r="I22" s="188">
        <f>IF('F-N° Seg Contrat'!I22=0,"   ---",'G-Prima Tot x Tip V'!I22/'F-N° Seg Contrat'!I22*1000)</f>
        <v>11796.645877879177</v>
      </c>
    </row>
    <row r="23" spans="1:9" ht="12.75">
      <c r="A23" s="85" t="str">
        <f>'F-N° Seg Contrat'!A23</f>
        <v>Renta Nacional</v>
      </c>
      <c r="B23" s="178">
        <f>IF('F-N° Seg Contrat'!B23=0,"   ---",'G-Prima Tot x Tip V'!B23/'F-N° Seg Contrat'!B23*1000)</f>
        <v>9285.019455252917</v>
      </c>
      <c r="C23" s="178">
        <f>IF('F-N° Seg Contrat'!C23=0,"   ---",'G-Prima Tot x Tip V'!C23/'F-N° Seg Contrat'!C23*1000)</f>
        <v>10935.36804308797</v>
      </c>
      <c r="D23" s="178">
        <f>IF('F-N° Seg Contrat'!D23=0,"   ---",'G-Prima Tot x Tip V'!D23/'F-N° Seg Contrat'!D23*1000)</f>
        <v>18720</v>
      </c>
      <c r="E23" s="178">
        <f>IF('F-N° Seg Contrat'!E23=0,"   ---",'G-Prima Tot x Tip V'!E23/'F-N° Seg Contrat'!E23*1000)</f>
        <v>36948.03976739824</v>
      </c>
      <c r="F23" s="178" t="str">
        <f>IF('F-N° Seg Contrat'!F23=0,"   ---",'G-Prima Tot x Tip V'!F23/'F-N° Seg Contrat'!F23*1000)</f>
        <v>   ---</v>
      </c>
      <c r="G23" s="178">
        <f>IF('F-N° Seg Contrat'!G23=0,"   ---",'G-Prima Tot x Tip V'!G23/'F-N° Seg Contrat'!G23*1000)</f>
        <v>7000</v>
      </c>
      <c r="H23" s="178">
        <f>IF('F-N° Seg Contrat'!H23=0,"   ---",'G-Prima Tot x Tip V'!H23/'F-N° Seg Contrat'!H23*1000)</f>
        <v>13562.091503267973</v>
      </c>
      <c r="I23" s="188">
        <f>IF('F-N° Seg Contrat'!I23=0,"   ---",'G-Prima Tot x Tip V'!I23/'F-N° Seg Contrat'!I23*1000)</f>
        <v>28874.723271259278</v>
      </c>
    </row>
    <row r="24" spans="1:9" ht="12.75">
      <c r="A24" s="85" t="str">
        <f>'F-N° Seg Contrat'!A24</f>
        <v>RSA</v>
      </c>
      <c r="B24" s="178">
        <f>IF('F-N° Seg Contrat'!B24=0,"   ---",'G-Prima Tot x Tip V'!B24/'F-N° Seg Contrat'!B24*1000)</f>
        <v>6200.2297182928305</v>
      </c>
      <c r="C24" s="178">
        <f>IF('F-N° Seg Contrat'!C24=0,"   ---",'G-Prima Tot x Tip V'!C24/'F-N° Seg Contrat'!C24*1000)</f>
        <v>7206.4667259421385</v>
      </c>
      <c r="D24" s="178">
        <f>IF('F-N° Seg Contrat'!D24=0,"   ---",'G-Prima Tot x Tip V'!D24/'F-N° Seg Contrat'!D24*1000)</f>
        <v>18005.662181042724</v>
      </c>
      <c r="E24" s="178">
        <f>IF('F-N° Seg Contrat'!E24=0,"   ---",'G-Prima Tot x Tip V'!E24/'F-N° Seg Contrat'!E24*1000)</f>
        <v>27200.92940916132</v>
      </c>
      <c r="F24" s="178">
        <f>IF('F-N° Seg Contrat'!F24=0,"   ---",'G-Prima Tot x Tip V'!F24/'F-N° Seg Contrat'!F24*1000)</f>
        <v>34178.873239436616</v>
      </c>
      <c r="G24" s="178">
        <f>IF('F-N° Seg Contrat'!G24=0,"   ---",'G-Prima Tot x Tip V'!G24/'F-N° Seg Contrat'!G24*1000)</f>
        <v>17676.76598593907</v>
      </c>
      <c r="H24" s="178">
        <f>IF('F-N° Seg Contrat'!H24=0,"   ---",'G-Prima Tot x Tip V'!H24/'F-N° Seg Contrat'!H24*1000)</f>
        <v>5701.90557106445</v>
      </c>
      <c r="I24" s="188">
        <f>IF('F-N° Seg Contrat'!I24=0,"   ---",'G-Prima Tot x Tip V'!I24/'F-N° Seg Contrat'!I24*1000)</f>
        <v>8798.293312165113</v>
      </c>
    </row>
    <row r="25" spans="1:10" ht="12.75">
      <c r="A25" s="85" t="str">
        <f>'F-N° Seg Contrat'!A25</f>
        <v>SURA</v>
      </c>
      <c r="B25" s="178" t="str">
        <f>IF('F-N° Seg Contrat'!B25=0,"   ---",'G-Prima Tot x Tip V'!B25/'F-N° Seg Contrat'!B25*1000)</f>
        <v>   ---</v>
      </c>
      <c r="C25" s="178" t="str">
        <f>IF('F-N° Seg Contrat'!C25=0,"   ---",'G-Prima Tot x Tip V'!C25/'F-N° Seg Contrat'!C25*1000)</f>
        <v>   ---</v>
      </c>
      <c r="D25" s="178" t="str">
        <f>IF('F-N° Seg Contrat'!D25=0,"   ---",'G-Prima Tot x Tip V'!D25/'F-N° Seg Contrat'!D25*1000)</f>
        <v>   ---</v>
      </c>
      <c r="E25" s="178" t="str">
        <f>IF('F-N° Seg Contrat'!E25=0,"   ---",'G-Prima Tot x Tip V'!E25/'F-N° Seg Contrat'!E25*1000)</f>
        <v>   ---</v>
      </c>
      <c r="F25" s="178" t="str">
        <f>IF('F-N° Seg Contrat'!F25=0,"   ---",'G-Prima Tot x Tip V'!F25/'F-N° Seg Contrat'!F25*1000)</f>
        <v>   ---</v>
      </c>
      <c r="G25" s="178" t="str">
        <f>IF('F-N° Seg Contrat'!G25=0,"   ---",'G-Prima Tot x Tip V'!G25/'F-N° Seg Contrat'!G25*1000)</f>
        <v>   ---</v>
      </c>
      <c r="H25" s="178" t="str">
        <f>IF('F-N° Seg Contrat'!H25=0,"   ---",'G-Prima Tot x Tip V'!H25/'F-N° Seg Contrat'!H25*1000)</f>
        <v>   ---</v>
      </c>
      <c r="I25" s="188" t="str">
        <f>IF('F-N° Seg Contrat'!I25=0,"   ---",'G-Prima Tot x Tip V'!I25/'F-N° Seg Contrat'!I25*1000)</f>
        <v>   ---</v>
      </c>
      <c r="J25" s="179"/>
    </row>
    <row r="26" spans="1:10" ht="12.75">
      <c r="A26" s="85" t="str">
        <f>'F-N° Seg Contrat'!A26</f>
        <v>Zenit</v>
      </c>
      <c r="B26" s="178">
        <f>IF('F-N° Seg Contrat'!B26=0,"   ---",'G-Prima Tot x Tip V'!B26/'F-N° Seg Contrat'!B26*1000)</f>
        <v>6442.749275961936</v>
      </c>
      <c r="C26" s="178">
        <f>IF('F-N° Seg Contrat'!C26=0,"   ---",'G-Prima Tot x Tip V'!C26/'F-N° Seg Contrat'!C26*1000)</f>
        <v>9480.753009738517</v>
      </c>
      <c r="D26" s="178">
        <f>IF('F-N° Seg Contrat'!D26=0,"   ---",'G-Prima Tot x Tip V'!D26/'F-N° Seg Contrat'!D26*1000)</f>
        <v>20000</v>
      </c>
      <c r="E26" s="178" t="str">
        <f>IF('F-N° Seg Contrat'!E26=0,"   ---",'G-Prima Tot x Tip V'!E26/'F-N° Seg Contrat'!E26*1000)</f>
        <v>   ---</v>
      </c>
      <c r="F26" s="178">
        <f>IF('F-N° Seg Contrat'!F26=0,"   ---",'G-Prima Tot x Tip V'!F26/'F-N° Seg Contrat'!F26*1000)</f>
        <v>32632.461161079314</v>
      </c>
      <c r="G26" s="178">
        <f>IF('F-N° Seg Contrat'!G26=0,"   ---",'G-Prima Tot x Tip V'!G26/'F-N° Seg Contrat'!G26*1000)</f>
        <v>20833.333333333332</v>
      </c>
      <c r="H26" s="187">
        <f>IF('F-N° Seg Contrat'!H26=0,"   ---",'G-Prima Tot x Tip V'!H26/'F-N° Seg Contrat'!H26*1000)</f>
        <v>10020.491803278688</v>
      </c>
      <c r="I26" s="189">
        <f>IF('F-N° Seg Contrat'!I26=0,"   ---",'G-Prima Tot x Tip V'!I26/'F-N° Seg Contrat'!I26*1000)</f>
        <v>7812.47889543391</v>
      </c>
      <c r="J26" s="179"/>
    </row>
    <row r="27" spans="1:10" ht="12.75">
      <c r="A27" s="63"/>
      <c r="B27" s="180"/>
      <c r="C27" s="83"/>
      <c r="D27" s="83"/>
      <c r="E27" s="83"/>
      <c r="F27" s="83"/>
      <c r="G27" s="83"/>
      <c r="H27" s="173"/>
      <c r="I27" s="190"/>
      <c r="J27" s="179"/>
    </row>
    <row r="28" spans="1:9" ht="12.75">
      <c r="A28" s="68" t="s">
        <v>14</v>
      </c>
      <c r="B28" s="11">
        <f>'G-Prima Tot x Tip V'!B28/'F-N° Seg Contrat'!B28*1000</f>
        <v>7054.299537336403</v>
      </c>
      <c r="C28" s="11">
        <f>'G-Prima Tot x Tip V'!C28/'F-N° Seg Contrat'!C28*1000</f>
        <v>9658.505366615293</v>
      </c>
      <c r="D28" s="11">
        <f>'G-Prima Tot x Tip V'!D28/'F-N° Seg Contrat'!D28*1000</f>
        <v>15577.302364337049</v>
      </c>
      <c r="E28" s="11">
        <f>'G-Prima Tot x Tip V'!E28/'F-N° Seg Contrat'!E28*1000</f>
        <v>55591.83402689826</v>
      </c>
      <c r="F28" s="11">
        <f>'G-Prima Tot x Tip V'!F28/'F-N° Seg Contrat'!F28*1000</f>
        <v>29036.826193507146</v>
      </c>
      <c r="G28" s="11">
        <f>'G-Prima Tot x Tip V'!G28/'F-N° Seg Contrat'!G28*1000</f>
        <v>17667.390385428273</v>
      </c>
      <c r="H28" s="11">
        <f>'G-Prima Tot x Tip V'!H28/'F-N° Seg Contrat'!H28*1000</f>
        <v>12528.943740125835</v>
      </c>
      <c r="I28" s="191">
        <f>'G-Prima Tot x Tip V'!I28/'F-N° Seg Contrat'!I28*1000</f>
        <v>10073.080303284483</v>
      </c>
    </row>
    <row r="29" spans="1:9" ht="12.75">
      <c r="A29" s="84"/>
      <c r="B29" s="74"/>
      <c r="C29" s="74"/>
      <c r="D29" s="74"/>
      <c r="E29" s="74"/>
      <c r="F29" s="74"/>
      <c r="G29" s="74"/>
      <c r="H29" s="74"/>
      <c r="I29" s="192"/>
    </row>
    <row r="30" spans="1:9" ht="12.75">
      <c r="A30" s="76"/>
      <c r="B30" s="50"/>
      <c r="C30" s="50"/>
      <c r="D30" s="50"/>
      <c r="E30" s="50"/>
      <c r="F30" s="50"/>
      <c r="G30" s="50"/>
      <c r="H30" s="50"/>
      <c r="I30" s="48"/>
    </row>
    <row r="31" spans="1:9" ht="12.75">
      <c r="A31" s="76"/>
      <c r="B31" s="50"/>
      <c r="C31" s="50"/>
      <c r="D31" s="50"/>
      <c r="E31" s="50"/>
      <c r="F31" s="50"/>
      <c r="G31" s="50"/>
      <c r="H31" s="50"/>
      <c r="I31" s="48"/>
    </row>
    <row r="32" spans="1:9" ht="12.75">
      <c r="A32" s="76"/>
      <c r="B32" s="50"/>
      <c r="C32" s="50"/>
      <c r="D32" s="50"/>
      <c r="E32" s="50"/>
      <c r="F32" s="50"/>
      <c r="G32" s="50"/>
      <c r="H32" s="50"/>
      <c r="I32" s="48"/>
    </row>
    <row r="33" spans="1:9" ht="12.75">
      <c r="A33" s="76"/>
      <c r="B33" s="50"/>
      <c r="C33" s="50"/>
      <c r="D33" s="50"/>
      <c r="E33" s="50"/>
      <c r="F33" s="50"/>
      <c r="G33" s="50"/>
      <c r="H33" s="50"/>
      <c r="I33" s="48"/>
    </row>
  </sheetData>
  <sheetProtection/>
  <printOptions/>
  <pageMargins left="1.18" right="0.75" top="0.81" bottom="1" header="0" footer="0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B2"/>
  <sheetViews>
    <sheetView zoomScalePageLayoutView="0" workbookViewId="0" topLeftCell="A1">
      <selection activeCell="B3" sqref="B3"/>
    </sheetView>
  </sheetViews>
  <sheetFormatPr defaultColWidth="11.421875" defaultRowHeight="12.75"/>
  <sheetData>
    <row r="2" ht="12.75">
      <c r="B2" s="186" t="s">
        <v>101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Valenzuela Cifuentes Mario</cp:lastModifiedBy>
  <cp:lastPrinted>2014-05-05T15:08:12Z</cp:lastPrinted>
  <dcterms:created xsi:type="dcterms:W3CDTF">1998-11-26T15:05:36Z</dcterms:created>
  <dcterms:modified xsi:type="dcterms:W3CDTF">2016-05-30T16:17:57Z</dcterms:modified>
  <cp:category/>
  <cp:version/>
  <cp:contentType/>
  <cp:contentStatus/>
</cp:coreProperties>
</file>