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scritorio\"/>
    </mc:Choice>
  </mc:AlternateContent>
  <xr:revisionPtr revIDLastSave="0" documentId="8_{8B12BB33-B5E1-4D3A-9A4B-D5B4A0BB5843}" xr6:coauthVersionLast="45" xr6:coauthVersionMax="45" xr10:uidLastSave="{00000000-0000-0000-0000-000000000000}"/>
  <bookViews>
    <workbookView xWindow="-108" yWindow="-108" windowWidth="23256" windowHeight="12576" activeTab="3" xr2:uid="{755ADB1F-B54E-46D1-AA38-F7982CE23987}"/>
  </bookViews>
  <sheets>
    <sheet name="Indice" sheetId="5" r:id="rId1"/>
    <sheet name="Solicitudes y Curses_Reactiva" sheetId="3" r:id="rId2"/>
    <sheet name="Detalle_Reactiva" sheetId="4" r:id="rId3"/>
    <sheet name="Solicitudes y Curses_Posterga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3" l="1"/>
  <c r="V24" i="3"/>
  <c r="T24" i="3"/>
  <c r="R24" i="3"/>
  <c r="P24" i="3"/>
  <c r="L24" i="3"/>
  <c r="J24" i="3"/>
  <c r="H24" i="3"/>
  <c r="N25" i="7" l="1"/>
  <c r="N24" i="7"/>
  <c r="N23" i="7"/>
  <c r="N22" i="7"/>
  <c r="M23" i="7"/>
  <c r="M24" i="7"/>
  <c r="M25" i="7"/>
  <c r="M22" i="7"/>
  <c r="X27" i="7"/>
  <c r="V27" i="7"/>
  <c r="T27" i="7"/>
  <c r="R27" i="7"/>
  <c r="L27" i="7"/>
  <c r="J27" i="7"/>
  <c r="H27" i="7"/>
  <c r="F27" i="7"/>
  <c r="D10" i="7"/>
  <c r="D11" i="7"/>
  <c r="D12" i="7"/>
  <c r="D13" i="7"/>
  <c r="D14" i="7"/>
  <c r="D15" i="7"/>
  <c r="D16" i="7"/>
  <c r="D17" i="7"/>
  <c r="D18" i="7"/>
  <c r="D19" i="7"/>
  <c r="D20" i="7"/>
  <c r="D21" i="7"/>
  <c r="C10" i="7"/>
  <c r="C11" i="7"/>
  <c r="C12" i="7"/>
  <c r="C13" i="7"/>
  <c r="C14" i="7"/>
  <c r="C15" i="7"/>
  <c r="C16" i="7"/>
  <c r="C17" i="7"/>
  <c r="C18" i="7"/>
  <c r="C19" i="7"/>
  <c r="C20" i="7"/>
  <c r="C21" i="7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U26" i="7" l="1"/>
  <c r="C22" i="7"/>
  <c r="C23" i="7"/>
  <c r="C24" i="7"/>
  <c r="C25" i="7"/>
  <c r="D23" i="7" l="1"/>
  <c r="D25" i="7"/>
  <c r="L52" i="7"/>
  <c r="D52" i="7"/>
  <c r="P52" i="7"/>
  <c r="J52" i="7"/>
  <c r="X52" i="7"/>
  <c r="V52" i="7"/>
  <c r="T52" i="7"/>
  <c r="R52" i="7"/>
  <c r="H52" i="7"/>
  <c r="F52" i="7"/>
  <c r="X26" i="7"/>
  <c r="W26" i="7"/>
  <c r="V26" i="7"/>
  <c r="T26" i="7"/>
  <c r="S26" i="7"/>
  <c r="R26" i="7"/>
  <c r="Q26" i="7"/>
  <c r="P26" i="7"/>
  <c r="P27" i="7" s="1"/>
  <c r="O26" i="7"/>
  <c r="L26" i="7"/>
  <c r="K26" i="7"/>
  <c r="J26" i="7"/>
  <c r="I26" i="7"/>
  <c r="H26" i="7"/>
  <c r="G26" i="7"/>
  <c r="F26" i="7"/>
  <c r="E26" i="7"/>
  <c r="D24" i="7"/>
  <c r="M26" i="7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114" i="3"/>
  <c r="B111" i="3"/>
  <c r="B88" i="4"/>
  <c r="B85" i="4"/>
  <c r="C26" i="7" l="1"/>
  <c r="N52" i="7"/>
  <c r="N26" i="7"/>
  <c r="N27" i="7" s="1"/>
  <c r="G52" i="7"/>
  <c r="W52" i="7"/>
  <c r="I52" i="7"/>
  <c r="U52" i="7"/>
  <c r="D22" i="7"/>
  <c r="D26" i="7" s="1"/>
  <c r="D27" i="7" s="1"/>
  <c r="K52" i="7"/>
  <c r="S52" i="7"/>
  <c r="C52" i="7"/>
  <c r="O52" i="7"/>
  <c r="M52" i="7"/>
  <c r="E52" i="7"/>
  <c r="Q52" i="7"/>
  <c r="B85" i="7"/>
  <c r="B82" i="7"/>
</calcChain>
</file>

<file path=xl/sharedStrings.xml><?xml version="1.0" encoding="utf-8"?>
<sst xmlns="http://schemas.openxmlformats.org/spreadsheetml/2006/main" count="501" uniqueCount="105">
  <si>
    <t>COOPEUCH</t>
  </si>
  <si>
    <t>Medianas Empresas</t>
  </si>
  <si>
    <t>Institución</t>
  </si>
  <si>
    <t>Tabla 4</t>
  </si>
  <si>
    <t>Total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</si>
  <si>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</si>
  <si>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</si>
  <si>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</si>
  <si>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</si>
  <si>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</si>
  <si>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</si>
  <si>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</si>
  <si>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</si>
  <si>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</si>
  <si>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</si>
  <si>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</si>
  <si>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</si>
  <si>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</si>
  <si>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</si>
  <si>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</si>
  <si>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</si>
  <si>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</si>
  <si>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</si>
  <si>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</si>
  <si>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</si>
  <si>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</si>
  <si>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</si>
  <si>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</si>
  <si>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</si>
  <si>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</si>
  <si>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</si>
  <si>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</si>
  <si>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</si>
  <si>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</si>
  <si>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</si>
  <si>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</si>
  <si>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</si>
  <si>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</si>
  <si>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</si>
  <si>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</si>
  <si>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</si>
  <si>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</si>
  <si>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</si>
  <si>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</si>
  <si>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</si>
  <si>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</si>
  <si>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</si>
  <si>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</si>
  <si>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</si>
  <si>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</si>
  <si>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</si>
  <si>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</si>
  <si>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</si>
  <si>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Tabla 2</t>
  </si>
  <si>
    <t>Solicitudes y curses por institución financiera</t>
  </si>
  <si>
    <t>Solicitudes y curses por tipo de empresa</t>
  </si>
  <si>
    <t>Solicitudes y curses por institución y tamaño</t>
  </si>
  <si>
    <t>Banco del Estado</t>
  </si>
  <si>
    <t>Falabella</t>
  </si>
  <si>
    <t>SOLICITUDES Y CURSES DE CRÉDITO ASOCIADOS AL PROGRAMA FOGAPE REACTIVA (*)</t>
  </si>
  <si>
    <t>4 Life compañía de seguros de Vida S.A.</t>
  </si>
  <si>
    <t>EUROAMERICA  VIDA</t>
  </si>
  <si>
    <t>Ohio National Seguros de Vida S.A.</t>
  </si>
  <si>
    <t>Vida Security Prevision</t>
  </si>
  <si>
    <t>SOLICITUDES Y CURSES DE CRÉDITO ASOCIADOS AL PROGRAMA REACTIVA</t>
  </si>
  <si>
    <t>SOLICITUDES Y CURSES DE CRÉDITO ASOCIADOS AL PROGRAMA POSTERGACION</t>
  </si>
  <si>
    <t>SOLICITUDES Y CURSES DE CRÉDITO ASOCIADOS AL PROGRAMA FOGAPE POSTERGACION (*)</t>
  </si>
  <si>
    <t>BALANCE DE ACTIVIDADES ASOCIADO AL PROGRAMA DE GARANTÍAS FOGAPE REACTIVA Y POSTERGACION</t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</si>
  <si>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</si>
  <si>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</si>
  <si>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t>5) Las operaciones consideradas como cursadas podrían incluir operaciones que no están completamente perfeccionadas, por ejemplo falta termino de la tramitación en el Conservador de Bienes Raíces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</si>
  <si>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</si>
  <si>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</si>
  <si>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</si>
  <si>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</si>
  <si>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</si>
  <si>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</si>
  <si>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</si>
  <si>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</si>
  <si>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</si>
  <si>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</si>
  <si>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</si>
  <si>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</si>
  <si>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</si>
  <si>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</si>
  <si>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</si>
  <si>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</si>
  <si>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</si>
  <si>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</si>
  <si>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Destino de Financiamiento</t>
  </si>
  <si>
    <t>Inversiones en Activo Fijo</t>
  </si>
  <si>
    <t>Refinanciamiento</t>
  </si>
  <si>
    <t>Gastos de Capital de Trabajo</t>
  </si>
  <si>
    <t>TOTAL</t>
  </si>
  <si>
    <t>Tabla 5</t>
  </si>
  <si>
    <t>Solicitudes y curses por destino de financiamiento (montos en Unidades de Fomento)</t>
  </si>
  <si>
    <t>Solicitudes y curses por  region</t>
  </si>
  <si>
    <t>Solicitudes y curses por destino de financiamiento</t>
  </si>
  <si>
    <t>Solicitudes y curses por  region (montos en Unidades de Fomento)</t>
  </si>
  <si>
    <t>Tabla 6</t>
  </si>
  <si>
    <t>Tabla 7</t>
  </si>
  <si>
    <t>Solicitudes y curses por region</t>
  </si>
  <si>
    <t>Solicitudes y curses por region (montos en Unidades de Fomento)</t>
  </si>
  <si>
    <t>Información al: 23/05/2021 para Bancos y 16/05/2021 para otras instituciones</t>
  </si>
  <si>
    <t>Actualización: 27/05/2021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</si>
</sst>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_);_(* \(#,##0\);_(* &quot;-&quot;_);_(@_)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i/>
      <sz val="11"/>
      <color theme="0" tint="-0.499954222235786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2" applyFont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64" fontId="13" fillId="2" borderId="0" xfId="1" applyFont="1" applyFill="1" applyBorder="1"/>
    <xf numFmtId="0" fontId="15" fillId="0" borderId="0" xfId="2"/>
    <xf numFmtId="0" fontId="2" fillId="2" borderId="11" xfId="0" applyFont="1" applyFill="1" applyBorder="1"/>
    <xf numFmtId="164" fontId="2" fillId="2" borderId="11" xfId="0" applyNumberFormat="1" applyFont="1" applyFill="1" applyBorder="1"/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164" fontId="10" fillId="2" borderId="11" xfId="0" applyNumberFormat="1" applyFont="1" applyFill="1" applyBorder="1"/>
    <xf numFmtId="164" fontId="10" fillId="2" borderId="19" xfId="0" applyNumberFormat="1" applyFont="1" applyFill="1" applyBorder="1"/>
    <xf numFmtId="164" fontId="0" fillId="2" borderId="11" xfId="1" applyFont="1" applyFill="1" applyBorder="1"/>
    <xf numFmtId="164" fontId="0" fillId="2" borderId="18" xfId="1" applyFont="1" applyFill="1" applyBorder="1"/>
    <xf numFmtId="164" fontId="0" fillId="2" borderId="19" xfId="1" applyFont="1" applyFill="1" applyBorder="1"/>
    <xf numFmtId="164" fontId="9" fillId="2" borderId="11" xfId="1" applyFont="1" applyFill="1" applyBorder="1"/>
    <xf numFmtId="164" fontId="9" fillId="2" borderId="19" xfId="1" applyFont="1" applyFill="1" applyBorder="1"/>
    <xf numFmtId="0" fontId="0" fillId="2" borderId="21" xfId="0" applyFill="1" applyBorder="1"/>
    <xf numFmtId="0" fontId="2" fillId="2" borderId="21" xfId="0" applyFont="1" applyFill="1" applyBorder="1"/>
    <xf numFmtId="3" fontId="2" fillId="2" borderId="21" xfId="0" applyNumberFormat="1" applyFont="1" applyFill="1" applyBorder="1"/>
    <xf numFmtId="3" fontId="2" fillId="2" borderId="22" xfId="0" applyNumberFormat="1" applyFont="1" applyFill="1" applyBorder="1"/>
    <xf numFmtId="3" fontId="2" fillId="2" borderId="20" xfId="0" applyNumberFormat="1" applyFont="1" applyFill="1" applyBorder="1"/>
    <xf numFmtId="3" fontId="10" fillId="2" borderId="21" xfId="0" applyNumberFormat="1" applyFont="1" applyFill="1" applyBorder="1"/>
    <xf numFmtId="3" fontId="10" fillId="2" borderId="20" xfId="0" applyNumberFormat="1" applyFont="1" applyFill="1" applyBorder="1"/>
    <xf numFmtId="0" fontId="8" fillId="2" borderId="0" xfId="0" applyFont="1" applyFill="1" applyAlignment="1">
      <alignment horizontal="left"/>
    </xf>
    <xf numFmtId="1" fontId="17" fillId="2" borderId="0" xfId="1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2" borderId="0" xfId="0" applyFill="1" applyAlignment="1">
      <alignment vertical="top"/>
    </xf>
    <xf numFmtId="0" fontId="18" fillId="2" borderId="0" xfId="0" applyFont="1" applyFill="1"/>
    <xf numFmtId="164" fontId="17" fillId="2" borderId="0" xfId="1" applyFont="1" applyFill="1" applyAlignment="1"/>
    <xf numFmtId="0" fontId="18" fillId="2" borderId="0" xfId="0" applyFont="1" applyFill="1" applyAlignment="1">
      <alignment horizontal="left"/>
    </xf>
    <xf numFmtId="0" fontId="18" fillId="2" borderId="11" xfId="0" applyFont="1" applyFill="1" applyBorder="1" applyAlignment="1">
      <alignment horizontal="left"/>
    </xf>
    <xf numFmtId="164" fontId="2" fillId="2" borderId="15" xfId="0" applyNumberFormat="1" applyFont="1" applyFill="1" applyBorder="1"/>
    <xf numFmtId="0" fontId="6" fillId="3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17" fillId="2" borderId="0" xfId="1" applyFont="1" applyFill="1" applyBorder="1" applyAlignment="1"/>
    <xf numFmtId="164" fontId="17" fillId="2" borderId="3" xfId="1" applyFont="1" applyFill="1" applyBorder="1" applyAlignment="1"/>
    <xf numFmtId="164" fontId="2" fillId="2" borderId="17" xfId="0" applyNumberFormat="1" applyFont="1" applyFill="1" applyBorder="1"/>
    <xf numFmtId="0" fontId="6" fillId="3" borderId="2" xfId="0" applyFont="1" applyFill="1" applyBorder="1" applyAlignment="1">
      <alignment horizontal="center"/>
    </xf>
    <xf numFmtId="164" fontId="17" fillId="2" borderId="2" xfId="1" applyFont="1" applyFill="1" applyBorder="1" applyAlignment="1"/>
    <xf numFmtId="164" fontId="2" fillId="2" borderId="16" xfId="0" applyNumberFormat="1" applyFont="1" applyFill="1" applyBorder="1"/>
    <xf numFmtId="0" fontId="12" fillId="3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4" fillId="2" borderId="0" xfId="0" applyNumberFormat="1" applyFont="1" applyFill="1"/>
    <xf numFmtId="164" fontId="19" fillId="2" borderId="15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0" fontId="18" fillId="2" borderId="11" xfId="0" applyFont="1" applyFill="1" applyBorder="1"/>
    <xf numFmtId="164" fontId="19" fillId="2" borderId="17" xfId="0" applyNumberFormat="1" applyFont="1" applyFill="1" applyBorder="1"/>
    <xf numFmtId="164" fontId="20" fillId="2" borderId="0" xfId="1" applyFont="1" applyFill="1"/>
    <xf numFmtId="164" fontId="17" fillId="2" borderId="0" xfId="1" applyFont="1" applyFill="1" applyAlignment="1">
      <alignment horizontal="center"/>
    </xf>
    <xf numFmtId="164" fontId="17" fillId="2" borderId="11" xfId="1" applyFont="1" applyFill="1" applyBorder="1" applyAlignment="1"/>
    <xf numFmtId="164" fontId="9" fillId="2" borderId="17" xfId="1" applyFont="1" applyFill="1" applyBorder="1"/>
    <xf numFmtId="164" fontId="13" fillId="2" borderId="0" xfId="0" applyNumberFormat="1" applyFont="1" applyFill="1"/>
    <xf numFmtId="0" fontId="12" fillId="3" borderId="8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6" fillId="2" borderId="0" xfId="0" applyFont="1" applyFill="1"/>
    <xf numFmtId="0" fontId="6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9" fontId="13" fillId="2" borderId="0" xfId="4" applyFont="1" applyFill="1"/>
  </cellXfs>
  <cellStyles count="5">
    <cellStyle name="Hipervínculo" xfId="2" builtinId="8"/>
    <cellStyle name="Millares [0]" xfId="1" builtinId="6"/>
    <cellStyle name="Millares 2" xfId="3" xr:uid="{C8B8870D-7D15-44F5-A38F-0FAC4219327A}"/>
    <cellStyle name="Normal" xfId="0" builtinId="0"/>
    <cellStyle name="Porcentaje" xfId="4" builtinId="5"/>
  </cellStyles>
  <dxfs count="0"/>
  <tableStyles count="1" defaultTableStyle="TableStyleMedium2" defaultPivotStyle="PivotStyleLight16">
    <tableStyle name="Invisible" pivot="0" table="0" count="0" xr9:uid="{12B41395-0211-4AB3-8D23-009B08AA1F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2"/>
  <sheetViews>
    <sheetView showGridLines="0" zoomScale="85" zoomScaleNormal="85" workbookViewId="0">
      <selection activeCell="B19" sqref="B19"/>
    </sheetView>
  </sheetViews>
  <sheetFormatPr baseColWidth="10" defaultColWidth="11.44140625" defaultRowHeight="14.4" x14ac:dyDescent="0.3"/>
  <cols>
    <col min="1" max="1" width="5.6640625" style="55" customWidth="1"/>
    <col min="2" max="2" width="13.44140625" style="56" customWidth="1"/>
    <col min="3" max="3" width="73" style="56" customWidth="1"/>
    <col min="4" max="16384" width="11.44140625" style="56"/>
  </cols>
  <sheetData>
    <row r="2" spans="2:13" ht="15.6" x14ac:dyDescent="0.3">
      <c r="B2" s="39" t="s">
        <v>67</v>
      </c>
    </row>
    <row r="4" spans="2:13" x14ac:dyDescent="0.3">
      <c r="B4" s="54" t="s">
        <v>64</v>
      </c>
      <c r="C4" s="40"/>
      <c r="D4" s="40"/>
    </row>
    <row r="6" spans="2:13" x14ac:dyDescent="0.3">
      <c r="B6" s="61" t="s">
        <v>52</v>
      </c>
      <c r="C6" s="121" t="s">
        <v>54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2:13" x14ac:dyDescent="0.3">
      <c r="B7" s="61" t="s">
        <v>53</v>
      </c>
      <c r="C7" s="121" t="s">
        <v>55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2:13" x14ac:dyDescent="0.3">
      <c r="B8" s="61" t="s">
        <v>47</v>
      </c>
      <c r="C8" s="80" t="s">
        <v>96</v>
      </c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2:13" x14ac:dyDescent="0.3">
      <c r="B9" s="61" t="s">
        <v>3</v>
      </c>
      <c r="C9" s="80" t="s">
        <v>97</v>
      </c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2:13" x14ac:dyDescent="0.3">
      <c r="B10" s="61" t="s">
        <v>94</v>
      </c>
      <c r="C10" s="121" t="s">
        <v>56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2:13" x14ac:dyDescent="0.3">
      <c r="B11" s="57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2:13" x14ac:dyDescent="0.3">
      <c r="B12" s="54" t="s">
        <v>65</v>
      </c>
      <c r="C12" s="41"/>
      <c r="D12" s="41"/>
    </row>
    <row r="13" spans="2:13" x14ac:dyDescent="0.3">
      <c r="B13" s="53"/>
      <c r="C13" s="41"/>
      <c r="D13" s="41"/>
    </row>
    <row r="14" spans="2:13" x14ac:dyDescent="0.3">
      <c r="B14" s="61" t="s">
        <v>99</v>
      </c>
      <c r="C14" s="121" t="s">
        <v>54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2:13" x14ac:dyDescent="0.3">
      <c r="B15" s="61" t="s">
        <v>100</v>
      </c>
      <c r="C15" s="121" t="s">
        <v>101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2:13" x14ac:dyDescent="0.3"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2" x14ac:dyDescent="0.3">
      <c r="B17" s="56" t="s">
        <v>103</v>
      </c>
    </row>
    <row r="18" spans="1:2" x14ac:dyDescent="0.3">
      <c r="B18" s="55" t="s">
        <v>104</v>
      </c>
    </row>
    <row r="32" spans="1:2" x14ac:dyDescent="0.3">
      <c r="A32" s="20"/>
    </row>
  </sheetData>
  <mergeCells count="5">
    <mergeCell ref="C15:M15"/>
    <mergeCell ref="C14:M14"/>
    <mergeCell ref="C6:M6"/>
    <mergeCell ref="C7:M7"/>
    <mergeCell ref="C10:M10"/>
  </mergeCells>
  <hyperlinks>
    <hyperlink ref="B6" location="'Solicitudes y Curses_Reactiva'!B4" display="Tabla 1" xr:uid="{D90E6927-C52C-46B2-94B5-958C546B7DF5}"/>
    <hyperlink ref="B7" location="'Solicitudes y Curses_Reactiva'!B28" display="Tabla 2" xr:uid="{23A31FFF-28FD-4ED7-8658-43C6A9290596}"/>
    <hyperlink ref="B14" location="'Solicitudes y Curses_Posterga'!B4" display="Tabla 4" xr:uid="{03214C8A-F7DB-49B7-BB09-6C8A04F77C47}"/>
    <hyperlink ref="B10" location="Detalle_Reactiva!B2" display="Tabla 3" xr:uid="{8686A663-0A78-46CF-8A5F-450EC1FE6C6F}"/>
    <hyperlink ref="B8" location="'Solicitudes y Curses_Reactiva'!A44" display="Tabla 3" xr:uid="{46E6FA78-7AF6-4568-8BBF-B2C3A1F851A9}"/>
    <hyperlink ref="B9" location="'Solicitudes y Curses_Reactiva'!A73" display="Tabla 4" xr:uid="{1396BD91-0782-44C4-8C29-3B71BA57A171}"/>
    <hyperlink ref="B15" location="'Solicitudes y Curses_Posterga'!B29" display="Tabla 7" xr:uid="{1FDC09A4-9F23-48AF-AAC1-27838F5EF95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A2:AD114"/>
  <sheetViews>
    <sheetView topLeftCell="A84" zoomScale="80" zoomScaleNormal="80" workbookViewId="0">
      <selection activeCell="E40" sqref="E40:J40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8.5546875" style="6" bestFit="1" customWidth="1"/>
    <col min="5" max="5" width="12.664062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1" bestFit="1" customWidth="1"/>
    <col min="14" max="14" width="19.33203125" style="11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1" bestFit="1" customWidth="1"/>
    <col min="24" max="24" width="19.33203125" style="11" bestFit="1" customWidth="1"/>
    <col min="25" max="16384" width="11.44140625" style="6"/>
  </cols>
  <sheetData>
    <row r="2" spans="2:24" x14ac:dyDescent="0.3">
      <c r="B2" s="7" t="s">
        <v>59</v>
      </c>
    </row>
    <row r="3" spans="2:24" x14ac:dyDescent="0.3">
      <c r="B3" s="7"/>
    </row>
    <row r="4" spans="2:24" x14ac:dyDescent="0.3">
      <c r="B4" s="7" t="s">
        <v>52</v>
      </c>
    </row>
    <row r="5" spans="2:24" x14ac:dyDescent="0.3">
      <c r="B5" s="130" t="s">
        <v>43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2:24" x14ac:dyDescent="0.3">
      <c r="B6" s="131" t="s">
        <v>2</v>
      </c>
      <c r="C6" s="133" t="s">
        <v>5</v>
      </c>
      <c r="D6" s="133"/>
      <c r="E6" s="135" t="s">
        <v>6</v>
      </c>
      <c r="F6" s="141"/>
      <c r="G6" s="133" t="s">
        <v>7</v>
      </c>
      <c r="H6" s="133"/>
      <c r="I6" s="127" t="s">
        <v>8</v>
      </c>
      <c r="J6" s="128"/>
      <c r="K6" s="128"/>
      <c r="L6" s="128"/>
      <c r="M6" s="128"/>
      <c r="N6" s="129"/>
      <c r="O6" s="128" t="s">
        <v>9</v>
      </c>
      <c r="P6" s="129"/>
      <c r="Q6" s="127" t="s">
        <v>10</v>
      </c>
      <c r="R6" s="128"/>
      <c r="S6" s="128"/>
      <c r="T6" s="128"/>
      <c r="U6" s="128"/>
      <c r="V6" s="128"/>
      <c r="W6" s="128"/>
      <c r="X6" s="129"/>
    </row>
    <row r="7" spans="2:24" x14ac:dyDescent="0.3">
      <c r="B7" s="131"/>
      <c r="C7" s="134"/>
      <c r="D7" s="134"/>
      <c r="E7" s="135"/>
      <c r="F7" s="141"/>
      <c r="G7" s="134"/>
      <c r="H7" s="134"/>
      <c r="I7" s="142" t="s">
        <v>11</v>
      </c>
      <c r="J7" s="143"/>
      <c r="K7" s="143" t="s">
        <v>12</v>
      </c>
      <c r="L7" s="143"/>
      <c r="M7" s="144" t="s">
        <v>4</v>
      </c>
      <c r="N7" s="145"/>
      <c r="O7" s="143" t="s">
        <v>13</v>
      </c>
      <c r="P7" s="148"/>
      <c r="Q7" s="142" t="s">
        <v>14</v>
      </c>
      <c r="R7" s="143"/>
      <c r="S7" s="143" t="s">
        <v>15</v>
      </c>
      <c r="T7" s="143"/>
      <c r="U7" s="143" t="s">
        <v>16</v>
      </c>
      <c r="V7" s="143"/>
      <c r="W7" s="144" t="s">
        <v>4</v>
      </c>
      <c r="X7" s="145"/>
    </row>
    <row r="8" spans="2:24" ht="45" customHeight="1" x14ac:dyDescent="0.3">
      <c r="B8" s="131"/>
      <c r="C8" s="134"/>
      <c r="D8" s="134"/>
      <c r="E8" s="137"/>
      <c r="F8" s="138"/>
      <c r="G8" s="134"/>
      <c r="H8" s="134"/>
      <c r="I8" s="142"/>
      <c r="J8" s="143"/>
      <c r="K8" s="143"/>
      <c r="L8" s="143"/>
      <c r="M8" s="146"/>
      <c r="N8" s="147"/>
      <c r="O8" s="143"/>
      <c r="P8" s="148"/>
      <c r="Q8" s="142"/>
      <c r="R8" s="143"/>
      <c r="S8" s="143"/>
      <c r="T8" s="143"/>
      <c r="U8" s="143"/>
      <c r="V8" s="143"/>
      <c r="W8" s="146"/>
      <c r="X8" s="147"/>
    </row>
    <row r="9" spans="2:24" x14ac:dyDescent="0.3">
      <c r="B9" s="132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7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2:24" x14ac:dyDescent="0.3">
      <c r="B10" s="1" t="s">
        <v>19</v>
      </c>
      <c r="C10" s="2">
        <v>19492</v>
      </c>
      <c r="D10" s="2">
        <v>47303333.699650168</v>
      </c>
      <c r="E10" s="3">
        <v>0</v>
      </c>
      <c r="F10" s="4">
        <v>0</v>
      </c>
      <c r="G10" s="2">
        <v>475</v>
      </c>
      <c r="H10" s="2">
        <v>3377295.2465235675</v>
      </c>
      <c r="I10" s="3">
        <v>1962</v>
      </c>
      <c r="J10" s="24">
        <v>9298171.9426544569</v>
      </c>
      <c r="K10" s="24">
        <v>0</v>
      </c>
      <c r="L10" s="24">
        <v>0</v>
      </c>
      <c r="M10" s="25">
        <v>1962</v>
      </c>
      <c r="N10" s="5">
        <v>9298171.9426544569</v>
      </c>
      <c r="O10" s="24">
        <v>16474</v>
      </c>
      <c r="P10" s="4">
        <v>33507221.79058959</v>
      </c>
      <c r="Q10" s="3">
        <v>1</v>
      </c>
      <c r="R10" s="24">
        <v>33803.460595475</v>
      </c>
      <c r="S10" s="24">
        <v>113</v>
      </c>
      <c r="T10" s="24">
        <v>145678.34587498062</v>
      </c>
      <c r="U10" s="24">
        <v>467</v>
      </c>
      <c r="V10" s="24">
        <v>941162.91341209761</v>
      </c>
      <c r="W10" s="25">
        <v>581</v>
      </c>
      <c r="X10" s="5">
        <v>1120644.7198825532</v>
      </c>
    </row>
    <row r="11" spans="2:24" x14ac:dyDescent="0.3">
      <c r="B11" s="1" t="s">
        <v>20</v>
      </c>
      <c r="C11" s="2">
        <v>643</v>
      </c>
      <c r="D11" s="2">
        <v>4894557.5587411188</v>
      </c>
      <c r="E11" s="3">
        <v>0</v>
      </c>
      <c r="F11" s="4">
        <v>0</v>
      </c>
      <c r="G11" s="2">
        <v>185</v>
      </c>
      <c r="H11" s="2">
        <v>1517910.5945792093</v>
      </c>
      <c r="I11" s="3">
        <v>124</v>
      </c>
      <c r="J11" s="24">
        <v>1117069.158838067</v>
      </c>
      <c r="K11" s="24">
        <v>0</v>
      </c>
      <c r="L11" s="24">
        <v>0</v>
      </c>
      <c r="M11" s="25">
        <v>124</v>
      </c>
      <c r="N11" s="5">
        <v>1117069.158838067</v>
      </c>
      <c r="O11" s="24">
        <v>273</v>
      </c>
      <c r="P11" s="4">
        <v>1858736.3695826996</v>
      </c>
      <c r="Q11" s="3">
        <v>0</v>
      </c>
      <c r="R11" s="24">
        <v>0</v>
      </c>
      <c r="S11" s="24">
        <v>5</v>
      </c>
      <c r="T11" s="24">
        <v>48609.376336293048</v>
      </c>
      <c r="U11" s="24">
        <v>56</v>
      </c>
      <c r="V11" s="24">
        <v>352232.05940484948</v>
      </c>
      <c r="W11" s="25">
        <v>61</v>
      </c>
      <c r="X11" s="5">
        <v>400841.43574114254</v>
      </c>
    </row>
    <row r="12" spans="2:24" x14ac:dyDescent="0.3">
      <c r="B12" s="6" t="s">
        <v>57</v>
      </c>
      <c r="C12" s="2">
        <v>107468</v>
      </c>
      <c r="D12" s="2">
        <v>94204647.197710022</v>
      </c>
      <c r="E12" s="3">
        <v>0</v>
      </c>
      <c r="F12" s="4">
        <v>0</v>
      </c>
      <c r="G12" s="2">
        <v>19717</v>
      </c>
      <c r="H12" s="2">
        <v>19056974.666368295</v>
      </c>
      <c r="I12" s="3">
        <v>3398</v>
      </c>
      <c r="J12" s="24">
        <v>4276215.257158136</v>
      </c>
      <c r="K12" s="24">
        <v>5092</v>
      </c>
      <c r="L12" s="24">
        <v>20389692.504015006</v>
      </c>
      <c r="M12" s="25">
        <v>8490</v>
      </c>
      <c r="N12" s="5">
        <v>24665907.761173144</v>
      </c>
      <c r="O12" s="24">
        <v>61841</v>
      </c>
      <c r="P12" s="4">
        <v>34232011.594316557</v>
      </c>
      <c r="Q12" s="3">
        <v>2728</v>
      </c>
      <c r="R12" s="24">
        <v>1879957.6124210139</v>
      </c>
      <c r="S12" s="24">
        <v>5062</v>
      </c>
      <c r="T12" s="24">
        <v>2496771.8627768797</v>
      </c>
      <c r="U12" s="24">
        <v>9630</v>
      </c>
      <c r="V12" s="24">
        <v>11873023.70065413</v>
      </c>
      <c r="W12" s="25">
        <v>17420</v>
      </c>
      <c r="X12" s="5">
        <v>16249753.175852023</v>
      </c>
    </row>
    <row r="13" spans="2:24" x14ac:dyDescent="0.3">
      <c r="B13" s="1" t="s">
        <v>21</v>
      </c>
      <c r="C13" s="2">
        <v>2868</v>
      </c>
      <c r="D13" s="2">
        <v>14310315.66912091</v>
      </c>
      <c r="E13" s="3">
        <v>777</v>
      </c>
      <c r="F13" s="4">
        <v>1630020.0711089596</v>
      </c>
      <c r="G13" s="2">
        <v>120</v>
      </c>
      <c r="H13" s="2">
        <v>401976.08351077331</v>
      </c>
      <c r="I13" s="3">
        <v>171</v>
      </c>
      <c r="J13" s="24">
        <v>1152776.4624137632</v>
      </c>
      <c r="K13" s="24">
        <v>4</v>
      </c>
      <c r="L13" s="24">
        <v>21904.642465867801</v>
      </c>
      <c r="M13" s="25">
        <v>175</v>
      </c>
      <c r="N13" s="5">
        <v>1174681.104879631</v>
      </c>
      <c r="O13" s="24">
        <v>1710</v>
      </c>
      <c r="P13" s="4">
        <v>9400981.7618498877</v>
      </c>
      <c r="Q13" s="3">
        <v>0</v>
      </c>
      <c r="R13" s="24">
        <v>0</v>
      </c>
      <c r="S13" s="24">
        <v>85</v>
      </c>
      <c r="T13" s="24">
        <v>1701034.0816630761</v>
      </c>
      <c r="U13" s="24">
        <v>1</v>
      </c>
      <c r="V13" s="24">
        <v>1622.5661085828001</v>
      </c>
      <c r="W13" s="25">
        <v>86</v>
      </c>
      <c r="X13" s="5">
        <v>1702656.6477716588</v>
      </c>
    </row>
    <row r="14" spans="2:24" x14ac:dyDescent="0.3">
      <c r="B14" s="6" t="s">
        <v>22</v>
      </c>
      <c r="C14" s="2">
        <v>6247</v>
      </c>
      <c r="D14" s="2">
        <v>46954075.350144692</v>
      </c>
      <c r="E14" s="3">
        <v>0</v>
      </c>
      <c r="F14" s="4">
        <v>0</v>
      </c>
      <c r="G14" s="2">
        <v>272</v>
      </c>
      <c r="H14" s="2">
        <v>5238656.826253931</v>
      </c>
      <c r="I14" s="3">
        <v>908</v>
      </c>
      <c r="J14" s="24">
        <v>22475088.350719016</v>
      </c>
      <c r="K14" s="24">
        <v>0</v>
      </c>
      <c r="L14" s="24">
        <v>0</v>
      </c>
      <c r="M14" s="25">
        <v>908</v>
      </c>
      <c r="N14" s="5">
        <v>22475088.350719016</v>
      </c>
      <c r="O14" s="24">
        <v>4949</v>
      </c>
      <c r="P14" s="4">
        <v>17675928.859839696</v>
      </c>
      <c r="Q14" s="3">
        <v>0</v>
      </c>
      <c r="R14" s="24">
        <v>0</v>
      </c>
      <c r="S14" s="24">
        <v>0</v>
      </c>
      <c r="T14" s="24">
        <v>0</v>
      </c>
      <c r="U14" s="24">
        <v>118</v>
      </c>
      <c r="V14" s="24">
        <v>1564401.313332051</v>
      </c>
      <c r="W14" s="25">
        <v>118</v>
      </c>
      <c r="X14" s="5">
        <v>1564401.313332051</v>
      </c>
    </row>
    <row r="15" spans="2:24" x14ac:dyDescent="0.3">
      <c r="B15" s="6" t="s">
        <v>23</v>
      </c>
      <c r="C15" s="2">
        <v>1271</v>
      </c>
      <c r="D15" s="2">
        <v>6342825.8008631375</v>
      </c>
      <c r="E15" s="3">
        <v>901</v>
      </c>
      <c r="F15" s="4">
        <v>3837558.3230711659</v>
      </c>
      <c r="G15" s="2">
        <v>49</v>
      </c>
      <c r="H15" s="2">
        <v>148013.04796677254</v>
      </c>
      <c r="I15" s="3">
        <v>34</v>
      </c>
      <c r="J15" s="24">
        <v>409224.10386180872</v>
      </c>
      <c r="K15" s="24">
        <v>6</v>
      </c>
      <c r="L15" s="24">
        <v>38009.178991690096</v>
      </c>
      <c r="M15" s="25">
        <v>40</v>
      </c>
      <c r="N15" s="5">
        <v>447233.28285349882</v>
      </c>
      <c r="O15" s="24">
        <v>273</v>
      </c>
      <c r="P15" s="4">
        <v>1849732.8824853115</v>
      </c>
      <c r="Q15" s="3">
        <v>0</v>
      </c>
      <c r="R15" s="24">
        <v>0</v>
      </c>
      <c r="S15" s="24">
        <v>2</v>
      </c>
      <c r="T15" s="24">
        <v>1936.8588539883181</v>
      </c>
      <c r="U15" s="24">
        <v>6</v>
      </c>
      <c r="V15" s="24">
        <v>58351.405632400209</v>
      </c>
      <c r="W15" s="25">
        <v>8</v>
      </c>
      <c r="X15" s="5">
        <v>60288.264486388529</v>
      </c>
    </row>
    <row r="16" spans="2:24" x14ac:dyDescent="0.3">
      <c r="B16" s="6" t="s">
        <v>24</v>
      </c>
      <c r="C16" s="2">
        <v>12088</v>
      </c>
      <c r="D16" s="2">
        <v>34314126.577835679</v>
      </c>
      <c r="E16" s="3">
        <v>0</v>
      </c>
      <c r="F16" s="4">
        <v>0</v>
      </c>
      <c r="G16" s="2">
        <v>0</v>
      </c>
      <c r="H16" s="2">
        <v>0</v>
      </c>
      <c r="I16" s="3">
        <v>3655</v>
      </c>
      <c r="J16" s="24">
        <v>13160820.946111538</v>
      </c>
      <c r="K16" s="24">
        <v>0</v>
      </c>
      <c r="L16" s="24">
        <v>0</v>
      </c>
      <c r="M16" s="25">
        <v>3655</v>
      </c>
      <c r="N16" s="5">
        <v>13160820.946111538</v>
      </c>
      <c r="O16" s="24">
        <v>6964</v>
      </c>
      <c r="P16" s="4">
        <v>18100085.350256246</v>
      </c>
      <c r="Q16" s="3">
        <v>0</v>
      </c>
      <c r="R16" s="24">
        <v>0</v>
      </c>
      <c r="S16" s="24">
        <v>14</v>
      </c>
      <c r="T16" s="24">
        <v>27956.920497979059</v>
      </c>
      <c r="U16" s="24">
        <v>1455</v>
      </c>
      <c r="V16" s="24">
        <v>3025263.360969916</v>
      </c>
      <c r="W16" s="25">
        <v>1469</v>
      </c>
      <c r="X16" s="5">
        <v>3053220.281467895</v>
      </c>
    </row>
    <row r="17" spans="2:24" x14ac:dyDescent="0.3">
      <c r="B17" s="6" t="s">
        <v>25</v>
      </c>
      <c r="C17" s="2">
        <v>9104</v>
      </c>
      <c r="D17" s="2">
        <v>21043770.350342445</v>
      </c>
      <c r="E17" s="3">
        <v>0</v>
      </c>
      <c r="F17" s="4">
        <v>0</v>
      </c>
      <c r="G17" s="2">
        <v>586</v>
      </c>
      <c r="H17" s="2">
        <v>1351901.4162297852</v>
      </c>
      <c r="I17" s="3">
        <v>1714</v>
      </c>
      <c r="J17" s="24">
        <v>2831982.9743124121</v>
      </c>
      <c r="K17" s="24">
        <v>590</v>
      </c>
      <c r="L17" s="24">
        <v>1382919.0401034115</v>
      </c>
      <c r="M17" s="25">
        <v>2304</v>
      </c>
      <c r="N17" s="5">
        <v>4214902.0144158239</v>
      </c>
      <c r="O17" s="24">
        <v>4263</v>
      </c>
      <c r="P17" s="4">
        <v>12149648.805673031</v>
      </c>
      <c r="Q17" s="3">
        <v>0</v>
      </c>
      <c r="R17" s="24">
        <v>0</v>
      </c>
      <c r="S17" s="24">
        <v>53</v>
      </c>
      <c r="T17" s="24">
        <v>92462.612797922571</v>
      </c>
      <c r="U17" s="24">
        <v>1898</v>
      </c>
      <c r="V17" s="24">
        <v>3234855.5012258827</v>
      </c>
      <c r="W17" s="25">
        <v>1951</v>
      </c>
      <c r="X17" s="5">
        <v>3327318.1140238051</v>
      </c>
    </row>
    <row r="18" spans="2:24" x14ac:dyDescent="0.3">
      <c r="B18" s="6" t="s">
        <v>26</v>
      </c>
      <c r="C18" s="2">
        <v>247</v>
      </c>
      <c r="D18" s="2">
        <v>2261072.8158654515</v>
      </c>
      <c r="E18" s="3">
        <v>36</v>
      </c>
      <c r="F18" s="4">
        <v>338166.1744319413</v>
      </c>
      <c r="G18" s="2">
        <v>5</v>
      </c>
      <c r="H18" s="2">
        <v>46243.134094609799</v>
      </c>
      <c r="I18" s="3">
        <v>75</v>
      </c>
      <c r="J18" s="24">
        <v>689442.36388276017</v>
      </c>
      <c r="K18" s="24">
        <v>10</v>
      </c>
      <c r="L18" s="24">
        <v>191824.49784114197</v>
      </c>
      <c r="M18" s="25">
        <v>85</v>
      </c>
      <c r="N18" s="5">
        <v>881266.86172390217</v>
      </c>
      <c r="O18" s="24">
        <v>68</v>
      </c>
      <c r="P18" s="4">
        <v>581152.1377477498</v>
      </c>
      <c r="Q18" s="3">
        <v>17</v>
      </c>
      <c r="R18" s="24">
        <v>207722.26535919387</v>
      </c>
      <c r="S18" s="24">
        <v>0</v>
      </c>
      <c r="T18" s="24">
        <v>0</v>
      </c>
      <c r="U18" s="24">
        <v>36</v>
      </c>
      <c r="V18" s="24">
        <v>206522.24250805451</v>
      </c>
      <c r="W18" s="25">
        <v>53</v>
      </c>
      <c r="X18" s="5">
        <v>414244.50786724838</v>
      </c>
    </row>
    <row r="19" spans="2:24" x14ac:dyDescent="0.3">
      <c r="B19" s="6" t="s">
        <v>58</v>
      </c>
      <c r="C19" s="2">
        <v>0</v>
      </c>
      <c r="D19" s="2">
        <v>0</v>
      </c>
      <c r="E19" s="3">
        <v>0</v>
      </c>
      <c r="F19" s="4">
        <v>0</v>
      </c>
      <c r="G19" s="2">
        <v>0</v>
      </c>
      <c r="H19" s="2">
        <v>0</v>
      </c>
      <c r="I19" s="3">
        <v>0</v>
      </c>
      <c r="J19" s="2">
        <v>0</v>
      </c>
      <c r="K19" s="2">
        <v>0</v>
      </c>
      <c r="L19" s="2">
        <v>0</v>
      </c>
      <c r="M19" s="42">
        <v>0</v>
      </c>
      <c r="N19" s="5">
        <v>0</v>
      </c>
      <c r="O19" s="2">
        <v>0</v>
      </c>
      <c r="P19" s="4">
        <v>0</v>
      </c>
      <c r="Q19" s="3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42">
        <v>0</v>
      </c>
      <c r="X19" s="5">
        <v>0</v>
      </c>
    </row>
    <row r="20" spans="2:24" x14ac:dyDescent="0.3">
      <c r="B20" s="6" t="s">
        <v>27</v>
      </c>
      <c r="C20" s="2">
        <v>72</v>
      </c>
      <c r="D20" s="2">
        <v>644117.02869609569</v>
      </c>
      <c r="E20" s="3">
        <v>0</v>
      </c>
      <c r="F20" s="4">
        <v>0</v>
      </c>
      <c r="G20" s="2">
        <v>0</v>
      </c>
      <c r="H20" s="2">
        <v>0</v>
      </c>
      <c r="I20" s="3">
        <v>28</v>
      </c>
      <c r="J20" s="24">
        <v>183992.23602117042</v>
      </c>
      <c r="K20" s="24">
        <v>4</v>
      </c>
      <c r="L20" s="24">
        <v>53003.464956121417</v>
      </c>
      <c r="M20" s="25">
        <v>32</v>
      </c>
      <c r="N20" s="5">
        <v>236995.70097729185</v>
      </c>
      <c r="O20" s="24">
        <v>38</v>
      </c>
      <c r="P20" s="4">
        <v>396980.28954016138</v>
      </c>
      <c r="Q20" s="3">
        <v>0</v>
      </c>
      <c r="R20" s="24">
        <v>0</v>
      </c>
      <c r="S20" s="24">
        <v>0</v>
      </c>
      <c r="T20" s="24">
        <v>0</v>
      </c>
      <c r="U20" s="24">
        <v>2</v>
      </c>
      <c r="V20" s="24">
        <v>10141.0381786425</v>
      </c>
      <c r="W20" s="25">
        <v>2</v>
      </c>
      <c r="X20" s="5">
        <v>10141.0381786425</v>
      </c>
    </row>
    <row r="21" spans="2:24" x14ac:dyDescent="0.3">
      <c r="B21" s="13" t="s">
        <v>0</v>
      </c>
      <c r="C21" s="68">
        <v>104</v>
      </c>
      <c r="D21" s="68">
        <v>61303.22900796646</v>
      </c>
      <c r="E21" s="69">
        <v>4</v>
      </c>
      <c r="F21" s="70">
        <v>3126.8201050814378</v>
      </c>
      <c r="G21" s="68">
        <v>1</v>
      </c>
      <c r="H21" s="68">
        <v>11831.211208416251</v>
      </c>
      <c r="I21" s="69">
        <v>14</v>
      </c>
      <c r="J21" s="68">
        <v>4904.0708493491311</v>
      </c>
      <c r="K21" s="68">
        <v>0</v>
      </c>
      <c r="L21" s="68">
        <v>0</v>
      </c>
      <c r="M21" s="71">
        <v>14</v>
      </c>
      <c r="N21" s="72">
        <v>4904.0708493491311</v>
      </c>
      <c r="O21" s="68">
        <v>62</v>
      </c>
      <c r="P21" s="70">
        <v>27902.435235104756</v>
      </c>
      <c r="Q21" s="69">
        <v>4</v>
      </c>
      <c r="R21" s="68">
        <v>1960.6007145375499</v>
      </c>
      <c r="S21" s="68">
        <v>0</v>
      </c>
      <c r="T21" s="68">
        <v>0</v>
      </c>
      <c r="U21" s="68">
        <v>19</v>
      </c>
      <c r="V21" s="68">
        <v>11578.090895477333</v>
      </c>
      <c r="W21" s="71">
        <v>23</v>
      </c>
      <c r="X21" s="72">
        <v>13538.691610014883</v>
      </c>
    </row>
    <row r="22" spans="2:24" x14ac:dyDescent="0.3">
      <c r="B22" s="62" t="s">
        <v>4</v>
      </c>
      <c r="C22" s="63">
        <v>159604</v>
      </c>
      <c r="D22" s="63">
        <v>272334145.27797771</v>
      </c>
      <c r="E22" s="64">
        <v>1718</v>
      </c>
      <c r="F22" s="65">
        <v>5808871.3887171485</v>
      </c>
      <c r="G22" s="63">
        <v>21410</v>
      </c>
      <c r="H22" s="63">
        <v>31150802.226735361</v>
      </c>
      <c r="I22" s="64">
        <v>12083</v>
      </c>
      <c r="J22" s="63">
        <v>55599687.866822474</v>
      </c>
      <c r="K22" s="63">
        <v>5706</v>
      </c>
      <c r="L22" s="63">
        <v>22077353.328373238</v>
      </c>
      <c r="M22" s="66">
        <v>17789</v>
      </c>
      <c r="N22" s="67">
        <v>77677041.19519572</v>
      </c>
      <c r="O22" s="63">
        <v>96915</v>
      </c>
      <c r="P22" s="65">
        <v>129780382.27711603</v>
      </c>
      <c r="Q22" s="64">
        <v>2750</v>
      </c>
      <c r="R22" s="63">
        <v>2123443.9390902207</v>
      </c>
      <c r="S22" s="63">
        <v>5334</v>
      </c>
      <c r="T22" s="63">
        <v>4514450.0588011192</v>
      </c>
      <c r="U22" s="63">
        <v>13688</v>
      </c>
      <c r="V22" s="63">
        <v>21279154.192322083</v>
      </c>
      <c r="W22" s="66">
        <v>21772</v>
      </c>
      <c r="X22" s="67">
        <v>27917048.190213423</v>
      </c>
    </row>
    <row r="23" spans="2:24" s="20" customFormat="1" x14ac:dyDescent="0.3">
      <c r="B23" s="20" t="s">
        <v>46</v>
      </c>
      <c r="D23" s="21">
        <v>11245.513578683996</v>
      </c>
      <c r="E23" s="23"/>
      <c r="F23" s="28">
        <v>239.86614683212127</v>
      </c>
      <c r="H23" s="21">
        <v>1286.3123317499758</v>
      </c>
      <c r="I23" s="23"/>
      <c r="J23" s="21">
        <v>2295.8819366508005</v>
      </c>
      <c r="K23" s="26"/>
      <c r="L23" s="21">
        <v>911.64174944794195</v>
      </c>
      <c r="M23" s="26"/>
      <c r="N23" s="28">
        <v>3207.5236860987425</v>
      </c>
      <c r="P23" s="21">
        <v>5359.0307218157204</v>
      </c>
      <c r="Q23" s="23"/>
      <c r="R23" s="21">
        <v>87.683524319872703</v>
      </c>
      <c r="S23" s="26"/>
      <c r="T23" s="21">
        <v>186.41551313633255</v>
      </c>
      <c r="U23" s="26"/>
      <c r="V23" s="21">
        <v>878.68165473122929</v>
      </c>
      <c r="W23" s="26"/>
      <c r="X23" s="28">
        <v>1152.7806921874346</v>
      </c>
    </row>
    <row r="24" spans="2:24" s="20" customFormat="1" x14ac:dyDescent="0.3">
      <c r="D24" s="21"/>
      <c r="E24" s="26"/>
      <c r="F24" s="167">
        <f>+F23/$D23</f>
        <v>2.1329941505454263E-2</v>
      </c>
      <c r="H24" s="167">
        <f>+H23/$D23</f>
        <v>0.11438448966779036</v>
      </c>
      <c r="I24" s="26"/>
      <c r="J24" s="167">
        <f>+J23/$D23</f>
        <v>0.20415981187401452</v>
      </c>
      <c r="K24" s="26"/>
      <c r="L24" s="167">
        <f>+L23/$D23</f>
        <v>8.1067151186048958E-2</v>
      </c>
      <c r="M24" s="26"/>
      <c r="N24" s="60"/>
      <c r="P24" s="167">
        <f>+P23/$D23</f>
        <v>0.47654833052479045</v>
      </c>
      <c r="Q24" s="26"/>
      <c r="R24" s="167">
        <f>+R23/$D23</f>
        <v>7.7972005196879452E-3</v>
      </c>
      <c r="S24" s="26"/>
      <c r="T24" s="167">
        <f>+T23/$D23</f>
        <v>1.6576878577576514E-2</v>
      </c>
      <c r="U24" s="26"/>
      <c r="V24" s="167">
        <f>+V23/$D23</f>
        <v>7.8136196144636808E-2</v>
      </c>
      <c r="W24" s="26"/>
      <c r="X24" s="60"/>
    </row>
    <row r="25" spans="2:24" x14ac:dyDescent="0.3">
      <c r="B25" s="6" t="s">
        <v>28</v>
      </c>
      <c r="C25" s="8"/>
      <c r="D25" s="8"/>
      <c r="E25" s="8"/>
      <c r="F25" s="8"/>
      <c r="G25" s="8"/>
      <c r="H25" s="8"/>
      <c r="I25" s="8"/>
      <c r="J25" s="8"/>
      <c r="K25" s="8"/>
      <c r="L25" s="8"/>
      <c r="P25" s="22"/>
    </row>
    <row r="26" spans="2:24" x14ac:dyDescent="0.3">
      <c r="B26" s="9"/>
      <c r="C26" s="8"/>
      <c r="D26" s="8"/>
      <c r="E26" s="8"/>
      <c r="F26" s="8"/>
      <c r="G26" s="8"/>
      <c r="H26" s="8"/>
      <c r="I26" s="8"/>
      <c r="J26" s="8"/>
      <c r="K26" s="8"/>
      <c r="L26" s="8"/>
    </row>
    <row r="28" spans="2:24" x14ac:dyDescent="0.3">
      <c r="B28" s="7" t="s">
        <v>53</v>
      </c>
    </row>
    <row r="29" spans="2:24" x14ac:dyDescent="0.3">
      <c r="B29" s="130" t="s">
        <v>44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</row>
    <row r="30" spans="2:24" ht="15" customHeight="1" x14ac:dyDescent="0.3">
      <c r="B30" s="131" t="s">
        <v>29</v>
      </c>
      <c r="C30" s="133" t="s">
        <v>5</v>
      </c>
      <c r="D30" s="133"/>
      <c r="E30" s="135" t="s">
        <v>6</v>
      </c>
      <c r="F30" s="136"/>
      <c r="G30" s="137" t="s">
        <v>7</v>
      </c>
      <c r="H30" s="138"/>
      <c r="I30" s="127" t="s">
        <v>8</v>
      </c>
      <c r="J30" s="128"/>
      <c r="K30" s="128"/>
      <c r="L30" s="128"/>
      <c r="M30" s="128"/>
      <c r="N30" s="129"/>
      <c r="O30" s="127" t="s">
        <v>9</v>
      </c>
      <c r="P30" s="129"/>
      <c r="Q30" s="127" t="s">
        <v>10</v>
      </c>
      <c r="R30" s="128"/>
      <c r="S30" s="128"/>
      <c r="T30" s="128"/>
      <c r="U30" s="128"/>
      <c r="V30" s="128"/>
      <c r="W30" s="128"/>
      <c r="X30" s="129"/>
    </row>
    <row r="31" spans="2:24" ht="15" customHeight="1" x14ac:dyDescent="0.3">
      <c r="B31" s="131"/>
      <c r="C31" s="134"/>
      <c r="D31" s="134"/>
      <c r="E31" s="135"/>
      <c r="F31" s="136"/>
      <c r="G31" s="139"/>
      <c r="H31" s="140"/>
      <c r="I31" s="142" t="s">
        <v>11</v>
      </c>
      <c r="J31" s="143"/>
      <c r="K31" s="143" t="s">
        <v>12</v>
      </c>
      <c r="L31" s="143"/>
      <c r="M31" s="144" t="s">
        <v>4</v>
      </c>
      <c r="N31" s="145"/>
      <c r="O31" s="142" t="s">
        <v>13</v>
      </c>
      <c r="P31" s="148"/>
      <c r="Q31" s="142" t="s">
        <v>14</v>
      </c>
      <c r="R31" s="143"/>
      <c r="S31" s="143" t="s">
        <v>15</v>
      </c>
      <c r="T31" s="143"/>
      <c r="U31" s="143" t="s">
        <v>16</v>
      </c>
      <c r="V31" s="143"/>
      <c r="W31" s="144" t="s">
        <v>4</v>
      </c>
      <c r="X31" s="145"/>
    </row>
    <row r="32" spans="2:24" ht="45" customHeight="1" x14ac:dyDescent="0.3">
      <c r="B32" s="131"/>
      <c r="C32" s="134"/>
      <c r="D32" s="134"/>
      <c r="E32" s="137"/>
      <c r="F32" s="133"/>
      <c r="G32" s="139"/>
      <c r="H32" s="140"/>
      <c r="I32" s="142"/>
      <c r="J32" s="143"/>
      <c r="K32" s="143"/>
      <c r="L32" s="143"/>
      <c r="M32" s="146"/>
      <c r="N32" s="147"/>
      <c r="O32" s="142"/>
      <c r="P32" s="148"/>
      <c r="Q32" s="142"/>
      <c r="R32" s="143"/>
      <c r="S32" s="143"/>
      <c r="T32" s="143"/>
      <c r="U32" s="143"/>
      <c r="V32" s="143"/>
      <c r="W32" s="146"/>
      <c r="X32" s="147"/>
    </row>
    <row r="33" spans="1:30" x14ac:dyDescent="0.3">
      <c r="B33" s="132"/>
      <c r="C33" s="14" t="s">
        <v>17</v>
      </c>
      <c r="D33" s="14" t="s">
        <v>18</v>
      </c>
      <c r="E33" s="15" t="s">
        <v>17</v>
      </c>
      <c r="F33" s="14" t="s">
        <v>18</v>
      </c>
      <c r="G33" s="15" t="s">
        <v>17</v>
      </c>
      <c r="H33" s="16" t="s">
        <v>18</v>
      </c>
      <c r="I33" s="15" t="s">
        <v>17</v>
      </c>
      <c r="J33" s="14" t="s">
        <v>18</v>
      </c>
      <c r="K33" s="14" t="s">
        <v>17</v>
      </c>
      <c r="L33" s="14" t="s">
        <v>18</v>
      </c>
      <c r="M33" s="17" t="s">
        <v>17</v>
      </c>
      <c r="N33" s="18" t="s">
        <v>18</v>
      </c>
      <c r="O33" s="15" t="s">
        <v>17</v>
      </c>
      <c r="P33" s="16" t="s">
        <v>18</v>
      </c>
      <c r="Q33" s="15" t="s">
        <v>17</v>
      </c>
      <c r="R33" s="14" t="s">
        <v>18</v>
      </c>
      <c r="S33" s="14" t="s">
        <v>17</v>
      </c>
      <c r="T33" s="14" t="s">
        <v>18</v>
      </c>
      <c r="U33" s="14" t="s">
        <v>17</v>
      </c>
      <c r="V33" s="14" t="s">
        <v>18</v>
      </c>
      <c r="W33" s="17" t="s">
        <v>17</v>
      </c>
      <c r="X33" s="18" t="s">
        <v>18</v>
      </c>
    </row>
    <row r="34" spans="1:30" x14ac:dyDescent="0.3">
      <c r="B34" s="6" t="s">
        <v>30</v>
      </c>
      <c r="C34" s="2">
        <v>142545</v>
      </c>
      <c r="D34" s="2">
        <v>102427434.18442559</v>
      </c>
      <c r="E34" s="3">
        <v>1530</v>
      </c>
      <c r="F34" s="24">
        <v>3900460.3702087398</v>
      </c>
      <c r="G34" s="3">
        <v>20309</v>
      </c>
      <c r="H34" s="4">
        <v>19493631.602686293</v>
      </c>
      <c r="I34" s="3">
        <v>9476</v>
      </c>
      <c r="J34" s="24">
        <v>17221163.005661741</v>
      </c>
      <c r="K34" s="24">
        <v>4404</v>
      </c>
      <c r="L34" s="24">
        <v>3326863.6373470095</v>
      </c>
      <c r="M34" s="25">
        <v>13880</v>
      </c>
      <c r="N34" s="5">
        <v>20548026.64300875</v>
      </c>
      <c r="O34" s="3">
        <v>86336</v>
      </c>
      <c r="P34" s="4">
        <v>43870507.118028499</v>
      </c>
      <c r="Q34" s="3">
        <v>2704</v>
      </c>
      <c r="R34" s="24">
        <v>1784590.5254308505</v>
      </c>
      <c r="S34" s="24">
        <v>5137</v>
      </c>
      <c r="T34" s="24">
        <v>1707800.5568444063</v>
      </c>
      <c r="U34" s="24">
        <v>12649</v>
      </c>
      <c r="V34" s="24">
        <v>11122417.368218053</v>
      </c>
      <c r="W34" s="25">
        <v>20490</v>
      </c>
      <c r="X34" s="5">
        <v>14614808.45049331</v>
      </c>
    </row>
    <row r="35" spans="1:30" x14ac:dyDescent="0.3">
      <c r="B35" s="6" t="s">
        <v>1</v>
      </c>
      <c r="C35" s="2">
        <v>11083</v>
      </c>
      <c r="D35" s="2">
        <v>59443275.711300865</v>
      </c>
      <c r="E35" s="3">
        <v>117</v>
      </c>
      <c r="F35" s="24">
        <v>855214.46717126213</v>
      </c>
      <c r="G35" s="3">
        <v>801</v>
      </c>
      <c r="H35" s="4">
        <v>5748903.2519943193</v>
      </c>
      <c r="I35" s="3">
        <v>1594</v>
      </c>
      <c r="J35" s="24">
        <v>16767939.30754287</v>
      </c>
      <c r="K35" s="24">
        <v>521</v>
      </c>
      <c r="L35" s="24">
        <v>2907480.1177509744</v>
      </c>
      <c r="M35" s="25">
        <v>2115</v>
      </c>
      <c r="N35" s="5">
        <v>19675419.425293844</v>
      </c>
      <c r="O35" s="3">
        <v>7213</v>
      </c>
      <c r="P35" s="4">
        <v>28748095.493457846</v>
      </c>
      <c r="Q35" s="3">
        <v>33</v>
      </c>
      <c r="R35" s="24">
        <v>127040.92956812361</v>
      </c>
      <c r="S35" s="24">
        <v>89</v>
      </c>
      <c r="T35" s="24">
        <v>365437.68653172097</v>
      </c>
      <c r="U35" s="24">
        <v>715</v>
      </c>
      <c r="V35" s="24">
        <v>3923164.4572837497</v>
      </c>
      <c r="W35" s="25">
        <v>837</v>
      </c>
      <c r="X35" s="5">
        <v>4415643.0733835939</v>
      </c>
    </row>
    <row r="36" spans="1:30" x14ac:dyDescent="0.3">
      <c r="B36" s="6" t="s">
        <v>31</v>
      </c>
      <c r="C36" s="2">
        <v>5224</v>
      </c>
      <c r="D36" s="2">
        <v>82106704.953254879</v>
      </c>
      <c r="E36" s="3">
        <v>57</v>
      </c>
      <c r="F36" s="24">
        <v>817265.08521683398</v>
      </c>
      <c r="G36" s="3">
        <v>276</v>
      </c>
      <c r="H36" s="4">
        <v>4511600.8026969749</v>
      </c>
      <c r="I36" s="3">
        <v>864</v>
      </c>
      <c r="J36" s="24">
        <v>16555131.115544623</v>
      </c>
      <c r="K36" s="24">
        <v>670</v>
      </c>
      <c r="L36" s="24">
        <v>11355226.608968666</v>
      </c>
      <c r="M36" s="25">
        <v>1534</v>
      </c>
      <c r="N36" s="5">
        <v>27910357.724513289</v>
      </c>
      <c r="O36" s="3">
        <v>2971</v>
      </c>
      <c r="P36" s="4">
        <v>42640716.639347836</v>
      </c>
      <c r="Q36" s="3">
        <v>12</v>
      </c>
      <c r="R36" s="24">
        <v>178009.02349577134</v>
      </c>
      <c r="S36" s="24">
        <v>80</v>
      </c>
      <c r="T36" s="24">
        <v>1294947.3588849185</v>
      </c>
      <c r="U36" s="24">
        <v>294</v>
      </c>
      <c r="V36" s="24">
        <v>4753808.3190992596</v>
      </c>
      <c r="W36" s="25">
        <v>386</v>
      </c>
      <c r="X36" s="5">
        <v>6226764.7014799491</v>
      </c>
    </row>
    <row r="37" spans="1:30" x14ac:dyDescent="0.3">
      <c r="B37" s="13" t="s">
        <v>32</v>
      </c>
      <c r="C37" s="68">
        <v>752</v>
      </c>
      <c r="D37" s="68">
        <v>28356730.428996339</v>
      </c>
      <c r="E37" s="69">
        <v>14</v>
      </c>
      <c r="F37" s="68">
        <v>235931.4661203126</v>
      </c>
      <c r="G37" s="69">
        <v>24</v>
      </c>
      <c r="H37" s="70">
        <v>1396666.5693577714</v>
      </c>
      <c r="I37" s="69">
        <v>149</v>
      </c>
      <c r="J37" s="68">
        <v>5055454.438073243</v>
      </c>
      <c r="K37" s="68">
        <v>111</v>
      </c>
      <c r="L37" s="68">
        <v>4487782.9643065883</v>
      </c>
      <c r="M37" s="71">
        <v>260</v>
      </c>
      <c r="N37" s="72">
        <v>9543237.4023798313</v>
      </c>
      <c r="O37" s="69">
        <v>395</v>
      </c>
      <c r="P37" s="70">
        <v>14521063.026281852</v>
      </c>
      <c r="Q37" s="69">
        <v>1</v>
      </c>
      <c r="R37" s="68">
        <v>33803.460595475</v>
      </c>
      <c r="S37" s="68">
        <v>28</v>
      </c>
      <c r="T37" s="68">
        <v>1146264.4565400737</v>
      </c>
      <c r="U37" s="68">
        <v>30</v>
      </c>
      <c r="V37" s="68">
        <v>1479764.0477210213</v>
      </c>
      <c r="W37" s="71">
        <v>59</v>
      </c>
      <c r="X37" s="72">
        <v>2659831.9648565701</v>
      </c>
    </row>
    <row r="38" spans="1:30" x14ac:dyDescent="0.3">
      <c r="B38" s="62" t="s">
        <v>4</v>
      </c>
      <c r="C38" s="63">
        <f>+SUM(C34:C37)</f>
        <v>159604</v>
      </c>
      <c r="D38" s="63">
        <f t="shared" ref="D38:X38" si="0">+SUM(D34:D37)</f>
        <v>272334145.27797765</v>
      </c>
      <c r="E38" s="64">
        <f t="shared" si="0"/>
        <v>1718</v>
      </c>
      <c r="F38" s="65">
        <f t="shared" si="0"/>
        <v>5808871.3887171494</v>
      </c>
      <c r="G38" s="63">
        <f t="shared" si="0"/>
        <v>21410</v>
      </c>
      <c r="H38" s="63">
        <f t="shared" si="0"/>
        <v>31150802.226735357</v>
      </c>
      <c r="I38" s="64">
        <f t="shared" si="0"/>
        <v>12083</v>
      </c>
      <c r="J38" s="63">
        <f t="shared" si="0"/>
        <v>55599687.866822474</v>
      </c>
      <c r="K38" s="63">
        <f t="shared" si="0"/>
        <v>5706</v>
      </c>
      <c r="L38" s="63">
        <f t="shared" si="0"/>
        <v>22077353.328373238</v>
      </c>
      <c r="M38" s="66">
        <f t="shared" si="0"/>
        <v>17789</v>
      </c>
      <c r="N38" s="67">
        <f t="shared" si="0"/>
        <v>77677041.195195705</v>
      </c>
      <c r="O38" s="63">
        <f t="shared" si="0"/>
        <v>96915</v>
      </c>
      <c r="P38" s="65">
        <f t="shared" si="0"/>
        <v>129780382.27711603</v>
      </c>
      <c r="Q38" s="64">
        <f t="shared" si="0"/>
        <v>2750</v>
      </c>
      <c r="R38" s="63">
        <f t="shared" si="0"/>
        <v>2123443.9390902203</v>
      </c>
      <c r="S38" s="63">
        <f t="shared" si="0"/>
        <v>5334</v>
      </c>
      <c r="T38" s="63">
        <f t="shared" si="0"/>
        <v>4514450.0588011201</v>
      </c>
      <c r="U38" s="63">
        <f t="shared" si="0"/>
        <v>13688</v>
      </c>
      <c r="V38" s="63">
        <f t="shared" si="0"/>
        <v>21279154.192322083</v>
      </c>
      <c r="W38" s="66">
        <f t="shared" si="0"/>
        <v>21772</v>
      </c>
      <c r="X38" s="67">
        <f t="shared" si="0"/>
        <v>27917048.190213423</v>
      </c>
    </row>
    <row r="39" spans="1:30" s="20" customFormat="1" x14ac:dyDescent="0.3">
      <c r="B39" s="20" t="s">
        <v>46</v>
      </c>
      <c r="D39" s="21">
        <v>11245.513578683996</v>
      </c>
      <c r="E39" s="23"/>
      <c r="F39" s="28">
        <v>239.8661468321213</v>
      </c>
      <c r="H39" s="21">
        <v>1286.3123317499756</v>
      </c>
      <c r="I39" s="23"/>
      <c r="J39" s="21">
        <v>2295.8819366508005</v>
      </c>
      <c r="K39" s="26"/>
      <c r="L39" s="21">
        <v>911.64174944794195</v>
      </c>
      <c r="M39" s="26"/>
      <c r="N39" s="28">
        <v>3207.523686098742</v>
      </c>
      <c r="P39" s="21">
        <v>5359.0307218157204</v>
      </c>
      <c r="Q39" s="23"/>
      <c r="R39" s="21">
        <v>87.683524319872689</v>
      </c>
      <c r="S39" s="26"/>
      <c r="T39" s="21">
        <v>186.41551313633258</v>
      </c>
      <c r="U39" s="26"/>
      <c r="V39" s="21">
        <v>878.68165473122929</v>
      </c>
      <c r="W39" s="26"/>
      <c r="X39" s="28">
        <v>1152.7806921874346</v>
      </c>
    </row>
    <row r="40" spans="1:30" s="20" customFormat="1" x14ac:dyDescent="0.3">
      <c r="D40" s="21"/>
      <c r="E40" s="26"/>
      <c r="F40" s="167"/>
      <c r="H40" s="167"/>
      <c r="I40" s="26"/>
      <c r="J40" s="21"/>
      <c r="K40" s="26"/>
      <c r="L40" s="21"/>
      <c r="M40" s="26"/>
      <c r="N40" s="60"/>
      <c r="P40" s="21"/>
      <c r="Q40" s="26"/>
      <c r="R40" s="21"/>
      <c r="S40" s="26"/>
      <c r="T40" s="21"/>
      <c r="U40" s="26"/>
      <c r="V40" s="21"/>
      <c r="W40" s="26"/>
      <c r="X40" s="60"/>
    </row>
    <row r="41" spans="1:30" x14ac:dyDescent="0.3">
      <c r="B41" s="6" t="s">
        <v>28</v>
      </c>
      <c r="C41" s="8"/>
      <c r="D41" s="8"/>
      <c r="E41" s="8"/>
      <c r="F41" s="8"/>
      <c r="G41" s="8"/>
      <c r="H41" s="8"/>
      <c r="I41" s="8"/>
      <c r="J41" s="8"/>
      <c r="K41" s="8"/>
      <c r="L41" s="8"/>
      <c r="P41" s="22"/>
    </row>
    <row r="42" spans="1:30" x14ac:dyDescent="0.3">
      <c r="B42" s="9"/>
      <c r="C42" s="8"/>
      <c r="D42" s="8"/>
      <c r="E42" s="8"/>
      <c r="F42" s="8"/>
      <c r="G42" s="8"/>
      <c r="H42" s="8"/>
      <c r="I42" s="8"/>
      <c r="J42" s="8"/>
      <c r="K42" s="8"/>
      <c r="L42" s="8"/>
    </row>
    <row r="44" spans="1:30" x14ac:dyDescent="0.3">
      <c r="B44" s="7" t="s">
        <v>47</v>
      </c>
    </row>
    <row r="45" spans="1:30" x14ac:dyDescent="0.3">
      <c r="B45" s="130" t="s">
        <v>98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</row>
    <row r="46" spans="1:30" ht="14.4" customHeight="1" x14ac:dyDescent="0.3">
      <c r="A46" s="149" t="s">
        <v>2</v>
      </c>
      <c r="B46" s="131" t="s">
        <v>71</v>
      </c>
      <c r="C46" s="136" t="s">
        <v>5</v>
      </c>
      <c r="D46" s="141"/>
      <c r="E46" s="135" t="s">
        <v>6</v>
      </c>
      <c r="F46" s="141"/>
      <c r="G46" s="135" t="s">
        <v>7</v>
      </c>
      <c r="H46" s="141"/>
      <c r="I46" s="156" t="s">
        <v>8</v>
      </c>
      <c r="J46" s="156"/>
      <c r="K46" s="156"/>
      <c r="L46" s="156"/>
      <c r="M46" s="156"/>
      <c r="N46" s="156"/>
      <c r="O46" s="157" t="s">
        <v>9</v>
      </c>
      <c r="P46" s="158"/>
      <c r="Q46" s="156" t="s">
        <v>10</v>
      </c>
      <c r="R46" s="156"/>
      <c r="S46" s="156"/>
      <c r="T46" s="156"/>
      <c r="U46" s="156"/>
      <c r="V46" s="156"/>
      <c r="W46" s="156"/>
      <c r="X46" s="156"/>
      <c r="Y46" s="81"/>
      <c r="Z46" s="81"/>
      <c r="AA46" s="81"/>
      <c r="AB46" s="81"/>
      <c r="AC46" s="81"/>
      <c r="AD46" s="81"/>
    </row>
    <row r="47" spans="1:30" ht="15" customHeight="1" x14ac:dyDescent="0.3">
      <c r="A47" s="149"/>
      <c r="B47" s="131"/>
      <c r="C47" s="136"/>
      <c r="D47" s="141"/>
      <c r="E47" s="135"/>
      <c r="F47" s="141"/>
      <c r="G47" s="135"/>
      <c r="H47" s="141"/>
      <c r="I47" s="153" t="s">
        <v>11</v>
      </c>
      <c r="J47" s="153"/>
      <c r="K47" s="153" t="s">
        <v>12</v>
      </c>
      <c r="L47" s="153"/>
      <c r="M47" s="151" t="s">
        <v>4</v>
      </c>
      <c r="N47" s="152"/>
      <c r="O47" s="150" t="s">
        <v>13</v>
      </c>
      <c r="P47" s="155"/>
      <c r="Q47" s="153" t="s">
        <v>14</v>
      </c>
      <c r="R47" s="153"/>
      <c r="S47" s="153" t="s">
        <v>15</v>
      </c>
      <c r="T47" s="153"/>
      <c r="U47" s="153" t="s">
        <v>16</v>
      </c>
      <c r="V47" s="153"/>
      <c r="W47" s="151" t="s">
        <v>4</v>
      </c>
      <c r="X47" s="152"/>
      <c r="Y47" s="81"/>
      <c r="Z47" s="81"/>
      <c r="AA47" s="81"/>
      <c r="AB47" s="81"/>
      <c r="AC47" s="81"/>
      <c r="AD47" s="81"/>
    </row>
    <row r="48" spans="1:30" x14ac:dyDescent="0.3">
      <c r="A48" s="149"/>
      <c r="B48" s="131"/>
      <c r="C48" s="136"/>
      <c r="D48" s="141"/>
      <c r="E48" s="135"/>
      <c r="F48" s="141"/>
      <c r="G48" s="135"/>
      <c r="H48" s="141"/>
      <c r="I48" s="153"/>
      <c r="J48" s="153"/>
      <c r="K48" s="153"/>
      <c r="L48" s="153"/>
      <c r="M48" s="151"/>
      <c r="N48" s="152"/>
      <c r="O48" s="150"/>
      <c r="P48" s="155"/>
      <c r="Q48" s="153"/>
      <c r="R48" s="153"/>
      <c r="S48" s="153"/>
      <c r="T48" s="153"/>
      <c r="U48" s="153"/>
      <c r="V48" s="153"/>
      <c r="W48" s="151"/>
      <c r="X48" s="152"/>
      <c r="Y48" s="81"/>
      <c r="Z48" s="81"/>
      <c r="AA48" s="81"/>
      <c r="AB48" s="81"/>
      <c r="AC48" s="81"/>
      <c r="AD48" s="81"/>
    </row>
    <row r="49" spans="1:30" x14ac:dyDescent="0.3">
      <c r="A49" s="149"/>
      <c r="B49" s="131"/>
      <c r="C49" s="89" t="s">
        <v>17</v>
      </c>
      <c r="D49" s="90" t="s">
        <v>18</v>
      </c>
      <c r="E49" s="94" t="s">
        <v>17</v>
      </c>
      <c r="F49" s="90" t="s">
        <v>18</v>
      </c>
      <c r="G49" s="94" t="s">
        <v>17</v>
      </c>
      <c r="H49" s="90" t="s">
        <v>18</v>
      </c>
      <c r="I49" s="82" t="s">
        <v>17</v>
      </c>
      <c r="J49" s="82" t="s">
        <v>18</v>
      </c>
      <c r="K49" s="82" t="s">
        <v>17</v>
      </c>
      <c r="L49" s="82" t="s">
        <v>18</v>
      </c>
      <c r="M49" s="97" t="s">
        <v>17</v>
      </c>
      <c r="N49" s="98" t="s">
        <v>18</v>
      </c>
      <c r="O49" s="89" t="s">
        <v>17</v>
      </c>
      <c r="P49" s="90" t="s">
        <v>18</v>
      </c>
      <c r="Q49" s="82" t="s">
        <v>17</v>
      </c>
      <c r="R49" s="82" t="s">
        <v>18</v>
      </c>
      <c r="S49" s="82" t="s">
        <v>17</v>
      </c>
      <c r="T49" s="82" t="s">
        <v>18</v>
      </c>
      <c r="U49" s="82" t="s">
        <v>17</v>
      </c>
      <c r="V49" s="82" t="s">
        <v>18</v>
      </c>
      <c r="W49" s="97" t="s">
        <v>17</v>
      </c>
      <c r="X49" s="98" t="s">
        <v>18</v>
      </c>
      <c r="Y49" s="81"/>
      <c r="Z49" s="81"/>
      <c r="AA49" s="81"/>
      <c r="AB49" s="81"/>
      <c r="AC49" s="81"/>
      <c r="AD49" s="81"/>
    </row>
    <row r="50" spans="1:30" x14ac:dyDescent="0.3">
      <c r="A50" s="83"/>
      <c r="B50" s="84" t="s">
        <v>72</v>
      </c>
      <c r="C50" s="91">
        <v>3271</v>
      </c>
      <c r="D50" s="92">
        <v>5455553.054565208</v>
      </c>
      <c r="E50" s="95">
        <v>8</v>
      </c>
      <c r="F50" s="92">
        <v>30500.862495297093</v>
      </c>
      <c r="G50" s="95">
        <v>374</v>
      </c>
      <c r="H50" s="92">
        <v>832509.441137527</v>
      </c>
      <c r="I50" s="85">
        <v>222</v>
      </c>
      <c r="J50" s="85">
        <v>888358.94596753444</v>
      </c>
      <c r="K50" s="85">
        <v>91</v>
      </c>
      <c r="L50" s="85">
        <v>185854.36671413798</v>
      </c>
      <c r="M50" s="91">
        <v>313</v>
      </c>
      <c r="N50" s="92">
        <v>1074213.3126816724</v>
      </c>
      <c r="O50" s="91">
        <v>2158</v>
      </c>
      <c r="P50" s="92">
        <v>2640417.3232256477</v>
      </c>
      <c r="Q50" s="85">
        <v>60</v>
      </c>
      <c r="R50" s="85">
        <v>213299.83635744726</v>
      </c>
      <c r="S50" s="85">
        <v>115</v>
      </c>
      <c r="T50" s="85">
        <v>43191.957717279351</v>
      </c>
      <c r="U50" s="85">
        <v>243</v>
      </c>
      <c r="V50" s="85">
        <v>621420.32095033699</v>
      </c>
      <c r="W50" s="91">
        <v>418</v>
      </c>
      <c r="X50" s="92">
        <v>877912.11502506351</v>
      </c>
      <c r="Y50" s="85"/>
      <c r="Z50" s="85"/>
      <c r="AA50" s="85"/>
      <c r="AB50" s="85"/>
      <c r="AC50" s="85"/>
      <c r="AD50" s="85"/>
    </row>
    <row r="51" spans="1:30" x14ac:dyDescent="0.3">
      <c r="B51" s="86" t="s">
        <v>73</v>
      </c>
      <c r="C51" s="91">
        <v>5003</v>
      </c>
      <c r="D51" s="92">
        <v>6686307.2258953433</v>
      </c>
      <c r="E51" s="95">
        <v>68</v>
      </c>
      <c r="F51" s="92">
        <v>181838.32518050203</v>
      </c>
      <c r="G51" s="95">
        <v>651</v>
      </c>
      <c r="H51" s="92">
        <v>662982.77575088467</v>
      </c>
      <c r="I51" s="85">
        <v>319</v>
      </c>
      <c r="J51" s="85">
        <v>1666419.1397560134</v>
      </c>
      <c r="K51" s="85">
        <v>215</v>
      </c>
      <c r="L51" s="85">
        <v>285462.2532305122</v>
      </c>
      <c r="M51" s="91">
        <v>534</v>
      </c>
      <c r="N51" s="92">
        <v>1951881.3929865255</v>
      </c>
      <c r="O51" s="91">
        <v>3077</v>
      </c>
      <c r="P51" s="92">
        <v>3072621.746881715</v>
      </c>
      <c r="Q51" s="85">
        <v>77</v>
      </c>
      <c r="R51" s="85">
        <v>124250.47894433145</v>
      </c>
      <c r="S51" s="85">
        <v>200</v>
      </c>
      <c r="T51" s="85">
        <v>101543.15346399273</v>
      </c>
      <c r="U51" s="85">
        <v>396</v>
      </c>
      <c r="V51" s="85">
        <v>591189.35268739203</v>
      </c>
      <c r="W51" s="91">
        <v>673</v>
      </c>
      <c r="X51" s="92">
        <v>816982.9850957162</v>
      </c>
      <c r="Y51" s="85"/>
      <c r="Z51" s="85"/>
      <c r="AA51" s="85"/>
      <c r="AB51" s="85"/>
      <c r="AC51" s="85"/>
      <c r="AD51" s="85"/>
    </row>
    <row r="52" spans="1:30" x14ac:dyDescent="0.3">
      <c r="B52" s="86" t="s">
        <v>74</v>
      </c>
      <c r="C52" s="91">
        <v>2872</v>
      </c>
      <c r="D52" s="92">
        <v>2419009.4316387544</v>
      </c>
      <c r="E52" s="95">
        <v>4</v>
      </c>
      <c r="F52" s="92">
        <v>8839.6049457167119</v>
      </c>
      <c r="G52" s="95">
        <v>327</v>
      </c>
      <c r="H52" s="92">
        <v>193288.86402456564</v>
      </c>
      <c r="I52" s="85">
        <v>134</v>
      </c>
      <c r="J52" s="85">
        <v>538871.8765348884</v>
      </c>
      <c r="K52" s="85">
        <v>86</v>
      </c>
      <c r="L52" s="85">
        <v>106416.59949355655</v>
      </c>
      <c r="M52" s="91">
        <v>220</v>
      </c>
      <c r="N52" s="92">
        <v>645288.47602844494</v>
      </c>
      <c r="O52" s="91">
        <v>1999</v>
      </c>
      <c r="P52" s="92">
        <v>1401509.0263014585</v>
      </c>
      <c r="Q52" s="85">
        <v>49</v>
      </c>
      <c r="R52" s="85">
        <v>14332.667292481401</v>
      </c>
      <c r="S52" s="85">
        <v>107</v>
      </c>
      <c r="T52" s="85">
        <v>24067.87322485352</v>
      </c>
      <c r="U52" s="85">
        <v>166</v>
      </c>
      <c r="V52" s="85">
        <v>131682.91982123378</v>
      </c>
      <c r="W52" s="91">
        <v>322</v>
      </c>
      <c r="X52" s="92">
        <v>170083.46033856869</v>
      </c>
      <c r="Y52" s="85"/>
      <c r="Z52" s="85"/>
      <c r="AA52" s="85"/>
      <c r="AB52" s="85"/>
      <c r="AC52" s="85"/>
      <c r="AD52" s="85"/>
    </row>
    <row r="53" spans="1:30" x14ac:dyDescent="0.3">
      <c r="B53" s="86" t="s">
        <v>75</v>
      </c>
      <c r="C53" s="91">
        <v>6630</v>
      </c>
      <c r="D53" s="92">
        <v>7019735.3866456719</v>
      </c>
      <c r="E53" s="95">
        <v>14</v>
      </c>
      <c r="F53" s="92">
        <v>21438.155013881391</v>
      </c>
      <c r="G53" s="95">
        <v>954</v>
      </c>
      <c r="H53" s="92">
        <v>1027641.6239250076</v>
      </c>
      <c r="I53" s="85">
        <v>338</v>
      </c>
      <c r="J53" s="85">
        <v>956518.69422640267</v>
      </c>
      <c r="K53" s="85">
        <v>236</v>
      </c>
      <c r="L53" s="85">
        <v>891983.62489381491</v>
      </c>
      <c r="M53" s="91">
        <v>574</v>
      </c>
      <c r="N53" s="92">
        <v>1848502.3191202176</v>
      </c>
      <c r="O53" s="91">
        <v>4199</v>
      </c>
      <c r="P53" s="92">
        <v>3181278.6927660932</v>
      </c>
      <c r="Q53" s="85">
        <v>142</v>
      </c>
      <c r="R53" s="85">
        <v>59916.633905479437</v>
      </c>
      <c r="S53" s="85">
        <v>258</v>
      </c>
      <c r="T53" s="85">
        <v>249796.07433651411</v>
      </c>
      <c r="U53" s="85">
        <v>489</v>
      </c>
      <c r="V53" s="85">
        <v>631161.8875784789</v>
      </c>
      <c r="W53" s="91">
        <v>889</v>
      </c>
      <c r="X53" s="92">
        <v>940874.59582047246</v>
      </c>
      <c r="Y53" s="85"/>
      <c r="Z53" s="85"/>
      <c r="AA53" s="85"/>
      <c r="AB53" s="85"/>
      <c r="AC53" s="85"/>
      <c r="AD53" s="85"/>
    </row>
    <row r="54" spans="1:30" x14ac:dyDescent="0.3">
      <c r="B54" s="86" t="s">
        <v>76</v>
      </c>
      <c r="C54" s="91">
        <v>15071</v>
      </c>
      <c r="D54" s="92">
        <v>17657462.571963344</v>
      </c>
      <c r="E54" s="95">
        <v>67</v>
      </c>
      <c r="F54" s="92">
        <v>210134.83936764541</v>
      </c>
      <c r="G54" s="95">
        <v>2067</v>
      </c>
      <c r="H54" s="92">
        <v>2461618.2522123521</v>
      </c>
      <c r="I54" s="85">
        <v>997</v>
      </c>
      <c r="J54" s="85">
        <v>3247218.1347791296</v>
      </c>
      <c r="K54" s="85">
        <v>554</v>
      </c>
      <c r="L54" s="85">
        <v>1291337.2270750846</v>
      </c>
      <c r="M54" s="91">
        <v>1551</v>
      </c>
      <c r="N54" s="92">
        <v>4538555.3618542142</v>
      </c>
      <c r="O54" s="91">
        <v>9229</v>
      </c>
      <c r="P54" s="92">
        <v>8775907.9218071867</v>
      </c>
      <c r="Q54" s="85">
        <v>292</v>
      </c>
      <c r="R54" s="85">
        <v>96169.155221096604</v>
      </c>
      <c r="S54" s="85">
        <v>580</v>
      </c>
      <c r="T54" s="85">
        <v>305908.22586931515</v>
      </c>
      <c r="U54" s="85">
        <v>1285</v>
      </c>
      <c r="V54" s="85">
        <v>1269168.8156315314</v>
      </c>
      <c r="W54" s="91">
        <v>2157</v>
      </c>
      <c r="X54" s="92">
        <v>1671246.1967219431</v>
      </c>
      <c r="Y54" s="85"/>
      <c r="Z54" s="85"/>
      <c r="AA54" s="85"/>
      <c r="AB54" s="85"/>
      <c r="AC54" s="85"/>
      <c r="AD54" s="85"/>
    </row>
    <row r="55" spans="1:30" x14ac:dyDescent="0.3">
      <c r="B55" s="86" t="s">
        <v>77</v>
      </c>
      <c r="C55" s="91">
        <v>6874</v>
      </c>
      <c r="D55" s="92">
        <v>9787590.0118210707</v>
      </c>
      <c r="E55" s="95">
        <v>99</v>
      </c>
      <c r="F55" s="92">
        <v>557649.27016638406</v>
      </c>
      <c r="G55" s="95">
        <v>878</v>
      </c>
      <c r="H55" s="92">
        <v>1606589.0435885482</v>
      </c>
      <c r="I55" s="85">
        <v>417</v>
      </c>
      <c r="J55" s="85">
        <v>1768587.350136583</v>
      </c>
      <c r="K55" s="85">
        <v>311</v>
      </c>
      <c r="L55" s="85">
        <v>500452.58855070028</v>
      </c>
      <c r="M55" s="91">
        <v>728</v>
      </c>
      <c r="N55" s="92">
        <v>2269039.9386872831</v>
      </c>
      <c r="O55" s="91">
        <v>4304</v>
      </c>
      <c r="P55" s="92">
        <v>4517383.6214796649</v>
      </c>
      <c r="Q55" s="85">
        <v>117</v>
      </c>
      <c r="R55" s="85">
        <v>103308.7816320108</v>
      </c>
      <c r="S55" s="85">
        <v>217</v>
      </c>
      <c r="T55" s="85">
        <v>214614.61644734419</v>
      </c>
      <c r="U55" s="85">
        <v>531</v>
      </c>
      <c r="V55" s="85">
        <v>519004.7398198343</v>
      </c>
      <c r="W55" s="91">
        <v>865</v>
      </c>
      <c r="X55" s="92">
        <v>836928.13789918926</v>
      </c>
      <c r="Y55" s="85"/>
      <c r="Z55" s="85"/>
      <c r="AA55" s="85"/>
      <c r="AB55" s="85"/>
      <c r="AC55" s="85"/>
      <c r="AD55" s="85"/>
    </row>
    <row r="56" spans="1:30" x14ac:dyDescent="0.3">
      <c r="B56" s="86" t="s">
        <v>78</v>
      </c>
      <c r="C56" s="91">
        <v>8751</v>
      </c>
      <c r="D56" s="92">
        <v>12615103.995704256</v>
      </c>
      <c r="E56" s="95">
        <v>66</v>
      </c>
      <c r="F56" s="92">
        <v>153555.01290109073</v>
      </c>
      <c r="G56" s="95">
        <v>1112</v>
      </c>
      <c r="H56" s="92">
        <v>2652121.0167945735</v>
      </c>
      <c r="I56" s="85">
        <v>636</v>
      </c>
      <c r="J56" s="85">
        <v>2463905.8917741645</v>
      </c>
      <c r="K56" s="85">
        <v>261</v>
      </c>
      <c r="L56" s="85">
        <v>450228.14111051802</v>
      </c>
      <c r="M56" s="91">
        <v>897</v>
      </c>
      <c r="N56" s="92">
        <v>2914134.0328846825</v>
      </c>
      <c r="O56" s="91">
        <v>5567</v>
      </c>
      <c r="P56" s="92">
        <v>5352534.6439836435</v>
      </c>
      <c r="Q56" s="85">
        <v>158</v>
      </c>
      <c r="R56" s="85">
        <v>356012.67200468382</v>
      </c>
      <c r="S56" s="85">
        <v>263</v>
      </c>
      <c r="T56" s="85">
        <v>82679.261813548903</v>
      </c>
      <c r="U56" s="85">
        <v>688</v>
      </c>
      <c r="V56" s="85">
        <v>1104067.3553220336</v>
      </c>
      <c r="W56" s="91">
        <v>1109</v>
      </c>
      <c r="X56" s="92">
        <v>1542759.2891402664</v>
      </c>
      <c r="Y56" s="85"/>
      <c r="Z56" s="85"/>
      <c r="AA56" s="85"/>
      <c r="AB56" s="85"/>
      <c r="AC56" s="85"/>
      <c r="AD56" s="85"/>
    </row>
    <row r="57" spans="1:30" x14ac:dyDescent="0.3">
      <c r="B57" s="86" t="s">
        <v>79</v>
      </c>
      <c r="C57" s="91">
        <v>12466</v>
      </c>
      <c r="D57" s="92">
        <v>14795407.696202891</v>
      </c>
      <c r="E57" s="95">
        <v>214</v>
      </c>
      <c r="F57" s="92">
        <v>531354.83103847271</v>
      </c>
      <c r="G57" s="95">
        <v>1836</v>
      </c>
      <c r="H57" s="92">
        <v>2064805.751117965</v>
      </c>
      <c r="I57" s="85">
        <v>854</v>
      </c>
      <c r="J57" s="85">
        <v>2830135.6487239026</v>
      </c>
      <c r="K57" s="85">
        <v>465</v>
      </c>
      <c r="L57" s="85">
        <v>1203883.3761341483</v>
      </c>
      <c r="M57" s="91">
        <v>1319</v>
      </c>
      <c r="N57" s="92">
        <v>4034019.024858051</v>
      </c>
      <c r="O57" s="91">
        <v>7415</v>
      </c>
      <c r="P57" s="92">
        <v>6607019.551684984</v>
      </c>
      <c r="Q57" s="85">
        <v>257</v>
      </c>
      <c r="R57" s="85">
        <v>143860.76760222251</v>
      </c>
      <c r="S57" s="85">
        <v>465</v>
      </c>
      <c r="T57" s="85">
        <v>330082.19395952439</v>
      </c>
      <c r="U57" s="85">
        <v>960</v>
      </c>
      <c r="V57" s="85">
        <v>1084265.5759416714</v>
      </c>
      <c r="W57" s="91">
        <v>1682</v>
      </c>
      <c r="X57" s="92">
        <v>1558208.5375034183</v>
      </c>
      <c r="Y57" s="85"/>
      <c r="Z57" s="85"/>
      <c r="AA57" s="85"/>
      <c r="AB57" s="85"/>
      <c r="AC57" s="85"/>
      <c r="AD57" s="85"/>
    </row>
    <row r="58" spans="1:30" x14ac:dyDescent="0.3">
      <c r="B58" s="86" t="s">
        <v>80</v>
      </c>
      <c r="C58" s="91">
        <v>8732</v>
      </c>
      <c r="D58" s="92">
        <v>7464247.8756046174</v>
      </c>
      <c r="E58" s="95">
        <v>69</v>
      </c>
      <c r="F58" s="92">
        <v>193712.62173893789</v>
      </c>
      <c r="G58" s="95">
        <v>1018</v>
      </c>
      <c r="H58" s="92">
        <v>838065.81946180156</v>
      </c>
      <c r="I58" s="85">
        <v>501</v>
      </c>
      <c r="J58" s="85">
        <v>1318200.6923624799</v>
      </c>
      <c r="K58" s="85">
        <v>235</v>
      </c>
      <c r="L58" s="85">
        <v>521568.6608454854</v>
      </c>
      <c r="M58" s="91">
        <v>736</v>
      </c>
      <c r="N58" s="92">
        <v>1839769.3532079654</v>
      </c>
      <c r="O58" s="91">
        <v>5890</v>
      </c>
      <c r="P58" s="92">
        <v>3715004.1130360677</v>
      </c>
      <c r="Q58" s="85">
        <v>169</v>
      </c>
      <c r="R58" s="85">
        <v>49540.661675698386</v>
      </c>
      <c r="S58" s="85">
        <v>279</v>
      </c>
      <c r="T58" s="85">
        <v>262801.88515139051</v>
      </c>
      <c r="U58" s="85">
        <v>571</v>
      </c>
      <c r="V58" s="85">
        <v>565353.42133275548</v>
      </c>
      <c r="W58" s="91">
        <v>1019</v>
      </c>
      <c r="X58" s="92">
        <v>877695.9681598444</v>
      </c>
      <c r="Y58" s="85"/>
      <c r="Z58" s="85"/>
      <c r="AA58" s="85"/>
      <c r="AB58" s="85"/>
      <c r="AC58" s="85"/>
      <c r="AD58" s="85"/>
    </row>
    <row r="59" spans="1:30" x14ac:dyDescent="0.3">
      <c r="B59" s="86" t="s">
        <v>81</v>
      </c>
      <c r="C59" s="91">
        <v>8926</v>
      </c>
      <c r="D59" s="92">
        <v>11948482.541290082</v>
      </c>
      <c r="E59" s="95">
        <v>97</v>
      </c>
      <c r="F59" s="92">
        <v>252662.2107057588</v>
      </c>
      <c r="G59" s="95">
        <v>1090</v>
      </c>
      <c r="H59" s="92">
        <v>1692922.5510660429</v>
      </c>
      <c r="I59" s="85">
        <v>649</v>
      </c>
      <c r="J59" s="85">
        <v>3380494.6357288379</v>
      </c>
      <c r="K59" s="85">
        <v>265</v>
      </c>
      <c r="L59" s="85">
        <v>569168.7154380742</v>
      </c>
      <c r="M59" s="91">
        <v>914</v>
      </c>
      <c r="N59" s="92">
        <v>3949663.3511669124</v>
      </c>
      <c r="O59" s="91">
        <v>5748</v>
      </c>
      <c r="P59" s="92">
        <v>5143145.3082655882</v>
      </c>
      <c r="Q59" s="85">
        <v>137</v>
      </c>
      <c r="R59" s="85">
        <v>57678.844814058997</v>
      </c>
      <c r="S59" s="85">
        <v>310</v>
      </c>
      <c r="T59" s="85">
        <v>348232.28832188464</v>
      </c>
      <c r="U59" s="85">
        <v>630</v>
      </c>
      <c r="V59" s="85">
        <v>504177.98694983602</v>
      </c>
      <c r="W59" s="91">
        <v>1077</v>
      </c>
      <c r="X59" s="92">
        <v>910089.12008577969</v>
      </c>
      <c r="Y59" s="85"/>
      <c r="Z59" s="85"/>
      <c r="AA59" s="85"/>
      <c r="AB59" s="85"/>
      <c r="AC59" s="85"/>
      <c r="AD59" s="85"/>
    </row>
    <row r="60" spans="1:30" x14ac:dyDescent="0.3">
      <c r="B60" s="86" t="s">
        <v>82</v>
      </c>
      <c r="C60" s="91">
        <v>1605</v>
      </c>
      <c r="D60" s="92">
        <v>1437280.308165868</v>
      </c>
      <c r="E60" s="95">
        <v>1</v>
      </c>
      <c r="F60" s="92">
        <v>101.41038178642501</v>
      </c>
      <c r="G60" s="95">
        <v>250</v>
      </c>
      <c r="H60" s="92">
        <v>313548.39320320578</v>
      </c>
      <c r="I60" s="85">
        <v>86</v>
      </c>
      <c r="J60" s="85">
        <v>527921.18520341406</v>
      </c>
      <c r="K60" s="85">
        <v>44</v>
      </c>
      <c r="L60" s="85">
        <v>13267.858283723937</v>
      </c>
      <c r="M60" s="91">
        <v>130</v>
      </c>
      <c r="N60" s="92">
        <v>541189.043487138</v>
      </c>
      <c r="O60" s="91">
        <v>1028</v>
      </c>
      <c r="P60" s="92">
        <v>513629.69471756701</v>
      </c>
      <c r="Q60" s="85">
        <v>34</v>
      </c>
      <c r="R60" s="85">
        <v>6960.1325366083029</v>
      </c>
      <c r="S60" s="85">
        <v>46</v>
      </c>
      <c r="T60" s="85">
        <v>8537.1451692995615</v>
      </c>
      <c r="U60" s="85">
        <v>116</v>
      </c>
      <c r="V60" s="85">
        <v>53314.488670263127</v>
      </c>
      <c r="W60" s="91">
        <v>196</v>
      </c>
      <c r="X60" s="92">
        <v>68811.766376170999</v>
      </c>
      <c r="Y60" s="85"/>
      <c r="Z60" s="85"/>
      <c r="AA60" s="85"/>
      <c r="AB60" s="85"/>
      <c r="AC60" s="85"/>
      <c r="AD60" s="85"/>
    </row>
    <row r="61" spans="1:30" x14ac:dyDescent="0.3">
      <c r="B61" s="86" t="s">
        <v>83</v>
      </c>
      <c r="C61" s="91">
        <v>2145</v>
      </c>
      <c r="D61" s="92">
        <v>2543031.8589841318</v>
      </c>
      <c r="E61" s="95">
        <v>9</v>
      </c>
      <c r="F61" s="92">
        <v>9826.6659951045822</v>
      </c>
      <c r="G61" s="95">
        <v>315</v>
      </c>
      <c r="H61" s="92">
        <v>247574.7783929632</v>
      </c>
      <c r="I61" s="85">
        <v>163</v>
      </c>
      <c r="J61" s="85">
        <v>568744.9795269341</v>
      </c>
      <c r="K61" s="85">
        <v>64</v>
      </c>
      <c r="L61" s="85">
        <v>98071.790065636174</v>
      </c>
      <c r="M61" s="91">
        <v>227</v>
      </c>
      <c r="N61" s="92">
        <v>666816.76959257026</v>
      </c>
      <c r="O61" s="91">
        <v>1326</v>
      </c>
      <c r="P61" s="92">
        <v>1356413.9513980604</v>
      </c>
      <c r="Q61" s="85">
        <v>33</v>
      </c>
      <c r="R61" s="85">
        <v>14569.291516649726</v>
      </c>
      <c r="S61" s="85">
        <v>69</v>
      </c>
      <c r="T61" s="85">
        <v>25360.514448106111</v>
      </c>
      <c r="U61" s="85">
        <v>166</v>
      </c>
      <c r="V61" s="85">
        <v>222469.88764067733</v>
      </c>
      <c r="W61" s="91">
        <v>268</v>
      </c>
      <c r="X61" s="92">
        <v>262399.69360543316</v>
      </c>
      <c r="Y61" s="85"/>
      <c r="Z61" s="85"/>
      <c r="AA61" s="85"/>
      <c r="AB61" s="85"/>
      <c r="AC61" s="85"/>
      <c r="AD61" s="85"/>
    </row>
    <row r="62" spans="1:30" x14ac:dyDescent="0.3">
      <c r="B62" s="86" t="s">
        <v>84</v>
      </c>
      <c r="C62" s="91">
        <v>67414</v>
      </c>
      <c r="D62" s="92">
        <v>163456864.86383796</v>
      </c>
      <c r="E62" s="95">
        <v>686</v>
      </c>
      <c r="F62" s="92">
        <v>3384593.4570697742</v>
      </c>
      <c r="G62" s="95">
        <v>9322</v>
      </c>
      <c r="H62" s="92">
        <v>15070676.27902999</v>
      </c>
      <c r="I62" s="85">
        <v>6108</v>
      </c>
      <c r="J62" s="85">
        <v>33796424.416949458</v>
      </c>
      <c r="K62" s="85">
        <v>2553</v>
      </c>
      <c r="L62" s="85">
        <v>15333383.282701382</v>
      </c>
      <c r="M62" s="91">
        <v>8661</v>
      </c>
      <c r="N62" s="92">
        <v>49129807.699650846</v>
      </c>
      <c r="O62" s="91">
        <v>38830</v>
      </c>
      <c r="P62" s="92">
        <v>79482037.062114194</v>
      </c>
      <c r="Q62" s="85">
        <v>1055</v>
      </c>
      <c r="R62" s="85">
        <v>768017.17452422471</v>
      </c>
      <c r="S62" s="85">
        <v>2122</v>
      </c>
      <c r="T62" s="85">
        <v>2329796.9050903618</v>
      </c>
      <c r="U62" s="85">
        <v>6738</v>
      </c>
      <c r="V62" s="85">
        <v>13291936.28635858</v>
      </c>
      <c r="W62" s="91">
        <v>9915</v>
      </c>
      <c r="X62" s="92">
        <v>16389750.365973165</v>
      </c>
      <c r="Y62" s="85"/>
      <c r="Z62" s="85"/>
      <c r="AA62" s="85"/>
      <c r="AB62" s="85"/>
      <c r="AC62" s="85"/>
      <c r="AD62" s="85"/>
    </row>
    <row r="63" spans="1:30" x14ac:dyDescent="0.3">
      <c r="B63" s="86" t="s">
        <v>85</v>
      </c>
      <c r="C63" s="91">
        <v>3902</v>
      </c>
      <c r="D63" s="92">
        <v>3208663.4928710191</v>
      </c>
      <c r="E63" s="95">
        <v>9</v>
      </c>
      <c r="F63" s="92">
        <v>6000.1142556968125</v>
      </c>
      <c r="G63" s="95">
        <v>492</v>
      </c>
      <c r="H63" s="92">
        <v>371884.45781108394</v>
      </c>
      <c r="I63" s="85">
        <v>227</v>
      </c>
      <c r="J63" s="85">
        <v>685903.4376767287</v>
      </c>
      <c r="K63" s="85">
        <v>134</v>
      </c>
      <c r="L63" s="85">
        <v>339361.30061518919</v>
      </c>
      <c r="M63" s="91">
        <v>361</v>
      </c>
      <c r="N63" s="92">
        <v>1025264.7382919178</v>
      </c>
      <c r="O63" s="91">
        <v>2543</v>
      </c>
      <c r="P63" s="92">
        <v>1604920.569743807</v>
      </c>
      <c r="Q63" s="85">
        <v>76</v>
      </c>
      <c r="R63" s="85">
        <v>30849.172271562129</v>
      </c>
      <c r="S63" s="85">
        <v>119</v>
      </c>
      <c r="T63" s="85">
        <v>23327.365794345831</v>
      </c>
      <c r="U63" s="85">
        <v>302</v>
      </c>
      <c r="V63" s="85">
        <v>146417.07470260561</v>
      </c>
      <c r="W63" s="91">
        <v>497</v>
      </c>
      <c r="X63" s="92">
        <v>200593.61276851356</v>
      </c>
      <c r="Y63" s="85"/>
      <c r="Z63" s="85"/>
      <c r="AA63" s="85"/>
      <c r="AB63" s="85"/>
      <c r="AC63" s="85"/>
      <c r="AD63" s="85"/>
    </row>
    <row r="64" spans="1:30" x14ac:dyDescent="0.3">
      <c r="B64" s="86" t="s">
        <v>86</v>
      </c>
      <c r="C64" s="91">
        <v>1946</v>
      </c>
      <c r="D64" s="92">
        <v>1283147.2574745368</v>
      </c>
      <c r="E64" s="95">
        <v>4</v>
      </c>
      <c r="F64" s="92">
        <v>3211.3287565701253</v>
      </c>
      <c r="G64" s="95">
        <v>215</v>
      </c>
      <c r="H64" s="92">
        <v>133250.5373905148</v>
      </c>
      <c r="I64" s="85">
        <v>94</v>
      </c>
      <c r="J64" s="85">
        <v>215876.27324959764</v>
      </c>
      <c r="K64" s="85">
        <v>41</v>
      </c>
      <c r="L64" s="85">
        <v>16212.299963796493</v>
      </c>
      <c r="M64" s="91">
        <v>135</v>
      </c>
      <c r="N64" s="92">
        <v>232088.57321339415</v>
      </c>
      <c r="O64" s="91">
        <v>1387</v>
      </c>
      <c r="P64" s="92">
        <v>783837.39081904769</v>
      </c>
      <c r="Q64" s="85">
        <v>21</v>
      </c>
      <c r="R64" s="85">
        <v>56962.211449434923</v>
      </c>
      <c r="S64" s="85">
        <v>68</v>
      </c>
      <c r="T64" s="85">
        <v>13360.26582365343</v>
      </c>
      <c r="U64" s="85">
        <v>116</v>
      </c>
      <c r="V64" s="85">
        <v>60436.950021921541</v>
      </c>
      <c r="W64" s="91">
        <v>205</v>
      </c>
      <c r="X64" s="92">
        <v>130759.4272950099</v>
      </c>
      <c r="Y64" s="85"/>
      <c r="Z64" s="85"/>
      <c r="AA64" s="85"/>
      <c r="AB64" s="85"/>
      <c r="AC64" s="85"/>
      <c r="AD64" s="85"/>
    </row>
    <row r="65" spans="1:30" x14ac:dyDescent="0.3">
      <c r="B65" s="86" t="s">
        <v>87</v>
      </c>
      <c r="C65" s="91">
        <v>3382</v>
      </c>
      <c r="D65" s="92">
        <v>3550535.3370559956</v>
      </c>
      <c r="E65" s="95">
        <v>2</v>
      </c>
      <c r="F65" s="92">
        <v>1318.3349632235249</v>
      </c>
      <c r="G65" s="95">
        <v>474</v>
      </c>
      <c r="H65" s="92">
        <v>821814.25231646665</v>
      </c>
      <c r="I65" s="85">
        <v>203</v>
      </c>
      <c r="J65" s="85">
        <v>464274.74117535306</v>
      </c>
      <c r="K65" s="85">
        <v>151</v>
      </c>
      <c r="L65" s="85">
        <v>270701.24325747724</v>
      </c>
      <c r="M65" s="91">
        <v>354</v>
      </c>
      <c r="N65" s="92">
        <v>734975.98443283036</v>
      </c>
      <c r="O65" s="91">
        <v>2128</v>
      </c>
      <c r="P65" s="92">
        <v>1515170.1752405202</v>
      </c>
      <c r="Q65" s="85">
        <v>73</v>
      </c>
      <c r="R65" s="85">
        <v>27715.457342229955</v>
      </c>
      <c r="S65" s="85">
        <v>101</v>
      </c>
      <c r="T65" s="85">
        <v>76360.175602217103</v>
      </c>
      <c r="U65" s="85">
        <v>250</v>
      </c>
      <c r="V65" s="85">
        <v>373180.95715850813</v>
      </c>
      <c r="W65" s="91">
        <v>424</v>
      </c>
      <c r="X65" s="92">
        <v>477256.59010295518</v>
      </c>
      <c r="Y65" s="85"/>
      <c r="Z65" s="85"/>
      <c r="AA65" s="85"/>
      <c r="AB65" s="85"/>
      <c r="AC65" s="85"/>
      <c r="AD65" s="85"/>
    </row>
    <row r="66" spans="1:30" x14ac:dyDescent="0.3">
      <c r="B66" s="87" t="s">
        <v>88</v>
      </c>
      <c r="C66" s="91">
        <v>614</v>
      </c>
      <c r="D66" s="92">
        <v>1005722.3682569279</v>
      </c>
      <c r="E66" s="95">
        <v>301</v>
      </c>
      <c r="F66" s="92">
        <v>262134.34374130616</v>
      </c>
      <c r="G66" s="95">
        <v>35</v>
      </c>
      <c r="H66" s="92">
        <v>159508.38951186789</v>
      </c>
      <c r="I66" s="85">
        <v>135</v>
      </c>
      <c r="J66" s="85">
        <v>281831.82305105304</v>
      </c>
      <c r="K66" s="85">
        <v>0</v>
      </c>
      <c r="L66" s="85">
        <v>0</v>
      </c>
      <c r="M66" s="91">
        <v>135</v>
      </c>
      <c r="N66" s="92">
        <v>281831.82305105304</v>
      </c>
      <c r="O66" s="91">
        <v>87</v>
      </c>
      <c r="P66" s="92">
        <v>117551.48365078727</v>
      </c>
      <c r="Q66" s="85">
        <v>0</v>
      </c>
      <c r="R66" s="85">
        <v>0</v>
      </c>
      <c r="S66" s="85">
        <v>15</v>
      </c>
      <c r="T66" s="85">
        <v>74790.156567488433</v>
      </c>
      <c r="U66" s="85">
        <v>41</v>
      </c>
      <c r="V66" s="85">
        <v>109906.17173442514</v>
      </c>
      <c r="W66" s="91">
        <v>56</v>
      </c>
      <c r="X66" s="92">
        <v>184696.32830191357</v>
      </c>
      <c r="Y66" s="85"/>
      <c r="Z66" s="85"/>
      <c r="AA66" s="85"/>
      <c r="AB66" s="85"/>
      <c r="AC66" s="85"/>
      <c r="AD66" s="85"/>
    </row>
    <row r="67" spans="1:30" x14ac:dyDescent="0.3">
      <c r="B67" s="7" t="s">
        <v>4</v>
      </c>
      <c r="C67" s="88">
        <v>159604</v>
      </c>
      <c r="D67" s="93">
        <v>272334145.27797765</v>
      </c>
      <c r="E67" s="96">
        <v>1718</v>
      </c>
      <c r="F67" s="93">
        <v>5808871.3887171494</v>
      </c>
      <c r="G67" s="96">
        <v>21410</v>
      </c>
      <c r="H67" s="93">
        <v>31150802.226735361</v>
      </c>
      <c r="I67" s="88">
        <v>12083</v>
      </c>
      <c r="J67" s="88">
        <v>55599687.866822466</v>
      </c>
      <c r="K67" s="88">
        <v>5706</v>
      </c>
      <c r="L67" s="88">
        <v>22077353.328373235</v>
      </c>
      <c r="M67" s="88">
        <v>17789</v>
      </c>
      <c r="N67" s="93">
        <v>77677041.19519572</v>
      </c>
      <c r="O67" s="88">
        <v>96915</v>
      </c>
      <c r="P67" s="93">
        <v>129780382.27711602</v>
      </c>
      <c r="Q67" s="88">
        <v>2750</v>
      </c>
      <c r="R67" s="88">
        <v>2123443.9390902207</v>
      </c>
      <c r="S67" s="88">
        <v>5334</v>
      </c>
      <c r="T67" s="88">
        <v>4514450.0588011192</v>
      </c>
      <c r="U67" s="88">
        <v>13688</v>
      </c>
      <c r="V67" s="88">
        <v>21279154.19232209</v>
      </c>
      <c r="W67" s="88">
        <v>21772</v>
      </c>
      <c r="X67" s="93">
        <v>27917048.190213423</v>
      </c>
      <c r="Y67" s="85"/>
      <c r="Z67" s="85"/>
      <c r="AA67" s="85"/>
      <c r="AB67" s="85"/>
      <c r="AC67" s="85"/>
      <c r="AD67" s="85"/>
    </row>
    <row r="68" spans="1:30" s="20" customFormat="1" x14ac:dyDescent="0.3">
      <c r="B68" s="20" t="s">
        <v>46</v>
      </c>
      <c r="D68" s="21">
        <v>11245.513578683993</v>
      </c>
      <c r="E68" s="23"/>
      <c r="F68" s="28">
        <v>239.86614683212133</v>
      </c>
      <c r="H68" s="21">
        <v>1286.3123317499756</v>
      </c>
      <c r="I68" s="23"/>
      <c r="J68" s="21">
        <v>2295.8819366508005</v>
      </c>
      <c r="K68" s="26"/>
      <c r="L68" s="21">
        <v>911.64174944794172</v>
      </c>
      <c r="M68" s="26"/>
      <c r="N68" s="28">
        <v>3207.5236860987429</v>
      </c>
      <c r="P68" s="21">
        <v>5359.0307218157195</v>
      </c>
      <c r="Q68" s="23"/>
      <c r="R68" s="21">
        <v>87.683524319872717</v>
      </c>
      <c r="S68" s="26"/>
      <c r="T68" s="21">
        <v>186.41551313633255</v>
      </c>
      <c r="U68" s="26"/>
      <c r="V68" s="21">
        <v>878.68165473122963</v>
      </c>
      <c r="W68" s="26"/>
      <c r="X68" s="28">
        <v>1152.7806921874346</v>
      </c>
    </row>
    <row r="69" spans="1:30" s="20" customFormat="1" x14ac:dyDescent="0.3">
      <c r="D69" s="21"/>
      <c r="E69" s="26"/>
      <c r="F69" s="60"/>
      <c r="H69" s="21"/>
      <c r="I69" s="26"/>
      <c r="J69" s="21"/>
      <c r="K69" s="26"/>
      <c r="L69" s="21"/>
      <c r="M69" s="26"/>
      <c r="N69" s="60"/>
      <c r="P69" s="21"/>
      <c r="Q69" s="26"/>
      <c r="R69" s="21"/>
      <c r="S69" s="26"/>
      <c r="T69" s="21"/>
      <c r="U69" s="26"/>
      <c r="V69" s="21"/>
      <c r="W69" s="26"/>
      <c r="X69" s="60"/>
    </row>
    <row r="70" spans="1:30" x14ac:dyDescent="0.3">
      <c r="B70" s="6" t="s">
        <v>28</v>
      </c>
      <c r="C70" s="8"/>
      <c r="D70" s="8"/>
      <c r="E70" s="8"/>
      <c r="F70" s="8"/>
      <c r="G70" s="8"/>
      <c r="H70" s="8"/>
      <c r="I70" s="8"/>
      <c r="J70" s="8"/>
      <c r="K70" s="8"/>
      <c r="L70" s="8"/>
      <c r="P70" s="22"/>
    </row>
    <row r="71" spans="1:30" x14ac:dyDescent="0.3">
      <c r="B71" s="9"/>
      <c r="C71" s="8"/>
      <c r="D71" s="8"/>
      <c r="E71" s="8"/>
      <c r="F71" s="8"/>
      <c r="G71" s="8"/>
      <c r="H71" s="8"/>
      <c r="I71" s="8"/>
      <c r="J71" s="8"/>
      <c r="K71" s="8"/>
      <c r="L71" s="8"/>
    </row>
    <row r="73" spans="1:30" x14ac:dyDescent="0.3">
      <c r="B73" s="7" t="s">
        <v>3</v>
      </c>
    </row>
    <row r="74" spans="1:30" x14ac:dyDescent="0.3">
      <c r="B74" s="130" t="s">
        <v>95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0"/>
    </row>
    <row r="75" spans="1:30" x14ac:dyDescent="0.3">
      <c r="A75" s="149" t="s">
        <v>2</v>
      </c>
      <c r="B75" s="131" t="s">
        <v>89</v>
      </c>
      <c r="C75" s="136" t="s">
        <v>5</v>
      </c>
      <c r="D75" s="141"/>
      <c r="E75" s="136" t="s">
        <v>6</v>
      </c>
      <c r="F75" s="141"/>
      <c r="G75" s="136" t="s">
        <v>7</v>
      </c>
      <c r="H75" s="141"/>
      <c r="I75" s="156" t="s">
        <v>8</v>
      </c>
      <c r="J75" s="156"/>
      <c r="K75" s="156"/>
      <c r="L75" s="156"/>
      <c r="M75" s="156"/>
      <c r="N75" s="156"/>
      <c r="O75" s="157" t="s">
        <v>9</v>
      </c>
      <c r="P75" s="158"/>
      <c r="Q75" s="157" t="s">
        <v>10</v>
      </c>
      <c r="R75" s="157"/>
      <c r="S75" s="157"/>
      <c r="T75" s="157"/>
      <c r="U75" s="157"/>
      <c r="V75" s="157"/>
      <c r="W75" s="157"/>
      <c r="X75" s="158"/>
      <c r="Y75" s="81"/>
      <c r="Z75" s="81"/>
      <c r="AA75" s="81"/>
      <c r="AB75" s="81"/>
      <c r="AC75" s="81"/>
      <c r="AD75" s="81"/>
    </row>
    <row r="76" spans="1:30" ht="15" customHeight="1" x14ac:dyDescent="0.3">
      <c r="A76" s="149"/>
      <c r="B76" s="131"/>
      <c r="C76" s="136"/>
      <c r="D76" s="141"/>
      <c r="E76" s="136"/>
      <c r="F76" s="141"/>
      <c r="G76" s="136"/>
      <c r="H76" s="141"/>
      <c r="I76" s="153" t="s">
        <v>11</v>
      </c>
      <c r="J76" s="153"/>
      <c r="K76" s="153" t="s">
        <v>12</v>
      </c>
      <c r="L76" s="153"/>
      <c r="M76" s="154" t="s">
        <v>4</v>
      </c>
      <c r="N76" s="154"/>
      <c r="O76" s="150" t="s">
        <v>13</v>
      </c>
      <c r="P76" s="155"/>
      <c r="Q76" s="150" t="s">
        <v>14</v>
      </c>
      <c r="R76" s="150"/>
      <c r="S76" s="150" t="s">
        <v>15</v>
      </c>
      <c r="T76" s="150"/>
      <c r="U76" s="150" t="s">
        <v>16</v>
      </c>
      <c r="V76" s="150"/>
      <c r="W76" s="151" t="s">
        <v>4</v>
      </c>
      <c r="X76" s="152"/>
      <c r="Y76" s="81"/>
      <c r="Z76" s="81"/>
      <c r="AA76" s="81"/>
      <c r="AB76" s="81"/>
      <c r="AC76" s="81"/>
      <c r="AD76" s="81"/>
    </row>
    <row r="77" spans="1:30" x14ac:dyDescent="0.3">
      <c r="A77" s="149"/>
      <c r="B77" s="131"/>
      <c r="C77" s="136"/>
      <c r="D77" s="141"/>
      <c r="E77" s="136"/>
      <c r="F77" s="141"/>
      <c r="G77" s="136"/>
      <c r="H77" s="141"/>
      <c r="I77" s="153"/>
      <c r="J77" s="153"/>
      <c r="K77" s="153"/>
      <c r="L77" s="153"/>
      <c r="M77" s="154"/>
      <c r="N77" s="154"/>
      <c r="O77" s="150"/>
      <c r="P77" s="155"/>
      <c r="Q77" s="150"/>
      <c r="R77" s="150"/>
      <c r="S77" s="150"/>
      <c r="T77" s="150"/>
      <c r="U77" s="150"/>
      <c r="V77" s="150"/>
      <c r="W77" s="151"/>
      <c r="X77" s="152"/>
      <c r="Y77" s="81"/>
      <c r="Z77" s="81"/>
      <c r="AA77" s="81"/>
      <c r="AB77" s="81"/>
      <c r="AC77" s="81"/>
      <c r="AD77" s="81"/>
    </row>
    <row r="78" spans="1:30" x14ac:dyDescent="0.3">
      <c r="A78" s="149"/>
      <c r="B78" s="131"/>
      <c r="C78" s="89" t="s">
        <v>17</v>
      </c>
      <c r="D78" s="90" t="s">
        <v>18</v>
      </c>
      <c r="E78" s="89" t="s">
        <v>17</v>
      </c>
      <c r="F78" s="90" t="s">
        <v>18</v>
      </c>
      <c r="G78" s="89" t="s">
        <v>17</v>
      </c>
      <c r="H78" s="90" t="s">
        <v>18</v>
      </c>
      <c r="I78" s="112" t="s">
        <v>17</v>
      </c>
      <c r="J78" s="112" t="s">
        <v>18</v>
      </c>
      <c r="K78" s="112" t="s">
        <v>17</v>
      </c>
      <c r="L78" s="112" t="s">
        <v>18</v>
      </c>
      <c r="M78" s="113" t="s">
        <v>17</v>
      </c>
      <c r="N78" s="113" t="s">
        <v>18</v>
      </c>
      <c r="O78" s="114" t="s">
        <v>17</v>
      </c>
      <c r="P78" s="115" t="s">
        <v>18</v>
      </c>
      <c r="Q78" s="114" t="s">
        <v>17</v>
      </c>
      <c r="R78" s="114" t="s">
        <v>18</v>
      </c>
      <c r="S78" s="114" t="s">
        <v>17</v>
      </c>
      <c r="T78" s="114" t="s">
        <v>18</v>
      </c>
      <c r="U78" s="114" t="s">
        <v>17</v>
      </c>
      <c r="V78" s="114" t="s">
        <v>18</v>
      </c>
      <c r="W78" s="116" t="s">
        <v>17</v>
      </c>
      <c r="X78" s="117" t="s">
        <v>18</v>
      </c>
      <c r="Y78" s="81"/>
      <c r="Z78" s="81"/>
      <c r="AA78" s="81"/>
      <c r="AB78" s="81"/>
      <c r="AC78" s="81"/>
      <c r="AD78" s="81"/>
    </row>
    <row r="79" spans="1:30" x14ac:dyDescent="0.3">
      <c r="A79" s="83"/>
      <c r="B79" s="84" t="s">
        <v>90</v>
      </c>
      <c r="C79" s="91">
        <v>35785</v>
      </c>
      <c r="D79" s="92">
        <v>44795438.655068472</v>
      </c>
      <c r="E79" s="91">
        <v>197</v>
      </c>
      <c r="F79" s="92">
        <v>672129.01604548865</v>
      </c>
      <c r="G79" s="91">
        <v>3600</v>
      </c>
      <c r="H79" s="92">
        <v>5265258.0555843823</v>
      </c>
      <c r="I79" s="85">
        <v>2219</v>
      </c>
      <c r="J79" s="85">
        <v>10439110.665329853</v>
      </c>
      <c r="K79" s="85">
        <v>885</v>
      </c>
      <c r="L79" s="85">
        <v>1157974.3211335517</v>
      </c>
      <c r="M79" s="85">
        <v>3104</v>
      </c>
      <c r="N79" s="85">
        <v>11597084.986463403</v>
      </c>
      <c r="O79" s="91">
        <v>24691</v>
      </c>
      <c r="P79" s="92">
        <v>22516589.807343937</v>
      </c>
      <c r="Q79" s="91">
        <v>629</v>
      </c>
      <c r="R79" s="91">
        <v>305082.992566281</v>
      </c>
      <c r="S79" s="91">
        <v>1159</v>
      </c>
      <c r="T79" s="91">
        <v>1520144.1997487051</v>
      </c>
      <c r="U79" s="91">
        <v>2405</v>
      </c>
      <c r="V79" s="91">
        <v>2919149.5973162758</v>
      </c>
      <c r="W79" s="91">
        <v>4193</v>
      </c>
      <c r="X79" s="92">
        <v>4744376.7896312615</v>
      </c>
      <c r="Y79" s="85">
        <v>4413243.2016750723</v>
      </c>
      <c r="Z79" s="85"/>
      <c r="AA79" s="85"/>
      <c r="AB79" s="85"/>
      <c r="AC79" s="85"/>
      <c r="AD79" s="85"/>
    </row>
    <row r="80" spans="1:30" x14ac:dyDescent="0.3">
      <c r="B80" s="84" t="s">
        <v>91</v>
      </c>
      <c r="C80" s="91">
        <v>14381</v>
      </c>
      <c r="D80" s="92">
        <v>83556318.875818595</v>
      </c>
      <c r="E80" s="91">
        <v>60</v>
      </c>
      <c r="F80" s="92">
        <v>275684.96797291125</v>
      </c>
      <c r="G80" s="91">
        <v>799</v>
      </c>
      <c r="H80" s="92">
        <v>4818206.4707936412</v>
      </c>
      <c r="I80" s="85">
        <v>1826</v>
      </c>
      <c r="J80" s="85">
        <v>23985694.509405304</v>
      </c>
      <c r="K80" s="85">
        <v>890</v>
      </c>
      <c r="L80" s="85">
        <v>11642583.385159671</v>
      </c>
      <c r="M80" s="85">
        <v>2716</v>
      </c>
      <c r="N80" s="85">
        <v>35628277.894564979</v>
      </c>
      <c r="O80" s="91">
        <v>9673</v>
      </c>
      <c r="P80" s="92">
        <v>37704152.479635946</v>
      </c>
      <c r="Q80" s="91">
        <v>80</v>
      </c>
      <c r="R80" s="91">
        <v>115130.5303729164</v>
      </c>
      <c r="S80" s="91">
        <v>306</v>
      </c>
      <c r="T80" s="91">
        <v>280767.27084718569</v>
      </c>
      <c r="U80" s="91">
        <v>747</v>
      </c>
      <c r="V80" s="91">
        <v>4734099.2616310101</v>
      </c>
      <c r="W80" s="91">
        <v>1133</v>
      </c>
      <c r="X80" s="92">
        <v>5129997.0628511123</v>
      </c>
      <c r="Y80" s="81">
        <v>5011106.2105394341</v>
      </c>
      <c r="Z80" s="81"/>
      <c r="AA80" s="81"/>
      <c r="AB80" s="81"/>
      <c r="AC80" s="99"/>
      <c r="AD80" s="99"/>
    </row>
    <row r="81" spans="1:30" x14ac:dyDescent="0.3">
      <c r="B81" s="104" t="s">
        <v>92</v>
      </c>
      <c r="C81" s="91">
        <v>109438</v>
      </c>
      <c r="D81" s="92">
        <v>143982387.74709061</v>
      </c>
      <c r="E81" s="91">
        <v>1461</v>
      </c>
      <c r="F81" s="92">
        <v>4861057.4046987481</v>
      </c>
      <c r="G81" s="91">
        <v>17011</v>
      </c>
      <c r="H81" s="92">
        <v>21067337.700357337</v>
      </c>
      <c r="I81" s="85">
        <v>8038</v>
      </c>
      <c r="J81" s="85">
        <v>21174882.692087319</v>
      </c>
      <c r="K81" s="85">
        <v>3931</v>
      </c>
      <c r="L81" s="85">
        <v>9276795.622080015</v>
      </c>
      <c r="M81" s="85">
        <v>11969</v>
      </c>
      <c r="N81" s="85">
        <v>30451678.314167336</v>
      </c>
      <c r="O81" s="91">
        <v>62551</v>
      </c>
      <c r="P81" s="92">
        <v>69559639.990136147</v>
      </c>
      <c r="Q81" s="91">
        <v>2041</v>
      </c>
      <c r="R81" s="91">
        <v>1703230.416151023</v>
      </c>
      <c r="S81" s="91">
        <v>3869</v>
      </c>
      <c r="T81" s="91">
        <v>2713538.588205229</v>
      </c>
      <c r="U81" s="91">
        <v>10536</v>
      </c>
      <c r="V81" s="91">
        <v>13625905.333374798</v>
      </c>
      <c r="W81" s="91">
        <v>16446</v>
      </c>
      <c r="X81" s="92">
        <v>18042674.337731052</v>
      </c>
      <c r="Y81" s="81">
        <v>17303432.225254219</v>
      </c>
      <c r="Z81" s="81"/>
      <c r="AA81" s="81"/>
      <c r="AB81" s="81"/>
      <c r="AC81" s="99"/>
      <c r="AD81" s="99"/>
    </row>
    <row r="82" spans="1:30" x14ac:dyDescent="0.3">
      <c r="B82" s="100" t="s">
        <v>93</v>
      </c>
      <c r="C82" s="101">
        <f t="shared" ref="C82:H82" si="1">+SUM(C79:C81)</f>
        <v>159604</v>
      </c>
      <c r="D82" s="105">
        <f t="shared" si="1"/>
        <v>272334145.27797771</v>
      </c>
      <c r="E82" s="101">
        <f t="shared" si="1"/>
        <v>1718</v>
      </c>
      <c r="F82" s="105">
        <f t="shared" si="1"/>
        <v>5808871.3887171485</v>
      </c>
      <c r="G82" s="101">
        <f t="shared" si="1"/>
        <v>21410</v>
      </c>
      <c r="H82" s="105">
        <f t="shared" si="1"/>
        <v>31150802.226735361</v>
      </c>
      <c r="I82" s="101">
        <f t="shared" ref="I82:N82" si="2">+SUM(I79:I81)</f>
        <v>12083</v>
      </c>
      <c r="J82" s="101">
        <f t="shared" si="2"/>
        <v>55599687.866822481</v>
      </c>
      <c r="K82" s="101">
        <f t="shared" si="2"/>
        <v>5706</v>
      </c>
      <c r="L82" s="101">
        <f t="shared" si="2"/>
        <v>22077353.328373238</v>
      </c>
      <c r="M82" s="101">
        <f t="shared" si="2"/>
        <v>17789</v>
      </c>
      <c r="N82" s="101">
        <f t="shared" si="2"/>
        <v>77677041.19519572</v>
      </c>
      <c r="O82" s="101">
        <f>+SUM(O79:O81)</f>
        <v>96915</v>
      </c>
      <c r="P82" s="105">
        <f>+SUM(P79:P81)</f>
        <v>129780382.27711603</v>
      </c>
      <c r="Q82" s="101">
        <f t="shared" ref="Q82:X82" si="3">+SUM(Q79:Q81)</f>
        <v>2750</v>
      </c>
      <c r="R82" s="101">
        <f t="shared" si="3"/>
        <v>2123443.9390902203</v>
      </c>
      <c r="S82" s="101">
        <f t="shared" si="3"/>
        <v>5334</v>
      </c>
      <c r="T82" s="101">
        <f t="shared" si="3"/>
        <v>4514450.0588011201</v>
      </c>
      <c r="U82" s="101">
        <f t="shared" si="3"/>
        <v>13688</v>
      </c>
      <c r="V82" s="101">
        <f t="shared" si="3"/>
        <v>21279154.192322083</v>
      </c>
      <c r="W82" s="101">
        <f t="shared" si="3"/>
        <v>21772</v>
      </c>
      <c r="X82" s="105">
        <f t="shared" si="3"/>
        <v>27917048.190213427</v>
      </c>
      <c r="Y82" s="81">
        <v>26772076.216851771</v>
      </c>
      <c r="Z82" s="81"/>
      <c r="AA82" s="81"/>
      <c r="AB82" s="81"/>
      <c r="AC82" s="99"/>
      <c r="AD82" s="99"/>
    </row>
    <row r="83" spans="1:30" s="2" customFormat="1" x14ac:dyDescent="0.3">
      <c r="A83" s="42"/>
      <c r="B83" s="106" t="s">
        <v>46</v>
      </c>
      <c r="C83" s="106"/>
      <c r="D83" s="103">
        <v>11245.513578683996</v>
      </c>
      <c r="E83" s="106"/>
      <c r="F83" s="103">
        <v>239.86614683212127</v>
      </c>
      <c r="G83" s="106"/>
      <c r="H83" s="103">
        <v>1286.3123317499756</v>
      </c>
      <c r="I83" s="106"/>
      <c r="J83" s="103">
        <v>2295.8819366508005</v>
      </c>
      <c r="K83" s="106"/>
      <c r="L83" s="103">
        <v>911.64174944794183</v>
      </c>
      <c r="M83" s="106"/>
      <c r="N83" s="103">
        <v>3207.5236860987429</v>
      </c>
      <c r="O83" s="106"/>
      <c r="P83" s="103">
        <v>5359.0307218157204</v>
      </c>
      <c r="Q83" s="106"/>
      <c r="R83" s="103">
        <v>87.683524319872689</v>
      </c>
      <c r="S83" s="106"/>
      <c r="T83" s="103">
        <v>186.41551313633258</v>
      </c>
      <c r="U83" s="106"/>
      <c r="V83" s="103">
        <v>878.68165473122929</v>
      </c>
      <c r="W83" s="106"/>
      <c r="X83" s="103">
        <v>1152.7806921874349</v>
      </c>
      <c r="Y83" s="107"/>
      <c r="Z83" s="107"/>
      <c r="AA83" s="107"/>
      <c r="AB83" s="107"/>
      <c r="AC83" s="107"/>
      <c r="AD83" s="107"/>
    </row>
    <row r="84" spans="1:30" x14ac:dyDescent="0.3">
      <c r="P84" s="22"/>
    </row>
    <row r="85" spans="1:30" x14ac:dyDescent="0.3">
      <c r="B85" s="6" t="s">
        <v>28</v>
      </c>
      <c r="P85" s="22"/>
    </row>
    <row r="86" spans="1:30" x14ac:dyDescent="0.3">
      <c r="C86" s="22"/>
    </row>
    <row r="87" spans="1:30" x14ac:dyDescent="0.3">
      <c r="B87" s="6" t="s">
        <v>33</v>
      </c>
    </row>
    <row r="88" spans="1:30" x14ac:dyDescent="0.3">
      <c r="B88" s="6" t="s">
        <v>51</v>
      </c>
    </row>
    <row r="89" spans="1:30" x14ac:dyDescent="0.3">
      <c r="B89" s="6" t="s">
        <v>48</v>
      </c>
    </row>
    <row r="90" spans="1:30" x14ac:dyDescent="0.3">
      <c r="B90" s="6" t="s">
        <v>49</v>
      </c>
    </row>
    <row r="91" spans="1:30" x14ac:dyDescent="0.3">
      <c r="B91" s="6" t="s">
        <v>50</v>
      </c>
    </row>
    <row r="92" spans="1:30" x14ac:dyDescent="0.3">
      <c r="B92" s="6" t="s">
        <v>70</v>
      </c>
    </row>
    <row r="94" spans="1:30" x14ac:dyDescent="0.3">
      <c r="B94" s="123" t="s">
        <v>34</v>
      </c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</row>
    <row r="95" spans="1:30" x14ac:dyDescent="0.3">
      <c r="B95" s="124" t="s">
        <v>35</v>
      </c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</row>
    <row r="96" spans="1:30" x14ac:dyDescent="0.3">
      <c r="B96" s="125" t="s">
        <v>68</v>
      </c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</row>
    <row r="97" spans="2:22" x14ac:dyDescent="0.3"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</row>
    <row r="98" spans="2:22" x14ac:dyDescent="0.3"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</row>
    <row r="99" spans="2:22" x14ac:dyDescent="0.3">
      <c r="B99" s="125" t="s">
        <v>36</v>
      </c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</row>
    <row r="100" spans="2:22" x14ac:dyDescent="0.3"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</row>
    <row r="101" spans="2:22" x14ac:dyDescent="0.3">
      <c r="B101" s="122" t="s">
        <v>37</v>
      </c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</row>
    <row r="102" spans="2:22" x14ac:dyDescent="0.3">
      <c r="B102" s="126" t="s">
        <v>38</v>
      </c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</row>
    <row r="103" spans="2:22" x14ac:dyDescent="0.3"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</row>
    <row r="104" spans="2:22" x14ac:dyDescent="0.3">
      <c r="B104" s="122" t="s">
        <v>39</v>
      </c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</row>
    <row r="105" spans="2:22" x14ac:dyDescent="0.3">
      <c r="B105" s="122" t="s">
        <v>40</v>
      </c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</row>
    <row r="106" spans="2:22" x14ac:dyDescent="0.3">
      <c r="B106" s="122" t="s">
        <v>69</v>
      </c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</row>
    <row r="107" spans="2:22" x14ac:dyDescent="0.3">
      <c r="B107" s="122" t="s">
        <v>41</v>
      </c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</row>
    <row r="109" spans="2:22" x14ac:dyDescent="0.3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52"/>
      <c r="N109" s="52"/>
      <c r="O109" s="13"/>
      <c r="P109" s="13"/>
      <c r="Q109" s="13"/>
      <c r="R109" s="13"/>
      <c r="S109" s="13"/>
      <c r="T109" s="13"/>
      <c r="U109" s="13"/>
      <c r="V109" s="13"/>
    </row>
    <row r="110" spans="2:22" x14ac:dyDescent="0.3">
      <c r="B110" s="27" t="s">
        <v>42</v>
      </c>
    </row>
    <row r="111" spans="2:22" x14ac:dyDescent="0.3">
      <c r="B111" s="19" t="str">
        <f>Indice!B17</f>
        <v>Información al: 23/05/2021 para Bancos y 16/05/2021 para otras instituciones</v>
      </c>
    </row>
    <row r="112" spans="2:22" x14ac:dyDescent="0.3">
      <c r="B112" s="6" t="s">
        <v>28</v>
      </c>
    </row>
    <row r="114" spans="2:2" x14ac:dyDescent="0.3">
      <c r="B114" s="6" t="str">
        <f>Indice!B18</f>
        <v>Actualización: 27/05/2021</v>
      </c>
    </row>
  </sheetData>
  <mergeCells count="76">
    <mergeCell ref="B45:L45"/>
    <mergeCell ref="B74:L74"/>
    <mergeCell ref="I75:N75"/>
    <mergeCell ref="O75:P75"/>
    <mergeCell ref="Q75:X75"/>
    <mergeCell ref="I46:N46"/>
    <mergeCell ref="O46:P46"/>
    <mergeCell ref="Q46:X46"/>
    <mergeCell ref="I47:J48"/>
    <mergeCell ref="K47:L48"/>
    <mergeCell ref="M47:N48"/>
    <mergeCell ref="O47:P48"/>
    <mergeCell ref="Q47:R48"/>
    <mergeCell ref="S47:T48"/>
    <mergeCell ref="U47:V48"/>
    <mergeCell ref="W47:X48"/>
    <mergeCell ref="S76:T77"/>
    <mergeCell ref="U76:V77"/>
    <mergeCell ref="W76:X77"/>
    <mergeCell ref="A75:A78"/>
    <mergeCell ref="B75:B78"/>
    <mergeCell ref="C75:D77"/>
    <mergeCell ref="E75:F77"/>
    <mergeCell ref="G75:H77"/>
    <mergeCell ref="I76:J77"/>
    <mergeCell ref="K76:L77"/>
    <mergeCell ref="M76:N77"/>
    <mergeCell ref="O76:P77"/>
    <mergeCell ref="Q76:R77"/>
    <mergeCell ref="A46:A49"/>
    <mergeCell ref="B46:B49"/>
    <mergeCell ref="C46:D48"/>
    <mergeCell ref="E46:F48"/>
    <mergeCell ref="G46:H48"/>
    <mergeCell ref="O31:P32"/>
    <mergeCell ref="Q31:R32"/>
    <mergeCell ref="O6:P6"/>
    <mergeCell ref="Q6:X6"/>
    <mergeCell ref="S7:T8"/>
    <mergeCell ref="U7:V8"/>
    <mergeCell ref="W7:X8"/>
    <mergeCell ref="S31:T32"/>
    <mergeCell ref="U31:V32"/>
    <mergeCell ref="W31:X32"/>
    <mergeCell ref="K7:L8"/>
    <mergeCell ref="M7:N8"/>
    <mergeCell ref="O7:P8"/>
    <mergeCell ref="Q7:R8"/>
    <mergeCell ref="O30:P30"/>
    <mergeCell ref="Q30:X30"/>
    <mergeCell ref="I6:N6"/>
    <mergeCell ref="B5:L5"/>
    <mergeCell ref="B29:L29"/>
    <mergeCell ref="B30:B33"/>
    <mergeCell ref="C30:D32"/>
    <mergeCell ref="E30:F32"/>
    <mergeCell ref="G30:H32"/>
    <mergeCell ref="I30:N30"/>
    <mergeCell ref="B6:B9"/>
    <mergeCell ref="C6:D8"/>
    <mergeCell ref="E6:F8"/>
    <mergeCell ref="G6:H8"/>
    <mergeCell ref="I31:J32"/>
    <mergeCell ref="K31:L32"/>
    <mergeCell ref="M31:N32"/>
    <mergeCell ref="I7:J8"/>
    <mergeCell ref="B107:V107"/>
    <mergeCell ref="B104:V104"/>
    <mergeCell ref="B105:V105"/>
    <mergeCell ref="B106:V106"/>
    <mergeCell ref="B94:V94"/>
    <mergeCell ref="B95:V95"/>
    <mergeCell ref="B96:V98"/>
    <mergeCell ref="B99:V100"/>
    <mergeCell ref="B101:V101"/>
    <mergeCell ref="B102:V10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A2:AE88"/>
  <sheetViews>
    <sheetView zoomScale="75" zoomScaleNormal="75" workbookViewId="0">
      <selection activeCell="B57" sqref="B57"/>
    </sheetView>
  </sheetViews>
  <sheetFormatPr baseColWidth="10" defaultColWidth="11.44140625" defaultRowHeight="14.4" x14ac:dyDescent="0.3"/>
  <cols>
    <col min="1" max="1" width="5.6640625" style="6" customWidth="1"/>
    <col min="2" max="2" width="20.88671875" style="6" customWidth="1"/>
    <col min="3" max="3" width="28.6640625" style="6" bestFit="1" customWidth="1"/>
    <col min="4" max="4" width="12.44140625" style="6" bestFit="1" customWidth="1"/>
    <col min="5" max="5" width="17.44140625" style="6" bestFit="1" customWidth="1"/>
    <col min="6" max="6" width="9.5546875" style="6" bestFit="1" customWidth="1"/>
    <col min="7" max="7" width="15.33203125" style="6" bestFit="1" customWidth="1"/>
    <col min="8" max="8" width="11" style="6" bestFit="1" customWidth="1"/>
    <col min="9" max="9" width="16.44140625" style="6" bestFit="1" customWidth="1"/>
    <col min="10" max="10" width="11" style="6" bestFit="1" customWidth="1"/>
    <col min="11" max="11" width="16.44140625" style="6" bestFit="1" customWidth="1"/>
    <col min="12" max="12" width="9.5546875" style="6" bestFit="1" customWidth="1"/>
    <col min="13" max="13" width="14.5546875" style="6" bestFit="1" customWidth="1"/>
    <col min="14" max="14" width="12.5546875" style="11" bestFit="1" customWidth="1"/>
    <col min="15" max="15" width="18.109375" style="11" bestFit="1" customWidth="1"/>
    <col min="16" max="16" width="11.109375" style="6" bestFit="1" customWidth="1"/>
    <col min="17" max="17" width="17.44140625" style="6" bestFit="1" customWidth="1"/>
    <col min="18" max="18" width="8.6640625" style="6" bestFit="1" customWidth="1"/>
    <col min="19" max="19" width="14.33203125" style="6" bestFit="1" customWidth="1"/>
    <col min="20" max="20" width="11.44140625" style="6" bestFit="1" customWidth="1"/>
    <col min="21" max="21" width="16.44140625" style="6" customWidth="1"/>
    <col min="22" max="22" width="11.44140625" style="6" bestFit="1" customWidth="1"/>
    <col min="23" max="23" width="16" style="6" bestFit="1" customWidth="1"/>
    <col min="24" max="24" width="12.5546875" style="11" bestFit="1" customWidth="1"/>
    <col min="25" max="25" width="18.109375" style="11" bestFit="1" customWidth="1"/>
    <col min="26" max="16384" width="11.44140625" style="6"/>
  </cols>
  <sheetData>
    <row r="2" spans="2:25" x14ac:dyDescent="0.3">
      <c r="B2" s="7" t="s">
        <v>94</v>
      </c>
    </row>
    <row r="3" spans="2:25" ht="15.6" x14ac:dyDescent="0.3">
      <c r="B3" s="7" t="s">
        <v>45</v>
      </c>
      <c r="C3" s="10"/>
    </row>
    <row r="4" spans="2:25" x14ac:dyDescent="0.3">
      <c r="B4" s="131" t="s">
        <v>2</v>
      </c>
      <c r="C4" s="131" t="s">
        <v>29</v>
      </c>
      <c r="D4" s="133" t="s">
        <v>5</v>
      </c>
      <c r="E4" s="133"/>
      <c r="F4" s="135" t="s">
        <v>6</v>
      </c>
      <c r="G4" s="141"/>
      <c r="H4" s="133" t="s">
        <v>7</v>
      </c>
      <c r="I4" s="133"/>
      <c r="J4" s="127" t="s">
        <v>8</v>
      </c>
      <c r="K4" s="128"/>
      <c r="L4" s="128"/>
      <c r="M4" s="128"/>
      <c r="N4" s="128"/>
      <c r="O4" s="129"/>
      <c r="P4" s="128" t="s">
        <v>9</v>
      </c>
      <c r="Q4" s="128"/>
      <c r="R4" s="127" t="s">
        <v>10</v>
      </c>
      <c r="S4" s="128"/>
      <c r="T4" s="128"/>
      <c r="U4" s="128"/>
      <c r="V4" s="128"/>
      <c r="W4" s="128"/>
      <c r="X4" s="128"/>
      <c r="Y4" s="129"/>
    </row>
    <row r="5" spans="2:25" x14ac:dyDescent="0.3">
      <c r="B5" s="131"/>
      <c r="C5" s="131"/>
      <c r="D5" s="134"/>
      <c r="E5" s="134"/>
      <c r="F5" s="135"/>
      <c r="G5" s="141"/>
      <c r="H5" s="134"/>
      <c r="I5" s="134"/>
      <c r="J5" s="142" t="s">
        <v>11</v>
      </c>
      <c r="K5" s="143"/>
      <c r="L5" s="143" t="s">
        <v>12</v>
      </c>
      <c r="M5" s="143"/>
      <c r="N5" s="144" t="s">
        <v>4</v>
      </c>
      <c r="O5" s="145"/>
      <c r="P5" s="143" t="s">
        <v>13</v>
      </c>
      <c r="Q5" s="143"/>
      <c r="R5" s="142" t="s">
        <v>14</v>
      </c>
      <c r="S5" s="143"/>
      <c r="T5" s="143" t="s">
        <v>15</v>
      </c>
      <c r="U5" s="143"/>
      <c r="V5" s="143" t="s">
        <v>16</v>
      </c>
      <c r="W5" s="143"/>
      <c r="X5" s="144" t="s">
        <v>4</v>
      </c>
      <c r="Y5" s="145"/>
    </row>
    <row r="6" spans="2:25" ht="30" customHeight="1" x14ac:dyDescent="0.3">
      <c r="B6" s="131"/>
      <c r="C6" s="131"/>
      <c r="D6" s="134"/>
      <c r="E6" s="134"/>
      <c r="F6" s="137"/>
      <c r="G6" s="138"/>
      <c r="H6" s="134"/>
      <c r="I6" s="134"/>
      <c r="J6" s="142"/>
      <c r="K6" s="143"/>
      <c r="L6" s="143"/>
      <c r="M6" s="143"/>
      <c r="N6" s="146"/>
      <c r="O6" s="147"/>
      <c r="P6" s="143"/>
      <c r="Q6" s="143"/>
      <c r="R6" s="142"/>
      <c r="S6" s="143"/>
      <c r="T6" s="143"/>
      <c r="U6" s="143"/>
      <c r="V6" s="143"/>
      <c r="W6" s="143"/>
      <c r="X6" s="146"/>
      <c r="Y6" s="147"/>
    </row>
    <row r="7" spans="2:25" x14ac:dyDescent="0.3">
      <c r="B7" s="132"/>
      <c r="C7" s="132"/>
      <c r="D7" s="14" t="s">
        <v>17</v>
      </c>
      <c r="E7" s="14" t="s">
        <v>18</v>
      </c>
      <c r="F7" s="15" t="s">
        <v>17</v>
      </c>
      <c r="G7" s="16" t="s">
        <v>18</v>
      </c>
      <c r="H7" s="14" t="s">
        <v>17</v>
      </c>
      <c r="I7" s="14" t="s">
        <v>18</v>
      </c>
      <c r="J7" s="15" t="s">
        <v>17</v>
      </c>
      <c r="K7" s="14" t="s">
        <v>18</v>
      </c>
      <c r="L7" s="14" t="s">
        <v>17</v>
      </c>
      <c r="M7" s="14" t="s">
        <v>18</v>
      </c>
      <c r="N7" s="17" t="s">
        <v>17</v>
      </c>
      <c r="O7" s="18" t="s">
        <v>18</v>
      </c>
      <c r="P7" s="14" t="s">
        <v>17</v>
      </c>
      <c r="Q7" s="14" t="s">
        <v>18</v>
      </c>
      <c r="R7" s="15" t="s">
        <v>17</v>
      </c>
      <c r="S7" s="14" t="s">
        <v>18</v>
      </c>
      <c r="T7" s="14" t="s">
        <v>17</v>
      </c>
      <c r="U7" s="14" t="s">
        <v>18</v>
      </c>
      <c r="V7" s="14" t="s">
        <v>17</v>
      </c>
      <c r="W7" s="14" t="s">
        <v>18</v>
      </c>
      <c r="X7" s="17" t="s">
        <v>17</v>
      </c>
      <c r="Y7" s="18" t="s">
        <v>18</v>
      </c>
    </row>
    <row r="8" spans="2:25" x14ac:dyDescent="0.3">
      <c r="B8" s="159" t="s">
        <v>19</v>
      </c>
      <c r="C8" s="6" t="s">
        <v>30</v>
      </c>
      <c r="D8" s="30">
        <v>15505</v>
      </c>
      <c r="E8" s="30">
        <v>14847810.124508286</v>
      </c>
      <c r="F8" s="45">
        <v>0</v>
      </c>
      <c r="G8" s="29">
        <v>0</v>
      </c>
      <c r="H8" s="30">
        <v>266</v>
      </c>
      <c r="I8" s="30">
        <v>437070.91999836388</v>
      </c>
      <c r="J8" s="45">
        <v>1323</v>
      </c>
      <c r="K8" s="31">
        <v>1610502.8704208564</v>
      </c>
      <c r="L8" s="31">
        <v>0</v>
      </c>
      <c r="M8" s="31">
        <v>0</v>
      </c>
      <c r="N8" s="46">
        <v>1323</v>
      </c>
      <c r="O8" s="36">
        <v>1610502.8704208564</v>
      </c>
      <c r="P8" s="30">
        <v>13411</v>
      </c>
      <c r="Q8" s="30">
        <v>12398216.273087341</v>
      </c>
      <c r="R8" s="45">
        <v>0</v>
      </c>
      <c r="S8" s="31">
        <v>0</v>
      </c>
      <c r="T8" s="31">
        <v>100</v>
      </c>
      <c r="U8" s="31">
        <v>67386.150789800959</v>
      </c>
      <c r="V8" s="31">
        <v>405</v>
      </c>
      <c r="W8" s="31">
        <v>334633.91021192406</v>
      </c>
      <c r="X8" s="46">
        <v>505</v>
      </c>
      <c r="Y8" s="36">
        <v>402020.06100172503</v>
      </c>
    </row>
    <row r="9" spans="2:25" x14ac:dyDescent="0.3">
      <c r="B9" s="162"/>
      <c r="C9" s="6" t="s">
        <v>1</v>
      </c>
      <c r="D9" s="30">
        <v>2981</v>
      </c>
      <c r="E9" s="30">
        <v>12235699.027271617</v>
      </c>
      <c r="F9" s="45">
        <v>0</v>
      </c>
      <c r="G9" s="29">
        <v>0</v>
      </c>
      <c r="H9" s="30">
        <v>128</v>
      </c>
      <c r="I9" s="30">
        <v>879430.15478266566</v>
      </c>
      <c r="J9" s="45">
        <v>347</v>
      </c>
      <c r="K9" s="31">
        <v>2129137.7379467846</v>
      </c>
      <c r="L9" s="31">
        <v>0</v>
      </c>
      <c r="M9" s="31">
        <v>0</v>
      </c>
      <c r="N9" s="46">
        <v>347</v>
      </c>
      <c r="O9" s="36">
        <v>2129137.7379467846</v>
      </c>
      <c r="P9" s="30">
        <v>2455</v>
      </c>
      <c r="Q9" s="30">
        <v>9029965.4194992557</v>
      </c>
      <c r="R9" s="45">
        <v>0</v>
      </c>
      <c r="S9" s="31">
        <v>0</v>
      </c>
      <c r="T9" s="31">
        <v>9</v>
      </c>
      <c r="U9" s="31">
        <v>24206.658132419649</v>
      </c>
      <c r="V9" s="31">
        <v>42</v>
      </c>
      <c r="W9" s="31">
        <v>172959.05691049216</v>
      </c>
      <c r="X9" s="46">
        <v>51</v>
      </c>
      <c r="Y9" s="36">
        <v>197165.71504291182</v>
      </c>
    </row>
    <row r="10" spans="2:25" x14ac:dyDescent="0.3">
      <c r="B10" s="162"/>
      <c r="C10" s="6" t="s">
        <v>31</v>
      </c>
      <c r="D10" s="30">
        <v>888</v>
      </c>
      <c r="E10" s="30">
        <v>15004177.560924822</v>
      </c>
      <c r="F10" s="45">
        <v>0</v>
      </c>
      <c r="G10" s="29">
        <v>0</v>
      </c>
      <c r="H10" s="30">
        <v>69</v>
      </c>
      <c r="I10" s="30">
        <v>1306571.3589362998</v>
      </c>
      <c r="J10" s="45">
        <v>253</v>
      </c>
      <c r="K10" s="31">
        <v>3979316.0342996954</v>
      </c>
      <c r="L10" s="31">
        <v>0</v>
      </c>
      <c r="M10" s="31">
        <v>0</v>
      </c>
      <c r="N10" s="46">
        <v>253</v>
      </c>
      <c r="O10" s="36">
        <v>3979316.0342996954</v>
      </c>
      <c r="P10" s="30">
        <v>544</v>
      </c>
      <c r="Q10" s="30">
        <v>9245514.9678005129</v>
      </c>
      <c r="R10" s="45">
        <v>0</v>
      </c>
      <c r="S10" s="31">
        <v>0</v>
      </c>
      <c r="T10" s="31">
        <v>4</v>
      </c>
      <c r="U10" s="31">
        <v>54085.536952759998</v>
      </c>
      <c r="V10" s="31">
        <v>18</v>
      </c>
      <c r="W10" s="31">
        <v>418689.66293555335</v>
      </c>
      <c r="X10" s="46">
        <v>22</v>
      </c>
      <c r="Y10" s="36">
        <v>472775.19988831336</v>
      </c>
    </row>
    <row r="11" spans="2:25" x14ac:dyDescent="0.3">
      <c r="B11" s="162"/>
      <c r="C11" s="6" t="s">
        <v>32</v>
      </c>
      <c r="D11" s="30">
        <v>118</v>
      </c>
      <c r="E11" s="30">
        <v>5215646.9869454419</v>
      </c>
      <c r="F11" s="45">
        <v>0</v>
      </c>
      <c r="G11" s="29">
        <v>0</v>
      </c>
      <c r="H11" s="30">
        <v>12</v>
      </c>
      <c r="I11" s="30">
        <v>754222.81280623819</v>
      </c>
      <c r="J11" s="45">
        <v>39</v>
      </c>
      <c r="K11" s="31">
        <v>1579215.2999871208</v>
      </c>
      <c r="L11" s="31">
        <v>0</v>
      </c>
      <c r="M11" s="31">
        <v>0</v>
      </c>
      <c r="N11" s="46">
        <v>39</v>
      </c>
      <c r="O11" s="36">
        <v>1579215.2999871208</v>
      </c>
      <c r="P11" s="30">
        <v>64</v>
      </c>
      <c r="Q11" s="30">
        <v>2833525.1302024792</v>
      </c>
      <c r="R11" s="45">
        <v>1</v>
      </c>
      <c r="S11" s="31">
        <v>33803.460595475</v>
      </c>
      <c r="T11" s="31">
        <v>0</v>
      </c>
      <c r="U11" s="31">
        <v>0</v>
      </c>
      <c r="V11" s="31">
        <v>2</v>
      </c>
      <c r="W11" s="31">
        <v>14880.283354128096</v>
      </c>
      <c r="X11" s="46">
        <v>3</v>
      </c>
      <c r="Y11" s="36">
        <v>48683.7439496031</v>
      </c>
    </row>
    <row r="12" spans="2:25" x14ac:dyDescent="0.3">
      <c r="B12" s="159" t="s">
        <v>20</v>
      </c>
      <c r="C12" s="12" t="s">
        <v>30</v>
      </c>
      <c r="D12" s="33">
        <v>152</v>
      </c>
      <c r="E12" s="33">
        <v>513950.63896991388</v>
      </c>
      <c r="F12" s="47">
        <v>0</v>
      </c>
      <c r="G12" s="32">
        <v>0</v>
      </c>
      <c r="H12" s="33">
        <v>51</v>
      </c>
      <c r="I12" s="33">
        <v>200691.14555533507</v>
      </c>
      <c r="J12" s="47">
        <v>24</v>
      </c>
      <c r="K12" s="33">
        <v>76869.069394110149</v>
      </c>
      <c r="L12" s="33">
        <v>0</v>
      </c>
      <c r="M12" s="33">
        <v>0</v>
      </c>
      <c r="N12" s="48">
        <v>24</v>
      </c>
      <c r="O12" s="37">
        <v>76869.069394110149</v>
      </c>
      <c r="P12" s="33">
        <v>61</v>
      </c>
      <c r="Q12" s="33">
        <v>169527.17896261913</v>
      </c>
      <c r="R12" s="47">
        <v>0</v>
      </c>
      <c r="S12" s="33">
        <v>0</v>
      </c>
      <c r="T12" s="33">
        <v>3</v>
      </c>
      <c r="U12" s="33">
        <v>23899.046641000827</v>
      </c>
      <c r="V12" s="33">
        <v>13</v>
      </c>
      <c r="W12" s="33">
        <v>42964.198416848725</v>
      </c>
      <c r="X12" s="48">
        <v>16</v>
      </c>
      <c r="Y12" s="37">
        <v>66863.245057849548</v>
      </c>
    </row>
    <row r="13" spans="2:25" x14ac:dyDescent="0.3">
      <c r="B13" s="160"/>
      <c r="C13" s="27" t="s">
        <v>1</v>
      </c>
      <c r="D13" s="31">
        <v>254</v>
      </c>
      <c r="E13" s="31">
        <v>1352949.1742997698</v>
      </c>
      <c r="F13" s="45">
        <v>0</v>
      </c>
      <c r="G13" s="29">
        <v>0</v>
      </c>
      <c r="H13" s="31">
        <v>68</v>
      </c>
      <c r="I13" s="31">
        <v>363488.61178314267</v>
      </c>
      <c r="J13" s="45">
        <v>49</v>
      </c>
      <c r="K13" s="31">
        <v>247880.77654661817</v>
      </c>
      <c r="L13" s="31">
        <v>0</v>
      </c>
      <c r="M13" s="31">
        <v>0</v>
      </c>
      <c r="N13" s="46">
        <v>49</v>
      </c>
      <c r="O13" s="36">
        <v>247880.77654661817</v>
      </c>
      <c r="P13" s="31">
        <v>109</v>
      </c>
      <c r="Q13" s="31">
        <v>586658.52606094698</v>
      </c>
      <c r="R13" s="45">
        <v>0</v>
      </c>
      <c r="S13" s="31">
        <v>0</v>
      </c>
      <c r="T13" s="31">
        <v>2</v>
      </c>
      <c r="U13" s="31">
        <v>24710.329695292225</v>
      </c>
      <c r="V13" s="31">
        <v>26</v>
      </c>
      <c r="W13" s="31">
        <v>130210.93021376971</v>
      </c>
      <c r="X13" s="46">
        <v>28</v>
      </c>
      <c r="Y13" s="36">
        <v>154921.25990906195</v>
      </c>
    </row>
    <row r="14" spans="2:25" x14ac:dyDescent="0.3">
      <c r="B14" s="160"/>
      <c r="C14" s="27" t="s">
        <v>31</v>
      </c>
      <c r="D14" s="31">
        <v>219</v>
      </c>
      <c r="E14" s="31">
        <v>2656495.7481331192</v>
      </c>
      <c r="F14" s="45">
        <v>0</v>
      </c>
      <c r="G14" s="29">
        <v>0</v>
      </c>
      <c r="H14" s="31">
        <v>64</v>
      </c>
      <c r="I14" s="31">
        <v>930068.41482389916</v>
      </c>
      <c r="J14" s="45">
        <v>46</v>
      </c>
      <c r="K14" s="31">
        <v>726402.56473616231</v>
      </c>
      <c r="L14" s="31">
        <v>0</v>
      </c>
      <c r="M14" s="31">
        <v>0</v>
      </c>
      <c r="N14" s="46">
        <v>46</v>
      </c>
      <c r="O14" s="36">
        <v>726402.56473616231</v>
      </c>
      <c r="P14" s="31">
        <v>93</v>
      </c>
      <c r="Q14" s="31">
        <v>826038.356888148</v>
      </c>
      <c r="R14" s="45">
        <v>0</v>
      </c>
      <c r="S14" s="31">
        <v>0</v>
      </c>
      <c r="T14" s="31">
        <v>0</v>
      </c>
      <c r="U14" s="31">
        <v>0</v>
      </c>
      <c r="V14" s="31">
        <v>16</v>
      </c>
      <c r="W14" s="31">
        <v>173986.41168490984</v>
      </c>
      <c r="X14" s="46">
        <v>16</v>
      </c>
      <c r="Y14" s="36">
        <v>173986.41168490984</v>
      </c>
    </row>
    <row r="15" spans="2:25" x14ac:dyDescent="0.3">
      <c r="B15" s="161"/>
      <c r="C15" s="13" t="s">
        <v>32</v>
      </c>
      <c r="D15" s="35">
        <v>18</v>
      </c>
      <c r="E15" s="35">
        <v>371161.99733831553</v>
      </c>
      <c r="F15" s="49">
        <v>0</v>
      </c>
      <c r="G15" s="34">
        <v>0</v>
      </c>
      <c r="H15" s="35">
        <v>2</v>
      </c>
      <c r="I15" s="35">
        <v>23662.422416832502</v>
      </c>
      <c r="J15" s="49">
        <v>5</v>
      </c>
      <c r="K15" s="35">
        <v>65916.748161176249</v>
      </c>
      <c r="L15" s="35">
        <v>0</v>
      </c>
      <c r="M15" s="35">
        <v>0</v>
      </c>
      <c r="N15" s="50">
        <v>5</v>
      </c>
      <c r="O15" s="38">
        <v>65916.748161176249</v>
      </c>
      <c r="P15" s="35">
        <v>10</v>
      </c>
      <c r="Q15" s="35">
        <v>276512.30767098552</v>
      </c>
      <c r="R15" s="49">
        <v>0</v>
      </c>
      <c r="S15" s="35">
        <v>0</v>
      </c>
      <c r="T15" s="35">
        <v>0</v>
      </c>
      <c r="U15" s="35">
        <v>0</v>
      </c>
      <c r="V15" s="35">
        <v>1</v>
      </c>
      <c r="W15" s="35">
        <v>5070.5190893212502</v>
      </c>
      <c r="X15" s="50">
        <v>1</v>
      </c>
      <c r="Y15" s="38">
        <v>5070.5190893212502</v>
      </c>
    </row>
    <row r="16" spans="2:25" x14ac:dyDescent="0.3">
      <c r="B16" s="162" t="s">
        <v>57</v>
      </c>
      <c r="C16" s="6" t="s">
        <v>30</v>
      </c>
      <c r="D16" s="30">
        <v>103442</v>
      </c>
      <c r="E16" s="30">
        <v>48426911.572344303</v>
      </c>
      <c r="F16" s="45">
        <v>0</v>
      </c>
      <c r="G16" s="29">
        <v>0</v>
      </c>
      <c r="H16" s="30">
        <v>19270</v>
      </c>
      <c r="I16" s="30">
        <v>15911597.943532672</v>
      </c>
      <c r="J16" s="45">
        <v>3208</v>
      </c>
      <c r="K16" s="31">
        <v>2158235.8819677806</v>
      </c>
      <c r="L16" s="31">
        <v>3979</v>
      </c>
      <c r="M16" s="31">
        <v>2811020.9293788243</v>
      </c>
      <c r="N16" s="46">
        <v>7187</v>
      </c>
      <c r="O16" s="36">
        <v>4969256.8113466045</v>
      </c>
      <c r="P16" s="30">
        <v>59992</v>
      </c>
      <c r="Q16" s="30">
        <v>17612811.218996733</v>
      </c>
      <c r="R16" s="45">
        <v>2696</v>
      </c>
      <c r="S16" s="31">
        <v>1771914.2277075474</v>
      </c>
      <c r="T16" s="31">
        <v>4980</v>
      </c>
      <c r="U16" s="31">
        <v>1482385.2219383107</v>
      </c>
      <c r="V16" s="31">
        <v>9317</v>
      </c>
      <c r="W16" s="31">
        <v>6678946.1488224398</v>
      </c>
      <c r="X16" s="46">
        <v>16993</v>
      </c>
      <c r="Y16" s="36">
        <v>9933245.5984682981</v>
      </c>
    </row>
    <row r="17" spans="2:25" x14ac:dyDescent="0.3">
      <c r="B17" s="162"/>
      <c r="C17" s="6" t="s">
        <v>1</v>
      </c>
      <c r="D17" s="30">
        <v>2297</v>
      </c>
      <c r="E17" s="30">
        <v>9659159.5032513849</v>
      </c>
      <c r="F17" s="45">
        <v>0</v>
      </c>
      <c r="G17" s="29">
        <v>0</v>
      </c>
      <c r="H17" s="30">
        <v>368</v>
      </c>
      <c r="I17" s="30">
        <v>1495311.6406272976</v>
      </c>
      <c r="J17" s="45">
        <v>132</v>
      </c>
      <c r="K17" s="31">
        <v>628797.9301126973</v>
      </c>
      <c r="L17" s="31">
        <v>382</v>
      </c>
      <c r="M17" s="31">
        <v>2220914.0585550303</v>
      </c>
      <c r="N17" s="46">
        <v>514</v>
      </c>
      <c r="O17" s="36">
        <v>2849711.9886677279</v>
      </c>
      <c r="P17" s="30">
        <v>1169</v>
      </c>
      <c r="Q17" s="30">
        <v>3926119.4756948049</v>
      </c>
      <c r="R17" s="45">
        <v>29</v>
      </c>
      <c r="S17" s="31">
        <v>97226.277322914655</v>
      </c>
      <c r="T17" s="31">
        <v>52</v>
      </c>
      <c r="U17" s="31">
        <v>175671.81944084342</v>
      </c>
      <c r="V17" s="31">
        <v>165</v>
      </c>
      <c r="W17" s="31">
        <v>1115118.3014977975</v>
      </c>
      <c r="X17" s="46">
        <v>246</v>
      </c>
      <c r="Y17" s="36">
        <v>1388016.3982615555</v>
      </c>
    </row>
    <row r="18" spans="2:25" x14ac:dyDescent="0.3">
      <c r="B18" s="162"/>
      <c r="C18" s="6" t="s">
        <v>31</v>
      </c>
      <c r="D18" s="30">
        <v>1456</v>
      </c>
      <c r="E18" s="30">
        <v>24635708.753710352</v>
      </c>
      <c r="F18" s="45">
        <v>0</v>
      </c>
      <c r="G18" s="29">
        <v>0</v>
      </c>
      <c r="H18" s="30">
        <v>69</v>
      </c>
      <c r="I18" s="30">
        <v>1031283.7480736253</v>
      </c>
      <c r="J18" s="45">
        <v>51</v>
      </c>
      <c r="K18" s="31">
        <v>1142668.3648623845</v>
      </c>
      <c r="L18" s="31">
        <v>621</v>
      </c>
      <c r="M18" s="31">
        <v>10903778.012370039</v>
      </c>
      <c r="N18" s="46">
        <v>672</v>
      </c>
      <c r="O18" s="36">
        <v>12046446.377232423</v>
      </c>
      <c r="P18" s="30">
        <v>567</v>
      </c>
      <c r="Q18" s="30">
        <v>8685680.8772471268</v>
      </c>
      <c r="R18" s="45">
        <v>3</v>
      </c>
      <c r="S18" s="31">
        <v>10817.107390552001</v>
      </c>
      <c r="T18" s="31">
        <v>19</v>
      </c>
      <c r="U18" s="31">
        <v>185037.77300097319</v>
      </c>
      <c r="V18" s="31">
        <v>126</v>
      </c>
      <c r="W18" s="31">
        <v>2676442.8707656516</v>
      </c>
      <c r="X18" s="46">
        <v>148</v>
      </c>
      <c r="Y18" s="36">
        <v>2872297.7511571767</v>
      </c>
    </row>
    <row r="19" spans="2:25" x14ac:dyDescent="0.3">
      <c r="B19" s="162"/>
      <c r="C19" s="6" t="s">
        <v>32</v>
      </c>
      <c r="D19" s="30">
        <v>273</v>
      </c>
      <c r="E19" s="30">
        <v>11482867.368403973</v>
      </c>
      <c r="F19" s="45">
        <v>0</v>
      </c>
      <c r="G19" s="29">
        <v>0</v>
      </c>
      <c r="H19" s="30">
        <v>10</v>
      </c>
      <c r="I19" s="30">
        <v>618781.33413470071</v>
      </c>
      <c r="J19" s="45">
        <v>7</v>
      </c>
      <c r="K19" s="31">
        <v>346513.08021527395</v>
      </c>
      <c r="L19" s="31">
        <v>110</v>
      </c>
      <c r="M19" s="31">
        <v>4453979.5037111128</v>
      </c>
      <c r="N19" s="46">
        <v>117</v>
      </c>
      <c r="O19" s="36">
        <v>4800492.5839263871</v>
      </c>
      <c r="P19" s="30">
        <v>113</v>
      </c>
      <c r="Q19" s="30">
        <v>4007400.022377891</v>
      </c>
      <c r="R19" s="45">
        <v>0</v>
      </c>
      <c r="S19" s="31">
        <v>0</v>
      </c>
      <c r="T19" s="31">
        <v>11</v>
      </c>
      <c r="U19" s="31">
        <v>653677.04839675257</v>
      </c>
      <c r="V19" s="31">
        <v>22</v>
      </c>
      <c r="W19" s="31">
        <v>1402516.379568242</v>
      </c>
      <c r="X19" s="46">
        <v>33</v>
      </c>
      <c r="Y19" s="36">
        <v>2056193.4279649947</v>
      </c>
    </row>
    <row r="20" spans="2:25" x14ac:dyDescent="0.3">
      <c r="B20" s="159" t="s">
        <v>21</v>
      </c>
      <c r="C20" s="12" t="s">
        <v>30</v>
      </c>
      <c r="D20" s="33">
        <v>1529</v>
      </c>
      <c r="E20" s="33">
        <v>1802122.1642530432</v>
      </c>
      <c r="F20" s="47">
        <v>687</v>
      </c>
      <c r="G20" s="32">
        <v>661877.87211948039</v>
      </c>
      <c r="H20" s="33">
        <v>71</v>
      </c>
      <c r="I20" s="33">
        <v>97711.951450117747</v>
      </c>
      <c r="J20" s="47">
        <v>64</v>
      </c>
      <c r="K20" s="33">
        <v>87667.816299825878</v>
      </c>
      <c r="L20" s="33">
        <v>2</v>
      </c>
      <c r="M20" s="33">
        <v>7605.7786339818749</v>
      </c>
      <c r="N20" s="48">
        <v>66</v>
      </c>
      <c r="O20" s="37">
        <v>95273.594933807748</v>
      </c>
      <c r="P20" s="33">
        <v>700</v>
      </c>
      <c r="Q20" s="33">
        <v>884620.93326622213</v>
      </c>
      <c r="R20" s="47">
        <v>0</v>
      </c>
      <c r="S20" s="33">
        <v>0</v>
      </c>
      <c r="T20" s="33">
        <v>4</v>
      </c>
      <c r="U20" s="33">
        <v>61015.246374832379</v>
      </c>
      <c r="V20" s="33">
        <v>1</v>
      </c>
      <c r="W20" s="33">
        <v>1622.5661085828001</v>
      </c>
      <c r="X20" s="48">
        <v>5</v>
      </c>
      <c r="Y20" s="37">
        <v>62637.812483415182</v>
      </c>
    </row>
    <row r="21" spans="2:25" x14ac:dyDescent="0.3">
      <c r="B21" s="160"/>
      <c r="C21" s="27" t="s">
        <v>1</v>
      </c>
      <c r="D21" s="31">
        <v>773</v>
      </c>
      <c r="E21" s="31">
        <v>3480518.3241123124</v>
      </c>
      <c r="F21" s="45">
        <v>61</v>
      </c>
      <c r="G21" s="29">
        <v>411913.01558305731</v>
      </c>
      <c r="H21" s="31">
        <v>35</v>
      </c>
      <c r="I21" s="31">
        <v>147640.67208716425</v>
      </c>
      <c r="J21" s="45">
        <v>59</v>
      </c>
      <c r="K21" s="31">
        <v>289389.67831612792</v>
      </c>
      <c r="L21" s="31">
        <v>2</v>
      </c>
      <c r="M21" s="31">
        <v>14298.863831885925</v>
      </c>
      <c r="N21" s="46">
        <v>61</v>
      </c>
      <c r="O21" s="36">
        <v>303688.54214801383</v>
      </c>
      <c r="P21" s="31">
        <v>609</v>
      </c>
      <c r="Q21" s="31">
        <v>2525668.7160803401</v>
      </c>
      <c r="R21" s="45">
        <v>0</v>
      </c>
      <c r="S21" s="31">
        <v>0</v>
      </c>
      <c r="T21" s="31">
        <v>7</v>
      </c>
      <c r="U21" s="31">
        <v>91607.378213737247</v>
      </c>
      <c r="V21" s="31">
        <v>0</v>
      </c>
      <c r="W21" s="31">
        <v>0</v>
      </c>
      <c r="X21" s="46">
        <v>7</v>
      </c>
      <c r="Y21" s="36">
        <v>91607.378213737247</v>
      </c>
    </row>
    <row r="22" spans="2:25" x14ac:dyDescent="0.3">
      <c r="B22" s="160"/>
      <c r="C22" s="27" t="s">
        <v>31</v>
      </c>
      <c r="D22" s="31">
        <v>486</v>
      </c>
      <c r="E22" s="31">
        <v>6484643.0811583903</v>
      </c>
      <c r="F22" s="45">
        <v>25</v>
      </c>
      <c r="G22" s="29">
        <v>398468.43280734023</v>
      </c>
      <c r="H22" s="31">
        <v>14</v>
      </c>
      <c r="I22" s="31">
        <v>156623.45997349132</v>
      </c>
      <c r="J22" s="45">
        <v>38</v>
      </c>
      <c r="K22" s="31">
        <v>442832.55442272645</v>
      </c>
      <c r="L22" s="31">
        <v>0</v>
      </c>
      <c r="M22" s="31">
        <v>0</v>
      </c>
      <c r="N22" s="46">
        <v>38</v>
      </c>
      <c r="O22" s="36">
        <v>442832.55442272645</v>
      </c>
      <c r="P22" s="31">
        <v>352</v>
      </c>
      <c r="Q22" s="31">
        <v>4430894.5850236472</v>
      </c>
      <c r="R22" s="45">
        <v>0</v>
      </c>
      <c r="S22" s="31">
        <v>0</v>
      </c>
      <c r="T22" s="31">
        <v>57</v>
      </c>
      <c r="U22" s="31">
        <v>1055824.0489311852</v>
      </c>
      <c r="V22" s="31">
        <v>0</v>
      </c>
      <c r="W22" s="31">
        <v>0</v>
      </c>
      <c r="X22" s="46">
        <v>57</v>
      </c>
      <c r="Y22" s="36">
        <v>1055824.0489311852</v>
      </c>
    </row>
    <row r="23" spans="2:25" x14ac:dyDescent="0.3">
      <c r="B23" s="161"/>
      <c r="C23" s="13" t="s">
        <v>32</v>
      </c>
      <c r="D23" s="35">
        <v>80</v>
      </c>
      <c r="E23" s="35">
        <v>2543032.099597164</v>
      </c>
      <c r="F23" s="49">
        <v>4</v>
      </c>
      <c r="G23" s="34">
        <v>157760.75059908183</v>
      </c>
      <c r="H23" s="35">
        <v>0</v>
      </c>
      <c r="I23" s="35">
        <v>0</v>
      </c>
      <c r="J23" s="49">
        <v>10</v>
      </c>
      <c r="K23" s="35">
        <v>332886.41337508283</v>
      </c>
      <c r="L23" s="35">
        <v>0</v>
      </c>
      <c r="M23" s="35">
        <v>0</v>
      </c>
      <c r="N23" s="50">
        <v>10</v>
      </c>
      <c r="O23" s="38">
        <v>332886.41337508283</v>
      </c>
      <c r="P23" s="35">
        <v>49</v>
      </c>
      <c r="Q23" s="35">
        <v>1559797.5274796782</v>
      </c>
      <c r="R23" s="49">
        <v>0</v>
      </c>
      <c r="S23" s="35">
        <v>0</v>
      </c>
      <c r="T23" s="35">
        <v>17</v>
      </c>
      <c r="U23" s="35">
        <v>492587.40814332129</v>
      </c>
      <c r="V23" s="35">
        <v>0</v>
      </c>
      <c r="W23" s="35">
        <v>0</v>
      </c>
      <c r="X23" s="50">
        <v>17</v>
      </c>
      <c r="Y23" s="38">
        <v>492587.40814332129</v>
      </c>
    </row>
    <row r="24" spans="2:25" x14ac:dyDescent="0.3">
      <c r="B24" s="162" t="s">
        <v>22</v>
      </c>
      <c r="C24" s="6" t="s">
        <v>30</v>
      </c>
      <c r="D24" s="30">
        <v>4286</v>
      </c>
      <c r="E24" s="30">
        <v>14103810.206177447</v>
      </c>
      <c r="F24" s="45">
        <v>0</v>
      </c>
      <c r="G24" s="29">
        <v>0</v>
      </c>
      <c r="H24" s="30">
        <v>200</v>
      </c>
      <c r="I24" s="30">
        <v>2359459.9153493741</v>
      </c>
      <c r="J24" s="45">
        <v>616</v>
      </c>
      <c r="K24" s="31">
        <v>8124278.7530038599</v>
      </c>
      <c r="L24" s="31">
        <v>0</v>
      </c>
      <c r="M24" s="31">
        <v>0</v>
      </c>
      <c r="N24" s="46">
        <v>616</v>
      </c>
      <c r="O24" s="36">
        <v>8124278.7530038599</v>
      </c>
      <c r="P24" s="30">
        <v>3369</v>
      </c>
      <c r="Q24" s="30">
        <v>2663440.8964069285</v>
      </c>
      <c r="R24" s="45">
        <v>0</v>
      </c>
      <c r="S24" s="31">
        <v>0</v>
      </c>
      <c r="T24" s="31">
        <v>0</v>
      </c>
      <c r="U24" s="31">
        <v>0</v>
      </c>
      <c r="V24" s="31">
        <v>101</v>
      </c>
      <c r="W24" s="31">
        <v>956630.6414172845</v>
      </c>
      <c r="X24" s="46">
        <v>101</v>
      </c>
      <c r="Y24" s="36">
        <v>956630.6414172845</v>
      </c>
    </row>
    <row r="25" spans="2:25" x14ac:dyDescent="0.3">
      <c r="B25" s="162"/>
      <c r="C25" s="6" t="s">
        <v>1</v>
      </c>
      <c r="D25" s="30">
        <v>1194</v>
      </c>
      <c r="E25" s="30">
        <v>16608021.183242813</v>
      </c>
      <c r="F25" s="45">
        <v>0</v>
      </c>
      <c r="G25" s="29">
        <v>0</v>
      </c>
      <c r="H25" s="30">
        <v>64</v>
      </c>
      <c r="I25" s="30">
        <v>2342380.7168835104</v>
      </c>
      <c r="J25" s="45">
        <v>214</v>
      </c>
      <c r="K25" s="31">
        <v>9908191.8252415173</v>
      </c>
      <c r="L25" s="31">
        <v>0</v>
      </c>
      <c r="M25" s="31">
        <v>0</v>
      </c>
      <c r="N25" s="46">
        <v>214</v>
      </c>
      <c r="O25" s="36">
        <v>9908191.8252415173</v>
      </c>
      <c r="P25" s="30">
        <v>901</v>
      </c>
      <c r="Q25" s="30">
        <v>3823455.0360564613</v>
      </c>
      <c r="R25" s="45">
        <v>0</v>
      </c>
      <c r="S25" s="31">
        <v>0</v>
      </c>
      <c r="T25" s="31">
        <v>0</v>
      </c>
      <c r="U25" s="31">
        <v>0</v>
      </c>
      <c r="V25" s="31">
        <v>15</v>
      </c>
      <c r="W25" s="31">
        <v>533993.60506132455</v>
      </c>
      <c r="X25" s="46">
        <v>15</v>
      </c>
      <c r="Y25" s="36">
        <v>533993.60506132455</v>
      </c>
    </row>
    <row r="26" spans="2:25" x14ac:dyDescent="0.3">
      <c r="B26" s="162"/>
      <c r="C26" s="6" t="s">
        <v>31</v>
      </c>
      <c r="D26" s="30">
        <v>676</v>
      </c>
      <c r="E26" s="30">
        <v>13171869.783492215</v>
      </c>
      <c r="F26" s="45">
        <v>0</v>
      </c>
      <c r="G26" s="29">
        <v>0</v>
      </c>
      <c r="H26" s="30">
        <v>8</v>
      </c>
      <c r="I26" s="30">
        <v>536816.19402104674</v>
      </c>
      <c r="J26" s="45">
        <v>73</v>
      </c>
      <c r="K26" s="31">
        <v>4310277.2242423547</v>
      </c>
      <c r="L26" s="31">
        <v>0</v>
      </c>
      <c r="M26" s="31">
        <v>0</v>
      </c>
      <c r="N26" s="46">
        <v>73</v>
      </c>
      <c r="O26" s="36">
        <v>4310277.2242423547</v>
      </c>
      <c r="P26" s="30">
        <v>593</v>
      </c>
      <c r="Q26" s="30">
        <v>8250999.2983753718</v>
      </c>
      <c r="R26" s="45">
        <v>0</v>
      </c>
      <c r="S26" s="31">
        <v>0</v>
      </c>
      <c r="T26" s="31">
        <v>0</v>
      </c>
      <c r="U26" s="31">
        <v>0</v>
      </c>
      <c r="V26" s="31">
        <v>2</v>
      </c>
      <c r="W26" s="31">
        <v>73777.066853442055</v>
      </c>
      <c r="X26" s="46">
        <v>2</v>
      </c>
      <c r="Y26" s="36">
        <v>73777.066853442055</v>
      </c>
    </row>
    <row r="27" spans="2:25" x14ac:dyDescent="0.3">
      <c r="B27" s="162"/>
      <c r="C27" s="6" t="s">
        <v>32</v>
      </c>
      <c r="D27" s="30">
        <v>91</v>
      </c>
      <c r="E27" s="30">
        <v>3070374.1772322198</v>
      </c>
      <c r="F27" s="45">
        <v>0</v>
      </c>
      <c r="G27" s="29">
        <v>0</v>
      </c>
      <c r="H27" s="30">
        <v>0</v>
      </c>
      <c r="I27" s="30">
        <v>0</v>
      </c>
      <c r="J27" s="45">
        <v>5</v>
      </c>
      <c r="K27" s="31">
        <v>132340.54823128463</v>
      </c>
      <c r="L27" s="31">
        <v>0</v>
      </c>
      <c r="M27" s="31">
        <v>0</v>
      </c>
      <c r="N27" s="46">
        <v>5</v>
      </c>
      <c r="O27" s="36">
        <v>132340.54823128463</v>
      </c>
      <c r="P27" s="30">
        <v>86</v>
      </c>
      <c r="Q27" s="30">
        <v>2938033.6290009352</v>
      </c>
      <c r="R27" s="45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46">
        <v>0</v>
      </c>
      <c r="Y27" s="36">
        <v>0</v>
      </c>
    </row>
    <row r="28" spans="2:25" x14ac:dyDescent="0.3">
      <c r="B28" s="159" t="s">
        <v>23</v>
      </c>
      <c r="C28" s="12" t="s">
        <v>30</v>
      </c>
      <c r="D28" s="33">
        <v>1042</v>
      </c>
      <c r="E28" s="33">
        <v>4271275.3240146209</v>
      </c>
      <c r="F28" s="47">
        <v>832</v>
      </c>
      <c r="G28" s="32">
        <v>3216586.5862797839</v>
      </c>
      <c r="H28" s="33">
        <v>35</v>
      </c>
      <c r="I28" s="33">
        <v>79084.364107891175</v>
      </c>
      <c r="J28" s="47">
        <v>23</v>
      </c>
      <c r="K28" s="33">
        <v>202110.30079333342</v>
      </c>
      <c r="L28" s="33">
        <v>6</v>
      </c>
      <c r="M28" s="33">
        <v>38009.178991690096</v>
      </c>
      <c r="N28" s="48">
        <v>29</v>
      </c>
      <c r="O28" s="37">
        <v>240119.47978502352</v>
      </c>
      <c r="P28" s="33">
        <v>139</v>
      </c>
      <c r="Q28" s="33">
        <v>683647.49450440239</v>
      </c>
      <c r="R28" s="47">
        <v>0</v>
      </c>
      <c r="S28" s="33">
        <v>0</v>
      </c>
      <c r="T28" s="33">
        <v>2</v>
      </c>
      <c r="U28" s="33">
        <v>1936.8588539883181</v>
      </c>
      <c r="V28" s="33">
        <v>5</v>
      </c>
      <c r="W28" s="33">
        <v>49900.540483531462</v>
      </c>
      <c r="X28" s="48">
        <v>7</v>
      </c>
      <c r="Y28" s="37">
        <v>51837.399337519782</v>
      </c>
    </row>
    <row r="29" spans="2:25" x14ac:dyDescent="0.3">
      <c r="B29" s="160"/>
      <c r="C29" s="27" t="s">
        <v>1</v>
      </c>
      <c r="D29" s="31">
        <v>126</v>
      </c>
      <c r="E29" s="31">
        <v>571899.50836246915</v>
      </c>
      <c r="F29" s="45">
        <v>41</v>
      </c>
      <c r="G29" s="29">
        <v>319283.31535552623</v>
      </c>
      <c r="H29" s="31">
        <v>11</v>
      </c>
      <c r="I29" s="31">
        <v>35414.364205921214</v>
      </c>
      <c r="J29" s="45">
        <v>6</v>
      </c>
      <c r="K29" s="31">
        <v>32349.911789869577</v>
      </c>
      <c r="L29" s="31">
        <v>0</v>
      </c>
      <c r="M29" s="31">
        <v>0</v>
      </c>
      <c r="N29" s="46">
        <v>6</v>
      </c>
      <c r="O29" s="36">
        <v>32349.911789869577</v>
      </c>
      <c r="P29" s="31">
        <v>68</v>
      </c>
      <c r="Q29" s="31">
        <v>184851.91701115211</v>
      </c>
      <c r="R29" s="45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46">
        <v>0</v>
      </c>
      <c r="Y29" s="36">
        <v>0</v>
      </c>
    </row>
    <row r="30" spans="2:25" x14ac:dyDescent="0.3">
      <c r="B30" s="160"/>
      <c r="C30" s="27" t="s">
        <v>31</v>
      </c>
      <c r="D30" s="31">
        <v>90</v>
      </c>
      <c r="E30" s="31">
        <v>979617.36115313065</v>
      </c>
      <c r="F30" s="45">
        <v>22</v>
      </c>
      <c r="G30" s="29">
        <v>289434.45407580154</v>
      </c>
      <c r="H30" s="31">
        <v>3</v>
      </c>
      <c r="I30" s="31">
        <v>33514.319652960148</v>
      </c>
      <c r="J30" s="45">
        <v>3</v>
      </c>
      <c r="K30" s="31">
        <v>73353.509492180747</v>
      </c>
      <c r="L30" s="31">
        <v>0</v>
      </c>
      <c r="M30" s="31">
        <v>0</v>
      </c>
      <c r="N30" s="46">
        <v>3</v>
      </c>
      <c r="O30" s="36">
        <v>73353.509492180747</v>
      </c>
      <c r="P30" s="31">
        <v>61</v>
      </c>
      <c r="Q30" s="31">
        <v>574864.21278331953</v>
      </c>
      <c r="R30" s="45">
        <v>0</v>
      </c>
      <c r="S30" s="31">
        <v>0</v>
      </c>
      <c r="T30" s="31">
        <v>0</v>
      </c>
      <c r="U30" s="31">
        <v>0</v>
      </c>
      <c r="V30" s="31">
        <v>1</v>
      </c>
      <c r="W30" s="31">
        <v>8450.8651488687501</v>
      </c>
      <c r="X30" s="46">
        <v>1</v>
      </c>
      <c r="Y30" s="36">
        <v>8450.8651488687501</v>
      </c>
    </row>
    <row r="31" spans="2:25" x14ac:dyDescent="0.3">
      <c r="B31" s="161"/>
      <c r="C31" s="13" t="s">
        <v>32</v>
      </c>
      <c r="D31" s="35">
        <v>13</v>
      </c>
      <c r="E31" s="35">
        <v>520033.6073329171</v>
      </c>
      <c r="F31" s="49">
        <v>6</v>
      </c>
      <c r="G31" s="34">
        <v>12253.967360054517</v>
      </c>
      <c r="H31" s="35">
        <v>0</v>
      </c>
      <c r="I31" s="35">
        <v>0</v>
      </c>
      <c r="J31" s="49">
        <v>2</v>
      </c>
      <c r="K31" s="35">
        <v>101410.381786425</v>
      </c>
      <c r="L31" s="35">
        <v>0</v>
      </c>
      <c r="M31" s="35">
        <v>0</v>
      </c>
      <c r="N31" s="50">
        <v>2</v>
      </c>
      <c r="O31" s="38">
        <v>101410.381786425</v>
      </c>
      <c r="P31" s="35">
        <v>5</v>
      </c>
      <c r="Q31" s="35">
        <v>406369.2581864376</v>
      </c>
      <c r="R31" s="49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50">
        <v>0</v>
      </c>
      <c r="Y31" s="38">
        <v>0</v>
      </c>
    </row>
    <row r="32" spans="2:25" x14ac:dyDescent="0.3">
      <c r="B32" s="162" t="s">
        <v>24</v>
      </c>
      <c r="C32" s="6" t="s">
        <v>30</v>
      </c>
      <c r="D32" s="30">
        <v>9702</v>
      </c>
      <c r="E32" s="30">
        <v>11733277.802518155</v>
      </c>
      <c r="F32" s="45">
        <v>0</v>
      </c>
      <c r="G32" s="29">
        <v>0</v>
      </c>
      <c r="H32" s="30">
        <v>0</v>
      </c>
      <c r="I32" s="30">
        <v>0</v>
      </c>
      <c r="J32" s="45">
        <v>2784</v>
      </c>
      <c r="K32" s="31">
        <v>3517635.4142630999</v>
      </c>
      <c r="L32" s="31">
        <v>0</v>
      </c>
      <c r="M32" s="31">
        <v>0</v>
      </c>
      <c r="N32" s="46">
        <v>2784</v>
      </c>
      <c r="O32" s="36">
        <v>3517635.4142630999</v>
      </c>
      <c r="P32" s="30">
        <v>5682</v>
      </c>
      <c r="Q32" s="30">
        <v>6428043.0054724421</v>
      </c>
      <c r="R32" s="45">
        <v>0</v>
      </c>
      <c r="S32" s="31">
        <v>0</v>
      </c>
      <c r="T32" s="31">
        <v>8</v>
      </c>
      <c r="U32" s="31">
        <v>14445.677297967703</v>
      </c>
      <c r="V32" s="31">
        <v>1228</v>
      </c>
      <c r="W32" s="31">
        <v>1773153.7054846452</v>
      </c>
      <c r="X32" s="46">
        <v>1236</v>
      </c>
      <c r="Y32" s="36">
        <v>1787599.3827826129</v>
      </c>
    </row>
    <row r="33" spans="2:25" x14ac:dyDescent="0.3">
      <c r="B33" s="162"/>
      <c r="C33" s="6" t="s">
        <v>1</v>
      </c>
      <c r="D33" s="30">
        <v>1631</v>
      </c>
      <c r="E33" s="30">
        <v>8383299.7992412476</v>
      </c>
      <c r="F33" s="45">
        <v>0</v>
      </c>
      <c r="G33" s="29">
        <v>0</v>
      </c>
      <c r="H33" s="30">
        <v>0</v>
      </c>
      <c r="I33" s="30">
        <v>0</v>
      </c>
      <c r="J33" s="45">
        <v>518</v>
      </c>
      <c r="K33" s="31">
        <v>2538070.0155867757</v>
      </c>
      <c r="L33" s="31">
        <v>0</v>
      </c>
      <c r="M33" s="31">
        <v>0</v>
      </c>
      <c r="N33" s="46">
        <v>518</v>
      </c>
      <c r="O33" s="36">
        <v>2538070.0155867757</v>
      </c>
      <c r="P33" s="30">
        <v>942</v>
      </c>
      <c r="Q33" s="30">
        <v>5178960.3752454557</v>
      </c>
      <c r="R33" s="45">
        <v>0</v>
      </c>
      <c r="S33" s="31">
        <v>0</v>
      </c>
      <c r="T33" s="31">
        <v>6</v>
      </c>
      <c r="U33" s="31">
        <v>13511.243200011359</v>
      </c>
      <c r="V33" s="31">
        <v>165</v>
      </c>
      <c r="W33" s="31">
        <v>652758.16520900512</v>
      </c>
      <c r="X33" s="46">
        <v>171</v>
      </c>
      <c r="Y33" s="36">
        <v>666269.40840901644</v>
      </c>
    </row>
    <row r="34" spans="2:25" x14ac:dyDescent="0.3">
      <c r="B34" s="162"/>
      <c r="C34" s="6" t="s">
        <v>31</v>
      </c>
      <c r="D34" s="30">
        <v>650</v>
      </c>
      <c r="E34" s="30">
        <v>10872633.529922992</v>
      </c>
      <c r="F34" s="45">
        <v>0</v>
      </c>
      <c r="G34" s="29">
        <v>0</v>
      </c>
      <c r="H34" s="30">
        <v>0</v>
      </c>
      <c r="I34" s="30">
        <v>0</v>
      </c>
      <c r="J34" s="45">
        <v>283</v>
      </c>
      <c r="K34" s="31">
        <v>4859644.1175386887</v>
      </c>
      <c r="L34" s="31">
        <v>0</v>
      </c>
      <c r="M34" s="31">
        <v>0</v>
      </c>
      <c r="N34" s="46">
        <v>283</v>
      </c>
      <c r="O34" s="36">
        <v>4859644.1175386887</v>
      </c>
      <c r="P34" s="30">
        <v>308</v>
      </c>
      <c r="Q34" s="30">
        <v>5432060.8081325721</v>
      </c>
      <c r="R34" s="45">
        <v>0</v>
      </c>
      <c r="S34" s="31">
        <v>0</v>
      </c>
      <c r="T34" s="31">
        <v>0</v>
      </c>
      <c r="U34" s="31">
        <v>0</v>
      </c>
      <c r="V34" s="31">
        <v>59</v>
      </c>
      <c r="W34" s="31">
        <v>580928.60425173165</v>
      </c>
      <c r="X34" s="46">
        <v>59</v>
      </c>
      <c r="Y34" s="36">
        <v>580928.60425173165</v>
      </c>
    </row>
    <row r="35" spans="2:25" x14ac:dyDescent="0.3">
      <c r="B35" s="162"/>
      <c r="C35" s="6" t="s">
        <v>32</v>
      </c>
      <c r="D35" s="30">
        <v>105</v>
      </c>
      <c r="E35" s="30">
        <v>3324915.4461532845</v>
      </c>
      <c r="F35" s="45">
        <v>0</v>
      </c>
      <c r="G35" s="29">
        <v>0</v>
      </c>
      <c r="H35" s="30">
        <v>0</v>
      </c>
      <c r="I35" s="30">
        <v>0</v>
      </c>
      <c r="J35" s="45">
        <v>70</v>
      </c>
      <c r="K35" s="31">
        <v>2245471.3987229727</v>
      </c>
      <c r="L35" s="31">
        <v>0</v>
      </c>
      <c r="M35" s="31">
        <v>0</v>
      </c>
      <c r="N35" s="46">
        <v>70</v>
      </c>
      <c r="O35" s="36">
        <v>2245471.3987229727</v>
      </c>
      <c r="P35" s="30">
        <v>32</v>
      </c>
      <c r="Q35" s="30">
        <v>1061021.1614057778</v>
      </c>
      <c r="R35" s="45">
        <v>0</v>
      </c>
      <c r="S35" s="31">
        <v>0</v>
      </c>
      <c r="T35" s="31">
        <v>0</v>
      </c>
      <c r="U35" s="31">
        <v>0</v>
      </c>
      <c r="V35" s="31">
        <v>3</v>
      </c>
      <c r="W35" s="31">
        <v>18422.886024533876</v>
      </c>
      <c r="X35" s="46">
        <v>3</v>
      </c>
      <c r="Y35" s="36">
        <v>18422.886024533876</v>
      </c>
    </row>
    <row r="36" spans="2:25" x14ac:dyDescent="0.3">
      <c r="B36" s="159" t="s">
        <v>25</v>
      </c>
      <c r="C36" s="12" t="s">
        <v>30</v>
      </c>
      <c r="D36" s="33">
        <v>6755</v>
      </c>
      <c r="E36" s="33">
        <v>6598558.2987326747</v>
      </c>
      <c r="F36" s="47">
        <v>0</v>
      </c>
      <c r="G36" s="32">
        <v>0</v>
      </c>
      <c r="H36" s="33">
        <v>416</v>
      </c>
      <c r="I36" s="33">
        <v>408015.36269254028</v>
      </c>
      <c r="J36" s="47">
        <v>1412</v>
      </c>
      <c r="K36" s="33">
        <v>1411510.4186660005</v>
      </c>
      <c r="L36" s="33">
        <v>417</v>
      </c>
      <c r="M36" s="33">
        <v>470227.75034251355</v>
      </c>
      <c r="N36" s="48">
        <v>1829</v>
      </c>
      <c r="O36" s="37">
        <v>1881738.1690085141</v>
      </c>
      <c r="P36" s="33">
        <v>2915</v>
      </c>
      <c r="Q36" s="33">
        <v>2984740.1646634173</v>
      </c>
      <c r="R36" s="47">
        <v>0</v>
      </c>
      <c r="S36" s="33">
        <v>0</v>
      </c>
      <c r="T36" s="33">
        <v>40</v>
      </c>
      <c r="U36" s="33">
        <v>56732.354948505497</v>
      </c>
      <c r="V36" s="33">
        <v>1555</v>
      </c>
      <c r="W36" s="33">
        <v>1267332.2474196972</v>
      </c>
      <c r="X36" s="48">
        <v>1595</v>
      </c>
      <c r="Y36" s="37">
        <v>1324064.6023682028</v>
      </c>
    </row>
    <row r="37" spans="2:25" x14ac:dyDescent="0.3">
      <c r="B37" s="160"/>
      <c r="C37" s="27" t="s">
        <v>1</v>
      </c>
      <c r="D37" s="31">
        <v>1704</v>
      </c>
      <c r="E37" s="31">
        <v>6378432.2876796192</v>
      </c>
      <c r="F37" s="45">
        <v>0</v>
      </c>
      <c r="G37" s="29">
        <v>0</v>
      </c>
      <c r="H37" s="31">
        <v>123</v>
      </c>
      <c r="I37" s="31">
        <v>465698.69140043342</v>
      </c>
      <c r="J37" s="45">
        <v>235</v>
      </c>
      <c r="K37" s="31">
        <v>810730.00456008688</v>
      </c>
      <c r="L37" s="31">
        <v>131</v>
      </c>
      <c r="M37" s="31">
        <v>551589.20229579578</v>
      </c>
      <c r="N37" s="46">
        <v>366</v>
      </c>
      <c r="O37" s="36">
        <v>1362319.2068558827</v>
      </c>
      <c r="P37" s="31">
        <v>921</v>
      </c>
      <c r="Q37" s="31">
        <v>3278472.2788974796</v>
      </c>
      <c r="R37" s="45">
        <v>0</v>
      </c>
      <c r="S37" s="31">
        <v>0</v>
      </c>
      <c r="T37" s="31">
        <v>13</v>
      </c>
      <c r="U37" s="31">
        <v>35730.257849417074</v>
      </c>
      <c r="V37" s="31">
        <v>281</v>
      </c>
      <c r="W37" s="31">
        <v>1236211.8526764058</v>
      </c>
      <c r="X37" s="46">
        <v>294</v>
      </c>
      <c r="Y37" s="36">
        <v>1271942.110525823</v>
      </c>
    </row>
    <row r="38" spans="2:25" x14ac:dyDescent="0.3">
      <c r="B38" s="160"/>
      <c r="C38" s="27" t="s">
        <v>31</v>
      </c>
      <c r="D38" s="31">
        <v>608</v>
      </c>
      <c r="E38" s="31">
        <v>6608093.6976151997</v>
      </c>
      <c r="F38" s="45">
        <v>0</v>
      </c>
      <c r="G38" s="29">
        <v>0</v>
      </c>
      <c r="H38" s="31">
        <v>47</v>
      </c>
      <c r="I38" s="31">
        <v>478187.36213681137</v>
      </c>
      <c r="J38" s="45">
        <v>63</v>
      </c>
      <c r="K38" s="31">
        <v>560727.53322288615</v>
      </c>
      <c r="L38" s="31">
        <v>42</v>
      </c>
      <c r="M38" s="31">
        <v>361102.08746510214</v>
      </c>
      <c r="N38" s="46">
        <v>105</v>
      </c>
      <c r="O38" s="36">
        <v>921829.62068798835</v>
      </c>
      <c r="P38" s="31">
        <v>395</v>
      </c>
      <c r="Q38" s="31">
        <v>4510568.7742560953</v>
      </c>
      <c r="R38" s="45">
        <v>0</v>
      </c>
      <c r="S38" s="31">
        <v>0</v>
      </c>
      <c r="T38" s="31">
        <v>0</v>
      </c>
      <c r="U38" s="31">
        <v>0</v>
      </c>
      <c r="V38" s="31">
        <v>61</v>
      </c>
      <c r="W38" s="31">
        <v>697507.94053430425</v>
      </c>
      <c r="X38" s="46">
        <v>61</v>
      </c>
      <c r="Y38" s="36">
        <v>697507.94053430425</v>
      </c>
    </row>
    <row r="39" spans="2:25" x14ac:dyDescent="0.3">
      <c r="B39" s="161"/>
      <c r="C39" s="13" t="s">
        <v>32</v>
      </c>
      <c r="D39" s="35">
        <v>37</v>
      </c>
      <c r="E39" s="35">
        <v>1458686.0663149529</v>
      </c>
      <c r="F39" s="49">
        <v>0</v>
      </c>
      <c r="G39" s="34">
        <v>0</v>
      </c>
      <c r="H39" s="35">
        <v>0</v>
      </c>
      <c r="I39" s="35">
        <v>0</v>
      </c>
      <c r="J39" s="49">
        <v>4</v>
      </c>
      <c r="K39" s="35">
        <v>49015.017863438748</v>
      </c>
      <c r="L39" s="35">
        <v>0</v>
      </c>
      <c r="M39" s="35">
        <v>0</v>
      </c>
      <c r="N39" s="50">
        <v>4</v>
      </c>
      <c r="O39" s="38">
        <v>49015.017863438748</v>
      </c>
      <c r="P39" s="35">
        <v>32</v>
      </c>
      <c r="Q39" s="35">
        <v>1375867.5878560392</v>
      </c>
      <c r="R39" s="49">
        <v>0</v>
      </c>
      <c r="S39" s="35">
        <v>0</v>
      </c>
      <c r="T39" s="35">
        <v>0</v>
      </c>
      <c r="U39" s="35">
        <v>0</v>
      </c>
      <c r="V39" s="35">
        <v>1</v>
      </c>
      <c r="W39" s="35">
        <v>33803.460595475</v>
      </c>
      <c r="X39" s="50">
        <v>1</v>
      </c>
      <c r="Y39" s="38">
        <v>33803.460595475</v>
      </c>
    </row>
    <row r="40" spans="2:25" x14ac:dyDescent="0.3">
      <c r="B40" s="162" t="s">
        <v>26</v>
      </c>
      <c r="C40" s="6" t="s">
        <v>30</v>
      </c>
      <c r="D40" s="30">
        <v>32</v>
      </c>
      <c r="E40" s="30">
        <v>82365.512086934381</v>
      </c>
      <c r="F40" s="45">
        <v>8</v>
      </c>
      <c r="G40" s="29">
        <v>20322.640509999572</v>
      </c>
      <c r="H40" s="30">
        <v>0</v>
      </c>
      <c r="I40" s="30">
        <v>0</v>
      </c>
      <c r="J40" s="45">
        <v>7</v>
      </c>
      <c r="K40" s="31">
        <v>21363.787096340202</v>
      </c>
      <c r="L40" s="31">
        <v>0</v>
      </c>
      <c r="M40" s="31">
        <v>0</v>
      </c>
      <c r="N40" s="46">
        <v>7</v>
      </c>
      <c r="O40" s="36">
        <v>21363.787096340202</v>
      </c>
      <c r="P40" s="30">
        <v>7</v>
      </c>
      <c r="Q40" s="30">
        <v>21005.470414028165</v>
      </c>
      <c r="R40" s="45">
        <v>4</v>
      </c>
      <c r="S40" s="31">
        <v>10715.697008765575</v>
      </c>
      <c r="T40" s="31">
        <v>0</v>
      </c>
      <c r="U40" s="31">
        <v>0</v>
      </c>
      <c r="V40" s="31">
        <v>6</v>
      </c>
      <c r="W40" s="31">
        <v>8957.9170578008743</v>
      </c>
      <c r="X40" s="46">
        <v>10</v>
      </c>
      <c r="Y40" s="36">
        <v>19673.61406656645</v>
      </c>
    </row>
    <row r="41" spans="2:25" x14ac:dyDescent="0.3">
      <c r="B41" s="162"/>
      <c r="C41" s="6" t="s">
        <v>1</v>
      </c>
      <c r="D41" s="30">
        <v>99</v>
      </c>
      <c r="E41" s="30">
        <v>612449.71819745074</v>
      </c>
      <c r="F41" s="45">
        <v>14</v>
      </c>
      <c r="G41" s="29">
        <v>122564.58742707326</v>
      </c>
      <c r="H41" s="30">
        <v>3</v>
      </c>
      <c r="I41" s="30">
        <v>7707.1890157683001</v>
      </c>
      <c r="J41" s="45">
        <v>26</v>
      </c>
      <c r="K41" s="31">
        <v>129779.13893796963</v>
      </c>
      <c r="L41" s="31">
        <v>4</v>
      </c>
      <c r="M41" s="31">
        <v>89579.17057800875</v>
      </c>
      <c r="N41" s="46">
        <v>30</v>
      </c>
      <c r="O41" s="36">
        <v>219358.30951597838</v>
      </c>
      <c r="P41" s="30">
        <v>28</v>
      </c>
      <c r="Q41" s="30">
        <v>154395.03237864474</v>
      </c>
      <c r="R41" s="45">
        <v>4</v>
      </c>
      <c r="S41" s="31">
        <v>29814.652245208952</v>
      </c>
      <c r="T41" s="31">
        <v>0</v>
      </c>
      <c r="U41" s="31">
        <v>0</v>
      </c>
      <c r="V41" s="31">
        <v>20</v>
      </c>
      <c r="W41" s="31">
        <v>78609.94761477712</v>
      </c>
      <c r="X41" s="46">
        <v>24</v>
      </c>
      <c r="Y41" s="36">
        <v>108424.59985998608</v>
      </c>
    </row>
    <row r="42" spans="2:25" x14ac:dyDescent="0.3">
      <c r="B42" s="162"/>
      <c r="C42" s="6" t="s">
        <v>31</v>
      </c>
      <c r="D42" s="30">
        <v>101</v>
      </c>
      <c r="E42" s="30">
        <v>1221597.5013496031</v>
      </c>
      <c r="F42" s="45">
        <v>10</v>
      </c>
      <c r="G42" s="29">
        <v>129362.19833369221</v>
      </c>
      <c r="H42" s="30">
        <v>2</v>
      </c>
      <c r="I42" s="30">
        <v>38535.945078841498</v>
      </c>
      <c r="J42" s="45">
        <v>35</v>
      </c>
      <c r="K42" s="31">
        <v>335613.88811798219</v>
      </c>
      <c r="L42" s="31">
        <v>5</v>
      </c>
      <c r="M42" s="31">
        <v>68441.866667658236</v>
      </c>
      <c r="N42" s="46">
        <v>40</v>
      </c>
      <c r="O42" s="36">
        <v>404055.7547856404</v>
      </c>
      <c r="P42" s="30">
        <v>30</v>
      </c>
      <c r="Q42" s="30">
        <v>363497.30921073316</v>
      </c>
      <c r="R42" s="45">
        <v>9</v>
      </c>
      <c r="S42" s="31">
        <v>167191.91610521937</v>
      </c>
      <c r="T42" s="31">
        <v>0</v>
      </c>
      <c r="U42" s="31">
        <v>0</v>
      </c>
      <c r="V42" s="31">
        <v>10</v>
      </c>
      <c r="W42" s="31">
        <v>118954.37783547652</v>
      </c>
      <c r="X42" s="46">
        <v>19</v>
      </c>
      <c r="Y42" s="36">
        <v>286146.29394069588</v>
      </c>
    </row>
    <row r="43" spans="2:25" x14ac:dyDescent="0.3">
      <c r="B43" s="162"/>
      <c r="C43" s="6" t="s">
        <v>32</v>
      </c>
      <c r="D43" s="30">
        <v>15</v>
      </c>
      <c r="E43" s="30">
        <v>344660.08423146309</v>
      </c>
      <c r="F43" s="45">
        <v>4</v>
      </c>
      <c r="G43" s="29">
        <v>65916.748161176249</v>
      </c>
      <c r="H43" s="30">
        <v>0</v>
      </c>
      <c r="I43" s="30">
        <v>0</v>
      </c>
      <c r="J43" s="45">
        <v>7</v>
      </c>
      <c r="K43" s="31">
        <v>202685.5497304681</v>
      </c>
      <c r="L43" s="31">
        <v>1</v>
      </c>
      <c r="M43" s="31">
        <v>33803.460595475</v>
      </c>
      <c r="N43" s="46">
        <v>8</v>
      </c>
      <c r="O43" s="36">
        <v>236489.01032594309</v>
      </c>
      <c r="P43" s="30">
        <v>3</v>
      </c>
      <c r="Q43" s="30">
        <v>42254.325744343754</v>
      </c>
      <c r="R43" s="45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46">
        <v>0</v>
      </c>
      <c r="Y43" s="36">
        <v>0</v>
      </c>
    </row>
    <row r="44" spans="2:25" x14ac:dyDescent="0.3">
      <c r="B44" s="159" t="s">
        <v>58</v>
      </c>
      <c r="C44" s="12" t="s">
        <v>30</v>
      </c>
      <c r="D44" s="33">
        <v>0</v>
      </c>
      <c r="E44" s="33">
        <v>0</v>
      </c>
      <c r="F44" s="47">
        <v>0</v>
      </c>
      <c r="G44" s="32">
        <v>0</v>
      </c>
      <c r="H44" s="33">
        <v>0</v>
      </c>
      <c r="I44" s="33">
        <v>0</v>
      </c>
      <c r="J44" s="47">
        <v>0</v>
      </c>
      <c r="K44" s="33">
        <v>0</v>
      </c>
      <c r="L44" s="33">
        <v>0</v>
      </c>
      <c r="M44" s="33">
        <v>0</v>
      </c>
      <c r="N44" s="48">
        <v>0</v>
      </c>
      <c r="O44" s="37">
        <v>0</v>
      </c>
      <c r="P44" s="33">
        <v>0</v>
      </c>
      <c r="Q44" s="33">
        <v>0</v>
      </c>
      <c r="R44" s="47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48">
        <v>0</v>
      </c>
      <c r="Y44" s="37">
        <v>0</v>
      </c>
    </row>
    <row r="45" spans="2:25" x14ac:dyDescent="0.3">
      <c r="B45" s="160"/>
      <c r="C45" s="27" t="s">
        <v>1</v>
      </c>
      <c r="D45" s="30">
        <v>0</v>
      </c>
      <c r="E45" s="30">
        <v>0</v>
      </c>
      <c r="F45" s="45">
        <v>0</v>
      </c>
      <c r="G45" s="29">
        <v>0</v>
      </c>
      <c r="H45" s="30">
        <v>0</v>
      </c>
      <c r="I45" s="30">
        <v>0</v>
      </c>
      <c r="J45" s="45">
        <v>0</v>
      </c>
      <c r="K45" s="30">
        <v>0</v>
      </c>
      <c r="L45" s="30">
        <v>0</v>
      </c>
      <c r="M45" s="30">
        <v>0</v>
      </c>
      <c r="N45" s="51">
        <v>0</v>
      </c>
      <c r="O45" s="36">
        <v>0</v>
      </c>
      <c r="P45" s="30">
        <v>0</v>
      </c>
      <c r="Q45" s="30">
        <v>0</v>
      </c>
      <c r="R45" s="45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51">
        <v>0</v>
      </c>
      <c r="Y45" s="36">
        <v>0</v>
      </c>
    </row>
    <row r="46" spans="2:25" x14ac:dyDescent="0.3">
      <c r="B46" s="160"/>
      <c r="C46" s="27" t="s">
        <v>31</v>
      </c>
      <c r="D46" s="30">
        <v>0</v>
      </c>
      <c r="E46" s="30">
        <v>0</v>
      </c>
      <c r="F46" s="45">
        <v>0</v>
      </c>
      <c r="G46" s="29">
        <v>0</v>
      </c>
      <c r="H46" s="30">
        <v>0</v>
      </c>
      <c r="I46" s="30">
        <v>0</v>
      </c>
      <c r="J46" s="45">
        <v>0</v>
      </c>
      <c r="K46" s="30">
        <v>0</v>
      </c>
      <c r="L46" s="30">
        <v>0</v>
      </c>
      <c r="M46" s="30">
        <v>0</v>
      </c>
      <c r="N46" s="51">
        <v>0</v>
      </c>
      <c r="O46" s="36">
        <v>0</v>
      </c>
      <c r="P46" s="30">
        <v>0</v>
      </c>
      <c r="Q46" s="30">
        <v>0</v>
      </c>
      <c r="R46" s="45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1">
        <v>0</v>
      </c>
      <c r="Y46" s="36">
        <v>0</v>
      </c>
    </row>
    <row r="47" spans="2:25" x14ac:dyDescent="0.3">
      <c r="B47" s="161"/>
      <c r="C47" s="13" t="s">
        <v>32</v>
      </c>
      <c r="D47" s="35">
        <v>0</v>
      </c>
      <c r="E47" s="35">
        <v>0</v>
      </c>
      <c r="F47" s="49">
        <v>0</v>
      </c>
      <c r="G47" s="34">
        <v>0</v>
      </c>
      <c r="H47" s="35">
        <v>0</v>
      </c>
      <c r="I47" s="35">
        <v>0</v>
      </c>
      <c r="J47" s="49">
        <v>0</v>
      </c>
      <c r="K47" s="35">
        <v>0</v>
      </c>
      <c r="L47" s="35">
        <v>0</v>
      </c>
      <c r="M47" s="35">
        <v>0</v>
      </c>
      <c r="N47" s="50">
        <v>0</v>
      </c>
      <c r="O47" s="38">
        <v>0</v>
      </c>
      <c r="P47" s="35">
        <v>0</v>
      </c>
      <c r="Q47" s="35">
        <v>0</v>
      </c>
      <c r="R47" s="49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50">
        <v>0</v>
      </c>
      <c r="Y47" s="38">
        <v>0</v>
      </c>
    </row>
    <row r="48" spans="2:25" x14ac:dyDescent="0.3">
      <c r="B48" s="159" t="s">
        <v>27</v>
      </c>
      <c r="C48" s="12" t="s">
        <v>30</v>
      </c>
      <c r="D48" s="31">
        <v>1</v>
      </c>
      <c r="E48" s="31">
        <v>6084.6229071855005</v>
      </c>
      <c r="F48" s="45">
        <v>0</v>
      </c>
      <c r="G48" s="29">
        <v>0</v>
      </c>
      <c r="H48" s="31">
        <v>0</v>
      </c>
      <c r="I48" s="31">
        <v>0</v>
      </c>
      <c r="J48" s="45">
        <v>1</v>
      </c>
      <c r="K48" s="31">
        <v>6084.6229071855005</v>
      </c>
      <c r="L48" s="31">
        <v>0</v>
      </c>
      <c r="M48" s="31">
        <v>0</v>
      </c>
      <c r="N48" s="46">
        <v>1</v>
      </c>
      <c r="O48" s="36">
        <v>6084.6229071855005</v>
      </c>
      <c r="P48" s="31">
        <v>0</v>
      </c>
      <c r="Q48" s="31">
        <v>0</v>
      </c>
      <c r="R48" s="45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46">
        <v>0</v>
      </c>
      <c r="Y48" s="36">
        <v>0</v>
      </c>
    </row>
    <row r="49" spans="1:31" x14ac:dyDescent="0.3">
      <c r="B49" s="160"/>
      <c r="C49" s="27" t="s">
        <v>1</v>
      </c>
      <c r="D49" s="31">
        <v>19</v>
      </c>
      <c r="E49" s="31">
        <v>140811.87454724489</v>
      </c>
      <c r="F49" s="45">
        <v>0</v>
      </c>
      <c r="G49" s="29">
        <v>0</v>
      </c>
      <c r="H49" s="31">
        <v>0</v>
      </c>
      <c r="I49" s="31">
        <v>0</v>
      </c>
      <c r="J49" s="45">
        <v>8</v>
      </c>
      <c r="K49" s="31">
        <v>53612.288504423348</v>
      </c>
      <c r="L49" s="31">
        <v>2</v>
      </c>
      <c r="M49" s="31">
        <v>31098.822490253617</v>
      </c>
      <c r="N49" s="46">
        <v>10</v>
      </c>
      <c r="O49" s="36">
        <v>84711.110994676972</v>
      </c>
      <c r="P49" s="31">
        <v>9</v>
      </c>
      <c r="Q49" s="31">
        <v>56100.763552567929</v>
      </c>
      <c r="R49" s="45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46">
        <v>0</v>
      </c>
      <c r="Y49" s="36">
        <v>0</v>
      </c>
    </row>
    <row r="50" spans="1:31" x14ac:dyDescent="0.3">
      <c r="B50" s="160"/>
      <c r="C50" s="27" t="s">
        <v>31</v>
      </c>
      <c r="D50" s="31">
        <v>50</v>
      </c>
      <c r="E50" s="31">
        <v>471867.93579505908</v>
      </c>
      <c r="F50" s="45">
        <v>0</v>
      </c>
      <c r="G50" s="29">
        <v>0</v>
      </c>
      <c r="H50" s="31">
        <v>0</v>
      </c>
      <c r="I50" s="31">
        <v>0</v>
      </c>
      <c r="J50" s="45">
        <v>19</v>
      </c>
      <c r="K50" s="31">
        <v>124295.32460956158</v>
      </c>
      <c r="L50" s="31">
        <v>2</v>
      </c>
      <c r="M50" s="31">
        <v>21904.642465867801</v>
      </c>
      <c r="N50" s="46">
        <v>21</v>
      </c>
      <c r="O50" s="36">
        <v>146199.96707542939</v>
      </c>
      <c r="P50" s="31">
        <v>28</v>
      </c>
      <c r="Q50" s="31">
        <v>320597.44963030843</v>
      </c>
      <c r="R50" s="45">
        <v>0</v>
      </c>
      <c r="S50" s="31">
        <v>0</v>
      </c>
      <c r="T50" s="31">
        <v>0</v>
      </c>
      <c r="U50" s="31">
        <v>0</v>
      </c>
      <c r="V50" s="31">
        <v>1</v>
      </c>
      <c r="W50" s="31">
        <v>5070.5190893212502</v>
      </c>
      <c r="X50" s="46">
        <v>1</v>
      </c>
      <c r="Y50" s="36">
        <v>5070.5190893212502</v>
      </c>
    </row>
    <row r="51" spans="1:31" x14ac:dyDescent="0.3">
      <c r="B51" s="161"/>
      <c r="C51" s="13" t="s">
        <v>32</v>
      </c>
      <c r="D51" s="35">
        <v>2</v>
      </c>
      <c r="E51" s="35">
        <v>25352.59544660625</v>
      </c>
      <c r="F51" s="49">
        <v>0</v>
      </c>
      <c r="G51" s="34">
        <v>0</v>
      </c>
      <c r="H51" s="35">
        <v>0</v>
      </c>
      <c r="I51" s="35">
        <v>0</v>
      </c>
      <c r="J51" s="49">
        <v>0</v>
      </c>
      <c r="K51" s="35">
        <v>0</v>
      </c>
      <c r="L51" s="35">
        <v>0</v>
      </c>
      <c r="M51" s="35">
        <v>0</v>
      </c>
      <c r="N51" s="50">
        <v>0</v>
      </c>
      <c r="O51" s="38">
        <v>0</v>
      </c>
      <c r="P51" s="35">
        <v>1</v>
      </c>
      <c r="Q51" s="35">
        <v>20282.076357285001</v>
      </c>
      <c r="R51" s="49">
        <v>0</v>
      </c>
      <c r="S51" s="35">
        <v>0</v>
      </c>
      <c r="T51" s="35">
        <v>0</v>
      </c>
      <c r="U51" s="35">
        <v>0</v>
      </c>
      <c r="V51" s="35">
        <v>1</v>
      </c>
      <c r="W51" s="35">
        <v>5070.5190893212502</v>
      </c>
      <c r="X51" s="50">
        <v>1</v>
      </c>
      <c r="Y51" s="38">
        <v>5070.5190893212502</v>
      </c>
    </row>
    <row r="52" spans="1:31" x14ac:dyDescent="0.3">
      <c r="B52" s="162" t="s">
        <v>0</v>
      </c>
      <c r="C52" s="6" t="s">
        <v>30</v>
      </c>
      <c r="D52" s="30">
        <v>99</v>
      </c>
      <c r="E52" s="30">
        <v>41267.917913028425</v>
      </c>
      <c r="F52" s="45">
        <v>3</v>
      </c>
      <c r="G52" s="29">
        <v>1673.2712994760125</v>
      </c>
      <c r="H52" s="30">
        <v>0</v>
      </c>
      <c r="I52" s="30">
        <v>0</v>
      </c>
      <c r="J52" s="45">
        <v>14</v>
      </c>
      <c r="K52" s="31">
        <v>4904.0708493491311</v>
      </c>
      <c r="L52" s="31">
        <v>0</v>
      </c>
      <c r="M52" s="31">
        <v>0</v>
      </c>
      <c r="N52" s="46">
        <v>14</v>
      </c>
      <c r="O52" s="36">
        <v>4904.0708493491311</v>
      </c>
      <c r="P52" s="30">
        <v>60</v>
      </c>
      <c r="Q52" s="30">
        <v>24454.482254366307</v>
      </c>
      <c r="R52" s="45">
        <v>4</v>
      </c>
      <c r="S52" s="31">
        <v>1960.6007145375499</v>
      </c>
      <c r="T52" s="31">
        <v>0</v>
      </c>
      <c r="U52" s="31">
        <v>0</v>
      </c>
      <c r="V52" s="31">
        <v>18</v>
      </c>
      <c r="W52" s="31">
        <v>8275.4927952994258</v>
      </c>
      <c r="X52" s="46">
        <v>22</v>
      </c>
      <c r="Y52" s="36">
        <v>10236.093509836975</v>
      </c>
    </row>
    <row r="53" spans="1:31" x14ac:dyDescent="0.3">
      <c r="B53" s="162"/>
      <c r="C53" s="6" t="s">
        <v>1</v>
      </c>
      <c r="D53" s="30">
        <v>5</v>
      </c>
      <c r="E53" s="30">
        <v>20035.311094938032</v>
      </c>
      <c r="F53" s="45">
        <v>1</v>
      </c>
      <c r="G53" s="29">
        <v>1453.5488056054251</v>
      </c>
      <c r="H53" s="30">
        <v>1</v>
      </c>
      <c r="I53" s="30">
        <v>11831.211208416251</v>
      </c>
      <c r="J53" s="45">
        <v>0</v>
      </c>
      <c r="K53" s="31">
        <v>0</v>
      </c>
      <c r="L53" s="31">
        <v>0</v>
      </c>
      <c r="M53" s="31">
        <v>0</v>
      </c>
      <c r="N53" s="46">
        <v>0</v>
      </c>
      <c r="O53" s="36">
        <v>0</v>
      </c>
      <c r="P53" s="30">
        <v>2</v>
      </c>
      <c r="Q53" s="30">
        <v>3447.9529807384502</v>
      </c>
      <c r="R53" s="45">
        <v>0</v>
      </c>
      <c r="S53" s="31">
        <v>0</v>
      </c>
      <c r="T53" s="31">
        <v>0</v>
      </c>
      <c r="U53" s="31">
        <v>0</v>
      </c>
      <c r="V53" s="31">
        <v>1</v>
      </c>
      <c r="W53" s="31">
        <v>3302.5981001779078</v>
      </c>
      <c r="X53" s="46">
        <v>1</v>
      </c>
      <c r="Y53" s="36">
        <v>3302.5981001779078</v>
      </c>
    </row>
    <row r="54" spans="1:31" x14ac:dyDescent="0.3">
      <c r="B54" s="43"/>
      <c r="C54" s="27" t="s">
        <v>31</v>
      </c>
      <c r="D54" s="30">
        <v>0</v>
      </c>
      <c r="E54" s="30">
        <v>0</v>
      </c>
      <c r="F54" s="45">
        <v>0</v>
      </c>
      <c r="G54" s="29">
        <v>0</v>
      </c>
      <c r="H54" s="30">
        <v>0</v>
      </c>
      <c r="I54" s="30">
        <v>0</v>
      </c>
      <c r="J54" s="45">
        <v>0</v>
      </c>
      <c r="K54" s="31">
        <v>0</v>
      </c>
      <c r="L54" s="31">
        <v>0</v>
      </c>
      <c r="M54" s="31">
        <v>0</v>
      </c>
      <c r="N54" s="46">
        <v>0</v>
      </c>
      <c r="O54" s="36">
        <v>0</v>
      </c>
      <c r="P54" s="30">
        <v>0</v>
      </c>
      <c r="Q54" s="30">
        <v>0</v>
      </c>
      <c r="R54" s="45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46">
        <v>0</v>
      </c>
      <c r="Y54" s="36">
        <v>0</v>
      </c>
    </row>
    <row r="55" spans="1:31" x14ac:dyDescent="0.3">
      <c r="B55" s="44"/>
      <c r="C55" s="13" t="s">
        <v>32</v>
      </c>
      <c r="D55" s="35">
        <v>0</v>
      </c>
      <c r="E55" s="35">
        <v>0</v>
      </c>
      <c r="F55" s="49">
        <v>0</v>
      </c>
      <c r="G55" s="34">
        <v>0</v>
      </c>
      <c r="H55" s="35">
        <v>0</v>
      </c>
      <c r="I55" s="35">
        <v>0</v>
      </c>
      <c r="J55" s="49">
        <v>0</v>
      </c>
      <c r="K55" s="35">
        <v>0</v>
      </c>
      <c r="L55" s="35">
        <v>0</v>
      </c>
      <c r="M55" s="35">
        <v>0</v>
      </c>
      <c r="N55" s="50">
        <v>0</v>
      </c>
      <c r="O55" s="38">
        <v>0</v>
      </c>
      <c r="P55" s="35">
        <v>0</v>
      </c>
      <c r="Q55" s="35">
        <v>0</v>
      </c>
      <c r="R55" s="49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50">
        <v>0</v>
      </c>
      <c r="Y55" s="38">
        <v>0</v>
      </c>
    </row>
    <row r="56" spans="1:31" x14ac:dyDescent="0.3">
      <c r="B56" s="73"/>
      <c r="C56" s="74" t="s">
        <v>4</v>
      </c>
      <c r="D56" s="75">
        <f>SUM(D8:D55)</f>
        <v>159604</v>
      </c>
      <c r="E56" s="75">
        <f t="shared" ref="E56:Y56" si="0">SUM(E8:E55)</f>
        <v>272334145.27797765</v>
      </c>
      <c r="F56" s="76">
        <f t="shared" si="0"/>
        <v>1718</v>
      </c>
      <c r="G56" s="77">
        <f t="shared" si="0"/>
        <v>5808871.3887171475</v>
      </c>
      <c r="H56" s="75">
        <f t="shared" si="0"/>
        <v>21410</v>
      </c>
      <c r="I56" s="75">
        <f t="shared" si="0"/>
        <v>31150802.226735365</v>
      </c>
      <c r="J56" s="76">
        <f t="shared" si="0"/>
        <v>12083</v>
      </c>
      <c r="K56" s="75">
        <f t="shared" si="0"/>
        <v>55599687.866822474</v>
      </c>
      <c r="L56" s="75">
        <f t="shared" si="0"/>
        <v>5706</v>
      </c>
      <c r="M56" s="75">
        <f t="shared" si="0"/>
        <v>22077353.328373238</v>
      </c>
      <c r="N56" s="78">
        <f t="shared" si="0"/>
        <v>17789</v>
      </c>
      <c r="O56" s="79">
        <f t="shared" si="0"/>
        <v>77677041.195195705</v>
      </c>
      <c r="P56" s="75">
        <f t="shared" si="0"/>
        <v>96915</v>
      </c>
      <c r="Q56" s="75">
        <f t="shared" si="0"/>
        <v>129780382.27711603</v>
      </c>
      <c r="R56" s="76">
        <f t="shared" si="0"/>
        <v>2750</v>
      </c>
      <c r="S56" s="75">
        <f t="shared" si="0"/>
        <v>2123443.9390902207</v>
      </c>
      <c r="T56" s="75">
        <f t="shared" si="0"/>
        <v>5334</v>
      </c>
      <c r="U56" s="75">
        <f t="shared" si="0"/>
        <v>4514450.0588011192</v>
      </c>
      <c r="V56" s="75">
        <f t="shared" si="0"/>
        <v>13688</v>
      </c>
      <c r="W56" s="75">
        <f t="shared" si="0"/>
        <v>21279154.192322087</v>
      </c>
      <c r="X56" s="78">
        <f t="shared" si="0"/>
        <v>21772</v>
      </c>
      <c r="Y56" s="79">
        <f t="shared" si="0"/>
        <v>27917048.190213431</v>
      </c>
    </row>
    <row r="57" spans="1:31" x14ac:dyDescent="0.3">
      <c r="A57" s="11"/>
      <c r="B57" s="102"/>
      <c r="C57" s="102" t="s">
        <v>46</v>
      </c>
      <c r="D57" s="102"/>
      <c r="E57" s="103">
        <v>11291.392631865829</v>
      </c>
      <c r="F57" s="106"/>
      <c r="G57" s="103">
        <v>239.96660188858334</v>
      </c>
      <c r="H57" s="106"/>
      <c r="I57" s="103">
        <v>1289.5962425063865</v>
      </c>
      <c r="J57" s="106"/>
      <c r="K57" s="103">
        <v>2299.4883560865983</v>
      </c>
      <c r="L57" s="106"/>
      <c r="M57" s="103">
        <v>911.74183850029988</v>
      </c>
      <c r="N57" s="106"/>
      <c r="O57" s="103">
        <v>3211.230194586899</v>
      </c>
      <c r="P57" s="106"/>
      <c r="Q57" s="103">
        <v>5395.6123363311508</v>
      </c>
      <c r="R57" s="106"/>
      <c r="S57" s="103">
        <v>87.72965443670526</v>
      </c>
      <c r="T57" s="106"/>
      <c r="U57" s="103">
        <v>186.65950086961377</v>
      </c>
      <c r="V57" s="106"/>
      <c r="W57" s="103">
        <v>880.598101246493</v>
      </c>
      <c r="X57" s="106"/>
      <c r="Y57" s="103">
        <v>1154.9872565528121</v>
      </c>
      <c r="Z57" s="107"/>
      <c r="AA57" s="81"/>
      <c r="AB57" s="81"/>
      <c r="AC57" s="81"/>
      <c r="AD57" s="81"/>
      <c r="AE57" s="81"/>
    </row>
    <row r="59" spans="1:31" x14ac:dyDescent="0.3">
      <c r="B59" s="6" t="s">
        <v>28</v>
      </c>
    </row>
    <row r="61" spans="1:31" x14ac:dyDescent="0.3">
      <c r="B61" s="6" t="s">
        <v>33</v>
      </c>
      <c r="M61" s="11"/>
      <c r="O61" s="6"/>
      <c r="W61" s="11"/>
      <c r="Y61" s="6"/>
    </row>
    <row r="62" spans="1:31" x14ac:dyDescent="0.3">
      <c r="B62" s="6" t="s">
        <v>51</v>
      </c>
      <c r="M62" s="11"/>
      <c r="O62" s="6"/>
      <c r="W62" s="11"/>
      <c r="Y62" s="6"/>
    </row>
    <row r="63" spans="1:31" x14ac:dyDescent="0.3">
      <c r="B63" s="6" t="s">
        <v>48</v>
      </c>
      <c r="M63" s="11"/>
      <c r="O63" s="6"/>
      <c r="W63" s="11"/>
      <c r="Y63" s="6"/>
    </row>
    <row r="64" spans="1:31" x14ac:dyDescent="0.3">
      <c r="B64" s="6" t="s">
        <v>49</v>
      </c>
      <c r="M64" s="11"/>
      <c r="O64" s="6"/>
      <c r="W64" s="11"/>
      <c r="Y64" s="6"/>
    </row>
    <row r="65" spans="2:25" x14ac:dyDescent="0.3">
      <c r="B65" s="6" t="s">
        <v>50</v>
      </c>
      <c r="M65" s="11"/>
      <c r="O65" s="6"/>
      <c r="W65" s="11"/>
      <c r="Y65" s="6"/>
    </row>
    <row r="66" spans="2:25" x14ac:dyDescent="0.3">
      <c r="B66" s="6" t="s">
        <v>70</v>
      </c>
      <c r="M66" s="11"/>
      <c r="O66" s="6"/>
      <c r="W66" s="11"/>
      <c r="Y66" s="6"/>
    </row>
    <row r="67" spans="2:25" x14ac:dyDescent="0.3">
      <c r="M67" s="11"/>
      <c r="O67" s="6"/>
      <c r="W67" s="11"/>
      <c r="Y67" s="6"/>
    </row>
    <row r="68" spans="2:25" x14ac:dyDescent="0.3">
      <c r="B68" s="123" t="s">
        <v>34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1"/>
      <c r="Y68" s="6"/>
    </row>
    <row r="69" spans="2:25" x14ac:dyDescent="0.3">
      <c r="B69" s="124" t="s">
        <v>35</v>
      </c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1"/>
      <c r="Y69" s="6"/>
    </row>
    <row r="70" spans="2:25" x14ac:dyDescent="0.3">
      <c r="B70" s="125" t="s">
        <v>68</v>
      </c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1"/>
      <c r="Y70" s="6"/>
    </row>
    <row r="71" spans="2:25" x14ac:dyDescent="0.3"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1"/>
      <c r="Y71" s="6"/>
    </row>
    <row r="72" spans="2:25" x14ac:dyDescent="0.3"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1"/>
      <c r="Y72" s="6"/>
    </row>
    <row r="73" spans="2:25" x14ac:dyDescent="0.3">
      <c r="B73" s="125" t="s">
        <v>36</v>
      </c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1"/>
      <c r="Y73" s="6"/>
    </row>
    <row r="74" spans="2:25" x14ac:dyDescent="0.3"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1"/>
      <c r="Y74" s="6"/>
    </row>
    <row r="75" spans="2:25" x14ac:dyDescent="0.3">
      <c r="B75" s="122" t="s">
        <v>37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1"/>
      <c r="Y75" s="6"/>
    </row>
    <row r="76" spans="2:25" x14ac:dyDescent="0.3">
      <c r="B76" s="126" t="s">
        <v>38</v>
      </c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1"/>
      <c r="Y76" s="6"/>
    </row>
    <row r="77" spans="2:25" x14ac:dyDescent="0.3"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1"/>
      <c r="Y77" s="6"/>
    </row>
    <row r="78" spans="2:25" x14ac:dyDescent="0.3">
      <c r="B78" s="122" t="s">
        <v>39</v>
      </c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1"/>
      <c r="Y78" s="6"/>
    </row>
    <row r="79" spans="2:25" x14ac:dyDescent="0.3">
      <c r="B79" s="122" t="s">
        <v>40</v>
      </c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1"/>
      <c r="Y79" s="6"/>
    </row>
    <row r="80" spans="2:25" x14ac:dyDescent="0.3">
      <c r="B80" s="122" t="s">
        <v>69</v>
      </c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1"/>
      <c r="Y80" s="6"/>
    </row>
    <row r="81" spans="2:25" x14ac:dyDescent="0.3">
      <c r="B81" s="122" t="s">
        <v>41</v>
      </c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1"/>
      <c r="Y81" s="6"/>
    </row>
    <row r="82" spans="2:25" x14ac:dyDescent="0.3">
      <c r="M82" s="11"/>
      <c r="O82" s="6"/>
      <c r="W82" s="11"/>
      <c r="Y82" s="6"/>
    </row>
    <row r="83" spans="2:25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52"/>
      <c r="N83" s="52"/>
      <c r="O83" s="13"/>
      <c r="P83" s="13"/>
      <c r="Q83" s="13"/>
      <c r="R83" s="13"/>
      <c r="S83" s="13"/>
      <c r="T83" s="13"/>
      <c r="U83" s="13"/>
      <c r="V83" s="13"/>
      <c r="W83" s="11"/>
      <c r="Y83" s="6"/>
    </row>
    <row r="84" spans="2:25" x14ac:dyDescent="0.3">
      <c r="B84" s="27" t="s">
        <v>42</v>
      </c>
      <c r="M84" s="11"/>
      <c r="O84" s="6"/>
      <c r="W84" s="11"/>
      <c r="Y84" s="6"/>
    </row>
    <row r="85" spans="2:25" x14ac:dyDescent="0.3">
      <c r="B85" s="19" t="str">
        <f>Indice!B17</f>
        <v>Información al: 23/05/2021 para Bancos y 16/05/2021 para otras instituciones</v>
      </c>
      <c r="M85" s="11"/>
      <c r="O85" s="6"/>
      <c r="W85" s="11"/>
      <c r="Y85" s="6"/>
    </row>
    <row r="86" spans="2:25" x14ac:dyDescent="0.3">
      <c r="B86" s="6" t="s">
        <v>28</v>
      </c>
      <c r="M86" s="11"/>
      <c r="O86" s="6"/>
      <c r="W86" s="11"/>
      <c r="Y86" s="6"/>
    </row>
    <row r="87" spans="2:25" x14ac:dyDescent="0.3">
      <c r="M87" s="11"/>
      <c r="O87" s="6"/>
      <c r="W87" s="11"/>
      <c r="Y87" s="6"/>
    </row>
    <row r="88" spans="2:25" x14ac:dyDescent="0.3">
      <c r="B88" s="6" t="str">
        <f>+Indice!B18</f>
        <v>Actualización: 27/05/2021</v>
      </c>
      <c r="M88" s="11"/>
      <c r="O88" s="6"/>
      <c r="W88" s="11"/>
      <c r="Y88" s="6"/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52:B53"/>
    <mergeCell ref="B44:B47"/>
    <mergeCell ref="B48:B51"/>
    <mergeCell ref="B81:V81"/>
    <mergeCell ref="B78:V78"/>
    <mergeCell ref="B79:V79"/>
    <mergeCell ref="B80:V80"/>
    <mergeCell ref="B68:V68"/>
    <mergeCell ref="B69:V69"/>
    <mergeCell ref="B70:V72"/>
    <mergeCell ref="B73:V74"/>
    <mergeCell ref="B75:V75"/>
    <mergeCell ref="B76:V7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1E8C-D4DF-45D8-A266-F20C598B82C7}">
  <dimension ref="A1:AD85"/>
  <sheetViews>
    <sheetView tabSelected="1" topLeftCell="A20" zoomScaleNormal="100" workbookViewId="0">
      <selection activeCell="K32" sqref="K32:L33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8.5546875" style="6" bestFit="1" customWidth="1"/>
    <col min="5" max="5" width="8.8867187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1" bestFit="1" customWidth="1"/>
    <col min="14" max="14" width="19.33203125" style="11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1" bestFit="1" customWidth="1"/>
    <col min="24" max="24" width="19.33203125" style="11" bestFit="1" customWidth="1"/>
    <col min="25" max="16384" width="11.44140625" style="6"/>
  </cols>
  <sheetData>
    <row r="1" spans="1:24" x14ac:dyDescent="0.3">
      <c r="A1" s="118">
        <v>29582.77</v>
      </c>
    </row>
    <row r="2" spans="1:24" x14ac:dyDescent="0.3">
      <c r="A2" s="118">
        <v>716.41</v>
      </c>
      <c r="B2" s="7" t="s">
        <v>66</v>
      </c>
    </row>
    <row r="3" spans="1:24" x14ac:dyDescent="0.3">
      <c r="B3" s="7"/>
    </row>
    <row r="4" spans="1:24" x14ac:dyDescent="0.3">
      <c r="B4" s="7" t="s">
        <v>99</v>
      </c>
    </row>
    <row r="5" spans="1:24" x14ac:dyDescent="0.3">
      <c r="B5" s="130" t="s">
        <v>43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24" x14ac:dyDescent="0.3">
      <c r="B6" s="131" t="s">
        <v>2</v>
      </c>
      <c r="C6" s="133" t="s">
        <v>5</v>
      </c>
      <c r="D6" s="133"/>
      <c r="E6" s="135" t="s">
        <v>6</v>
      </c>
      <c r="F6" s="141"/>
      <c r="G6" s="133" t="s">
        <v>7</v>
      </c>
      <c r="H6" s="133"/>
      <c r="I6" s="127" t="s">
        <v>8</v>
      </c>
      <c r="J6" s="128"/>
      <c r="K6" s="128"/>
      <c r="L6" s="128"/>
      <c r="M6" s="128"/>
      <c r="N6" s="129"/>
      <c r="O6" s="128" t="s">
        <v>9</v>
      </c>
      <c r="P6" s="129"/>
      <c r="Q6" s="127" t="s">
        <v>10</v>
      </c>
      <c r="R6" s="128"/>
      <c r="S6" s="128"/>
      <c r="T6" s="128"/>
      <c r="U6" s="128"/>
      <c r="V6" s="128"/>
      <c r="W6" s="128"/>
      <c r="X6" s="129"/>
    </row>
    <row r="7" spans="1:24" x14ac:dyDescent="0.3">
      <c r="B7" s="131"/>
      <c r="C7" s="134"/>
      <c r="D7" s="134"/>
      <c r="E7" s="135"/>
      <c r="F7" s="141"/>
      <c r="G7" s="134"/>
      <c r="H7" s="134"/>
      <c r="I7" s="142" t="s">
        <v>11</v>
      </c>
      <c r="J7" s="143"/>
      <c r="K7" s="143" t="s">
        <v>12</v>
      </c>
      <c r="L7" s="143"/>
      <c r="M7" s="144" t="s">
        <v>4</v>
      </c>
      <c r="N7" s="145"/>
      <c r="O7" s="143" t="s">
        <v>13</v>
      </c>
      <c r="P7" s="148"/>
      <c r="Q7" s="142" t="s">
        <v>14</v>
      </c>
      <c r="R7" s="143"/>
      <c r="S7" s="143" t="s">
        <v>15</v>
      </c>
      <c r="T7" s="143"/>
      <c r="U7" s="143" t="s">
        <v>16</v>
      </c>
      <c r="V7" s="143"/>
      <c r="W7" s="144" t="s">
        <v>4</v>
      </c>
      <c r="X7" s="145"/>
    </row>
    <row r="8" spans="1:24" ht="45" customHeight="1" x14ac:dyDescent="0.3">
      <c r="B8" s="131"/>
      <c r="C8" s="134"/>
      <c r="D8" s="134"/>
      <c r="E8" s="137"/>
      <c r="F8" s="138"/>
      <c r="G8" s="134"/>
      <c r="H8" s="134"/>
      <c r="I8" s="142"/>
      <c r="J8" s="143"/>
      <c r="K8" s="143"/>
      <c r="L8" s="143"/>
      <c r="M8" s="146"/>
      <c r="N8" s="147"/>
      <c r="O8" s="143"/>
      <c r="P8" s="148"/>
      <c r="Q8" s="142"/>
      <c r="R8" s="143"/>
      <c r="S8" s="143"/>
      <c r="T8" s="143"/>
      <c r="U8" s="143"/>
      <c r="V8" s="143"/>
      <c r="W8" s="146"/>
      <c r="X8" s="147"/>
    </row>
    <row r="9" spans="1:24" x14ac:dyDescent="0.3">
      <c r="B9" s="132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11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1:24" x14ac:dyDescent="0.3">
      <c r="B10" s="1" t="s">
        <v>19</v>
      </c>
      <c r="C10" s="2">
        <f t="shared" ref="C10:C26" si="0">+E10+G10+I10+K10+O10+Q10+S10+U10</f>
        <v>2304</v>
      </c>
      <c r="D10" s="2">
        <f t="shared" ref="D10:D21" si="1">+F10+H10+N10+P10+X10</f>
        <v>238388.22348279081</v>
      </c>
      <c r="E10" s="3">
        <v>0</v>
      </c>
      <c r="F10" s="4">
        <v>0</v>
      </c>
      <c r="G10" s="2">
        <v>0</v>
      </c>
      <c r="H10" s="2">
        <v>0</v>
      </c>
      <c r="I10" s="3">
        <v>0</v>
      </c>
      <c r="J10" s="24">
        <v>0</v>
      </c>
      <c r="K10" s="24">
        <v>0</v>
      </c>
      <c r="L10" s="24">
        <v>0</v>
      </c>
      <c r="M10" s="25">
        <v>0</v>
      </c>
      <c r="N10" s="109">
        <v>0</v>
      </c>
      <c r="O10" s="24">
        <v>2304</v>
      </c>
      <c r="P10" s="4">
        <v>238388.22348279081</v>
      </c>
      <c r="Q10" s="3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5">
        <v>0</v>
      </c>
      <c r="X10" s="5">
        <v>0</v>
      </c>
    </row>
    <row r="11" spans="1:24" x14ac:dyDescent="0.3">
      <c r="B11" s="1" t="s">
        <v>20</v>
      </c>
      <c r="C11" s="2">
        <f t="shared" si="0"/>
        <v>0</v>
      </c>
      <c r="D11" s="2">
        <f t="shared" si="1"/>
        <v>0</v>
      </c>
      <c r="E11" s="3">
        <v>0</v>
      </c>
      <c r="F11" s="4">
        <v>0</v>
      </c>
      <c r="G11" s="2">
        <v>0</v>
      </c>
      <c r="H11" s="2">
        <v>0</v>
      </c>
      <c r="I11" s="3">
        <v>0</v>
      </c>
      <c r="J11" s="24">
        <v>0</v>
      </c>
      <c r="K11" s="24">
        <v>0</v>
      </c>
      <c r="L11" s="24">
        <v>0</v>
      </c>
      <c r="M11" s="25">
        <v>0</v>
      </c>
      <c r="N11" s="5">
        <v>0</v>
      </c>
      <c r="O11" s="24">
        <v>0</v>
      </c>
      <c r="P11" s="4">
        <v>0</v>
      </c>
      <c r="Q11" s="3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5">
        <v>0</v>
      </c>
      <c r="X11" s="5">
        <v>0</v>
      </c>
    </row>
    <row r="12" spans="1:24" x14ac:dyDescent="0.3">
      <c r="B12" s="6" t="s">
        <v>57</v>
      </c>
      <c r="C12" s="2">
        <f t="shared" si="0"/>
        <v>0</v>
      </c>
      <c r="D12" s="2">
        <f t="shared" si="1"/>
        <v>0</v>
      </c>
      <c r="E12" s="3">
        <v>0</v>
      </c>
      <c r="F12" s="4">
        <v>0</v>
      </c>
      <c r="G12" s="2">
        <v>0</v>
      </c>
      <c r="H12" s="2">
        <v>0</v>
      </c>
      <c r="I12" s="3">
        <v>0</v>
      </c>
      <c r="J12" s="24">
        <v>0</v>
      </c>
      <c r="K12" s="24">
        <v>0</v>
      </c>
      <c r="L12" s="24">
        <v>0</v>
      </c>
      <c r="M12" s="25">
        <v>0</v>
      </c>
      <c r="N12" s="5">
        <v>0</v>
      </c>
      <c r="O12" s="24">
        <v>0</v>
      </c>
      <c r="P12" s="4">
        <v>0</v>
      </c>
      <c r="Q12" s="3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5">
        <v>0</v>
      </c>
      <c r="X12" s="5">
        <v>0</v>
      </c>
    </row>
    <row r="13" spans="1:24" x14ac:dyDescent="0.3">
      <c r="B13" s="1" t="s">
        <v>21</v>
      </c>
      <c r="C13" s="2">
        <f t="shared" si="0"/>
        <v>0</v>
      </c>
      <c r="D13" s="2">
        <f t="shared" si="1"/>
        <v>0</v>
      </c>
      <c r="E13" s="3">
        <v>0</v>
      </c>
      <c r="F13" s="4">
        <v>0</v>
      </c>
      <c r="G13" s="2">
        <v>0</v>
      </c>
      <c r="H13" s="2">
        <v>0</v>
      </c>
      <c r="I13" s="3">
        <v>0</v>
      </c>
      <c r="J13" s="24">
        <v>0</v>
      </c>
      <c r="K13" s="24">
        <v>0</v>
      </c>
      <c r="L13" s="24">
        <v>0</v>
      </c>
      <c r="M13" s="25">
        <v>0</v>
      </c>
      <c r="N13" s="5">
        <v>0</v>
      </c>
      <c r="O13" s="24">
        <v>0</v>
      </c>
      <c r="P13" s="4">
        <v>0</v>
      </c>
      <c r="Q13" s="3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5">
        <v>0</v>
      </c>
      <c r="X13" s="5">
        <v>0</v>
      </c>
    </row>
    <row r="14" spans="1:24" x14ac:dyDescent="0.3">
      <c r="B14" s="6" t="s">
        <v>22</v>
      </c>
      <c r="C14" s="2">
        <f t="shared" si="0"/>
        <v>4526</v>
      </c>
      <c r="D14" s="2">
        <f t="shared" si="1"/>
        <v>408788.47910455981</v>
      </c>
      <c r="E14" s="3">
        <v>0</v>
      </c>
      <c r="F14" s="4">
        <v>0</v>
      </c>
      <c r="G14" s="2">
        <v>750</v>
      </c>
      <c r="H14" s="2">
        <v>65177.047112221066</v>
      </c>
      <c r="I14" s="3">
        <v>0</v>
      </c>
      <c r="J14" s="24">
        <v>0</v>
      </c>
      <c r="K14" s="24">
        <v>25</v>
      </c>
      <c r="L14" s="24">
        <v>2223.5060814115782</v>
      </c>
      <c r="M14" s="25">
        <v>25</v>
      </c>
      <c r="N14" s="5">
        <v>2223.5060814115782</v>
      </c>
      <c r="O14" s="24">
        <v>3702</v>
      </c>
      <c r="P14" s="4">
        <v>337753.8709525849</v>
      </c>
      <c r="Q14" s="3">
        <v>0</v>
      </c>
      <c r="R14" s="24">
        <v>0</v>
      </c>
      <c r="S14" s="24">
        <v>49</v>
      </c>
      <c r="T14" s="24">
        <v>3634.0549583423053</v>
      </c>
      <c r="U14" s="24">
        <v>0</v>
      </c>
      <c r="V14" s="24">
        <v>0</v>
      </c>
      <c r="W14" s="25">
        <v>49</v>
      </c>
      <c r="X14" s="5">
        <v>3634.0549583423053</v>
      </c>
    </row>
    <row r="15" spans="1:24" x14ac:dyDescent="0.3">
      <c r="B15" s="6" t="s">
        <v>23</v>
      </c>
      <c r="C15" s="2">
        <f t="shared" si="0"/>
        <v>15</v>
      </c>
      <c r="D15" s="2">
        <f t="shared" si="1"/>
        <v>2072.537392543024</v>
      </c>
      <c r="E15" s="3">
        <v>0</v>
      </c>
      <c r="F15" s="4">
        <v>0</v>
      </c>
      <c r="G15" s="2">
        <v>6</v>
      </c>
      <c r="H15" s="2">
        <v>686.06881640901099</v>
      </c>
      <c r="I15" s="3">
        <v>5</v>
      </c>
      <c r="J15" s="24">
        <v>851.10140125485202</v>
      </c>
      <c r="K15" s="24">
        <v>0</v>
      </c>
      <c r="L15" s="24">
        <v>0</v>
      </c>
      <c r="M15" s="25">
        <v>5</v>
      </c>
      <c r="N15" s="5">
        <v>851.10140125485202</v>
      </c>
      <c r="O15" s="24">
        <v>3</v>
      </c>
      <c r="P15" s="4">
        <v>445.21618496171925</v>
      </c>
      <c r="Q15" s="3">
        <v>0</v>
      </c>
      <c r="R15" s="24">
        <v>0</v>
      </c>
      <c r="S15" s="24">
        <v>0</v>
      </c>
      <c r="T15" s="24">
        <v>0</v>
      </c>
      <c r="U15" s="24">
        <v>1</v>
      </c>
      <c r="V15" s="24">
        <v>90.150989917441805</v>
      </c>
      <c r="W15" s="25">
        <v>1</v>
      </c>
      <c r="X15" s="5">
        <v>90.150989917441805</v>
      </c>
    </row>
    <row r="16" spans="1:24" x14ac:dyDescent="0.3">
      <c r="B16" s="6" t="s">
        <v>24</v>
      </c>
      <c r="C16" s="2">
        <f t="shared" si="0"/>
        <v>985</v>
      </c>
      <c r="D16" s="2">
        <f t="shared" si="1"/>
        <v>123443.36111865116</v>
      </c>
      <c r="E16" s="3">
        <v>0</v>
      </c>
      <c r="F16" s="4">
        <v>0</v>
      </c>
      <c r="G16" s="2">
        <v>0</v>
      </c>
      <c r="H16" s="2">
        <v>0</v>
      </c>
      <c r="I16" s="3">
        <v>649</v>
      </c>
      <c r="J16" s="24">
        <v>60108.01050746769</v>
      </c>
      <c r="K16" s="24">
        <v>0</v>
      </c>
      <c r="L16" s="24">
        <v>0</v>
      </c>
      <c r="M16" s="25">
        <v>649</v>
      </c>
      <c r="N16" s="5">
        <v>60108.01050746769</v>
      </c>
      <c r="O16" s="24">
        <v>168</v>
      </c>
      <c r="P16" s="4">
        <v>17014.653394526613</v>
      </c>
      <c r="Q16" s="3">
        <v>0</v>
      </c>
      <c r="R16" s="24">
        <v>0</v>
      </c>
      <c r="S16" s="24">
        <v>0</v>
      </c>
      <c r="T16" s="24">
        <v>0</v>
      </c>
      <c r="U16" s="24">
        <v>168</v>
      </c>
      <c r="V16" s="24">
        <v>46320.697216656859</v>
      </c>
      <c r="W16" s="25">
        <v>168</v>
      </c>
      <c r="X16" s="5">
        <v>46320.697216656859</v>
      </c>
    </row>
    <row r="17" spans="1:30" x14ac:dyDescent="0.3">
      <c r="B17" s="6" t="s">
        <v>25</v>
      </c>
      <c r="C17" s="2">
        <f t="shared" si="0"/>
        <v>3509</v>
      </c>
      <c r="D17" s="2">
        <f t="shared" si="1"/>
        <v>303618.21719196677</v>
      </c>
      <c r="E17" s="3">
        <v>25</v>
      </c>
      <c r="F17" s="4">
        <v>2432.7338852987737</v>
      </c>
      <c r="G17" s="2">
        <v>0</v>
      </c>
      <c r="H17" s="2">
        <v>0</v>
      </c>
      <c r="I17" s="3">
        <v>211</v>
      </c>
      <c r="J17" s="24">
        <v>18636.665667211015</v>
      </c>
      <c r="K17" s="24">
        <v>0</v>
      </c>
      <c r="L17" s="24">
        <v>0</v>
      </c>
      <c r="M17" s="25">
        <v>211</v>
      </c>
      <c r="N17" s="5">
        <v>18636.665667211015</v>
      </c>
      <c r="O17" s="24">
        <v>3247</v>
      </c>
      <c r="P17" s="4">
        <v>280274.18818454118</v>
      </c>
      <c r="Q17" s="3">
        <v>0</v>
      </c>
      <c r="R17" s="24">
        <v>0</v>
      </c>
      <c r="S17" s="24">
        <v>26</v>
      </c>
      <c r="T17" s="24">
        <v>2274.6294549158174</v>
      </c>
      <c r="U17" s="24">
        <v>0</v>
      </c>
      <c r="V17" s="24">
        <v>0</v>
      </c>
      <c r="W17" s="25">
        <v>26</v>
      </c>
      <c r="X17" s="5">
        <v>2274.6294549158174</v>
      </c>
    </row>
    <row r="18" spans="1:30" x14ac:dyDescent="0.3">
      <c r="B18" s="6" t="s">
        <v>26</v>
      </c>
      <c r="C18" s="2">
        <f t="shared" si="0"/>
        <v>0</v>
      </c>
      <c r="D18" s="2">
        <f t="shared" si="1"/>
        <v>0</v>
      </c>
      <c r="E18" s="3">
        <v>0</v>
      </c>
      <c r="F18" s="4">
        <v>0</v>
      </c>
      <c r="G18" s="2">
        <v>0</v>
      </c>
      <c r="H18" s="2">
        <v>0</v>
      </c>
      <c r="I18" s="3">
        <v>0</v>
      </c>
      <c r="J18" s="24">
        <v>0</v>
      </c>
      <c r="K18" s="24">
        <v>0</v>
      </c>
      <c r="L18" s="24">
        <v>0</v>
      </c>
      <c r="M18" s="25">
        <v>0</v>
      </c>
      <c r="N18" s="5">
        <v>0</v>
      </c>
      <c r="O18" s="24">
        <v>0</v>
      </c>
      <c r="P18" s="4">
        <v>0</v>
      </c>
      <c r="Q18" s="3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5">
        <v>0</v>
      </c>
      <c r="X18" s="5">
        <v>0</v>
      </c>
    </row>
    <row r="19" spans="1:30" x14ac:dyDescent="0.3">
      <c r="B19" s="6" t="s">
        <v>58</v>
      </c>
      <c r="C19" s="2">
        <f t="shared" si="0"/>
        <v>207</v>
      </c>
      <c r="D19" s="2">
        <f t="shared" si="1"/>
        <v>11866.42447613932</v>
      </c>
      <c r="E19" s="3">
        <v>0</v>
      </c>
      <c r="F19" s="4">
        <v>0</v>
      </c>
      <c r="G19" s="2">
        <v>0</v>
      </c>
      <c r="H19" s="2">
        <v>0</v>
      </c>
      <c r="I19" s="3">
        <v>22</v>
      </c>
      <c r="J19" s="24">
        <v>1496.6340204112055</v>
      </c>
      <c r="K19" s="24">
        <v>3</v>
      </c>
      <c r="L19" s="24">
        <v>200.36423228791625</v>
      </c>
      <c r="M19" s="25">
        <v>0</v>
      </c>
      <c r="N19" s="5">
        <v>0</v>
      </c>
      <c r="O19" s="24">
        <v>166</v>
      </c>
      <c r="P19" s="4">
        <v>10749.285107513597</v>
      </c>
      <c r="Q19" s="3">
        <v>16</v>
      </c>
      <c r="R19" s="24">
        <v>1117.1393686257236</v>
      </c>
      <c r="S19" s="24">
        <v>0</v>
      </c>
      <c r="T19" s="24">
        <v>0</v>
      </c>
      <c r="U19" s="24">
        <v>0</v>
      </c>
      <c r="V19" s="24">
        <v>0</v>
      </c>
      <c r="W19" s="25">
        <v>16</v>
      </c>
      <c r="X19" s="5">
        <v>1117.1393686257236</v>
      </c>
    </row>
    <row r="20" spans="1:30" x14ac:dyDescent="0.3">
      <c r="B20" s="6" t="s">
        <v>27</v>
      </c>
      <c r="C20" s="2">
        <f t="shared" si="0"/>
        <v>0</v>
      </c>
      <c r="D20" s="2">
        <f t="shared" si="1"/>
        <v>0</v>
      </c>
      <c r="E20" s="3">
        <v>0</v>
      </c>
      <c r="F20" s="4">
        <v>0</v>
      </c>
      <c r="G20" s="2">
        <v>0</v>
      </c>
      <c r="H20" s="2">
        <v>0</v>
      </c>
      <c r="I20" s="3">
        <v>0</v>
      </c>
      <c r="J20" s="24">
        <v>0</v>
      </c>
      <c r="K20" s="24">
        <v>0</v>
      </c>
      <c r="L20" s="24">
        <v>0</v>
      </c>
      <c r="M20" s="25">
        <v>0</v>
      </c>
      <c r="N20" s="5">
        <v>0</v>
      </c>
      <c r="O20" s="24">
        <v>0</v>
      </c>
      <c r="P20" s="4">
        <v>0</v>
      </c>
      <c r="Q20" s="3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5">
        <v>0</v>
      </c>
      <c r="X20" s="5">
        <v>0</v>
      </c>
    </row>
    <row r="21" spans="1:30" x14ac:dyDescent="0.3">
      <c r="B21" s="6" t="s">
        <v>0</v>
      </c>
      <c r="C21" s="2">
        <f t="shared" si="0"/>
        <v>440</v>
      </c>
      <c r="D21" s="2">
        <f t="shared" si="1"/>
        <v>21185.084730064158</v>
      </c>
      <c r="E21" s="3">
        <v>0</v>
      </c>
      <c r="F21" s="4">
        <v>0</v>
      </c>
      <c r="G21" s="2">
        <v>278</v>
      </c>
      <c r="H21" s="2">
        <v>13663.801429007493</v>
      </c>
      <c r="I21" s="3">
        <v>133</v>
      </c>
      <c r="J21" s="24">
        <v>6244.7426998891588</v>
      </c>
      <c r="K21" s="24">
        <v>0</v>
      </c>
      <c r="L21" s="24">
        <v>0</v>
      </c>
      <c r="M21" s="25">
        <v>133</v>
      </c>
      <c r="N21" s="5">
        <v>6244.7426998891588</v>
      </c>
      <c r="O21" s="24">
        <v>29</v>
      </c>
      <c r="P21" s="4">
        <v>1276.5406011675038</v>
      </c>
      <c r="Q21" s="3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5">
        <v>0</v>
      </c>
      <c r="X21" s="5">
        <v>0</v>
      </c>
    </row>
    <row r="22" spans="1:30" x14ac:dyDescent="0.3">
      <c r="B22" s="6" t="s">
        <v>60</v>
      </c>
      <c r="C22" s="2">
        <f t="shared" si="0"/>
        <v>1</v>
      </c>
      <c r="D22" s="2">
        <f>+F22+H22+N22+P22+X22</f>
        <v>72.631225783795614</v>
      </c>
      <c r="E22" s="3">
        <v>0</v>
      </c>
      <c r="F22" s="4">
        <v>0</v>
      </c>
      <c r="G22" s="2">
        <v>0</v>
      </c>
      <c r="H22" s="2">
        <v>0</v>
      </c>
      <c r="I22" s="3">
        <v>0</v>
      </c>
      <c r="J22" s="24">
        <v>0</v>
      </c>
      <c r="K22" s="24">
        <v>0</v>
      </c>
      <c r="L22" s="24">
        <v>0</v>
      </c>
      <c r="M22" s="25">
        <f>+I22+K22</f>
        <v>0</v>
      </c>
      <c r="N22" s="5">
        <f>+J22+L22</f>
        <v>0</v>
      </c>
      <c r="O22" s="24">
        <v>1</v>
      </c>
      <c r="P22" s="4">
        <v>72.631225783795614</v>
      </c>
      <c r="Q22" s="3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5">
        <v>0</v>
      </c>
      <c r="X22" s="5">
        <v>0</v>
      </c>
    </row>
    <row r="23" spans="1:30" x14ac:dyDescent="0.3">
      <c r="B23" s="6" t="s">
        <v>61</v>
      </c>
      <c r="C23" s="2">
        <f t="shared" si="0"/>
        <v>2</v>
      </c>
      <c r="D23" s="2">
        <f t="shared" ref="D23:D25" si="2">+F23+H23+N23+P23+X23</f>
        <v>89.998172759050334</v>
      </c>
      <c r="E23" s="3">
        <v>0</v>
      </c>
      <c r="F23" s="4">
        <v>0</v>
      </c>
      <c r="G23" s="2">
        <v>0</v>
      </c>
      <c r="H23" s="2">
        <v>0</v>
      </c>
      <c r="I23" s="3">
        <v>0</v>
      </c>
      <c r="J23" s="2">
        <v>0</v>
      </c>
      <c r="K23" s="2">
        <v>0</v>
      </c>
      <c r="L23" s="2">
        <v>0</v>
      </c>
      <c r="M23" s="25">
        <f t="shared" ref="M23:N25" si="3">+I23+K23</f>
        <v>0</v>
      </c>
      <c r="N23" s="5">
        <f t="shared" si="3"/>
        <v>0</v>
      </c>
      <c r="O23" s="2">
        <v>2</v>
      </c>
      <c r="P23" s="4">
        <v>89.998172759050334</v>
      </c>
      <c r="Q23" s="3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42">
        <v>0</v>
      </c>
      <c r="X23" s="5">
        <v>0</v>
      </c>
    </row>
    <row r="24" spans="1:30" x14ac:dyDescent="0.3">
      <c r="B24" s="6" t="s">
        <v>62</v>
      </c>
      <c r="C24" s="2">
        <f t="shared" si="0"/>
        <v>2</v>
      </c>
      <c r="D24" s="2">
        <f t="shared" si="2"/>
        <v>162.76300605006017</v>
      </c>
      <c r="E24" s="3">
        <v>0</v>
      </c>
      <c r="F24" s="4">
        <v>0</v>
      </c>
      <c r="G24" s="2">
        <v>0</v>
      </c>
      <c r="H24" s="2">
        <v>0</v>
      </c>
      <c r="I24" s="3">
        <v>0</v>
      </c>
      <c r="J24" s="24">
        <v>0</v>
      </c>
      <c r="K24" s="24">
        <v>0</v>
      </c>
      <c r="L24" s="24">
        <v>0</v>
      </c>
      <c r="M24" s="25">
        <f t="shared" si="3"/>
        <v>0</v>
      </c>
      <c r="N24" s="5">
        <f t="shared" si="3"/>
        <v>0</v>
      </c>
      <c r="O24" s="24">
        <v>2</v>
      </c>
      <c r="P24" s="4">
        <v>162.76300605006017</v>
      </c>
      <c r="Q24" s="3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5">
        <v>0</v>
      </c>
      <c r="X24" s="5">
        <v>0</v>
      </c>
    </row>
    <row r="25" spans="1:30" x14ac:dyDescent="0.3">
      <c r="B25" s="13" t="s">
        <v>63</v>
      </c>
      <c r="C25" s="68">
        <f t="shared" si="0"/>
        <v>16</v>
      </c>
      <c r="D25" s="68">
        <f t="shared" si="2"/>
        <v>1703.4247001806775</v>
      </c>
      <c r="E25" s="69">
        <v>0</v>
      </c>
      <c r="F25" s="70">
        <v>0</v>
      </c>
      <c r="G25" s="68">
        <v>0</v>
      </c>
      <c r="H25" s="68">
        <v>0</v>
      </c>
      <c r="I25" s="69">
        <v>1</v>
      </c>
      <c r="J25" s="68">
        <v>78.090832362350469</v>
      </c>
      <c r="K25" s="68">
        <v>5</v>
      </c>
      <c r="L25" s="68">
        <v>542.58901231370498</v>
      </c>
      <c r="M25" s="71">
        <f t="shared" si="3"/>
        <v>6</v>
      </c>
      <c r="N25" s="72">
        <f t="shared" si="3"/>
        <v>620.6798446760555</v>
      </c>
      <c r="O25" s="68">
        <v>10</v>
      </c>
      <c r="P25" s="70">
        <v>1082.7448555046221</v>
      </c>
      <c r="Q25" s="69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71">
        <v>0</v>
      </c>
      <c r="X25" s="72">
        <v>0</v>
      </c>
    </row>
    <row r="26" spans="1:30" x14ac:dyDescent="0.3">
      <c r="B26" s="62" t="s">
        <v>4</v>
      </c>
      <c r="C26" s="63">
        <f t="shared" si="0"/>
        <v>12007</v>
      </c>
      <c r="D26" s="63">
        <f t="shared" ref="D26:X26" si="4">SUM(D10:D25)</f>
        <v>1111391.144601489</v>
      </c>
      <c r="E26" s="64">
        <f t="shared" si="4"/>
        <v>25</v>
      </c>
      <c r="F26" s="65">
        <f t="shared" si="4"/>
        <v>2432.7338852987737</v>
      </c>
      <c r="G26" s="63">
        <f t="shared" si="4"/>
        <v>1034</v>
      </c>
      <c r="H26" s="63">
        <f t="shared" si="4"/>
        <v>79526.917357637576</v>
      </c>
      <c r="I26" s="64">
        <f t="shared" si="4"/>
        <v>1021</v>
      </c>
      <c r="J26" s="63">
        <f t="shared" si="4"/>
        <v>87415.245128596274</v>
      </c>
      <c r="K26" s="63">
        <f t="shared" si="4"/>
        <v>33</v>
      </c>
      <c r="L26" s="63">
        <f t="shared" si="4"/>
        <v>2966.4593260131996</v>
      </c>
      <c r="M26" s="66">
        <f>SUM(M10:M25)</f>
        <v>1029</v>
      </c>
      <c r="N26" s="67">
        <f>SUM(N10:N25)</f>
        <v>88684.706201910347</v>
      </c>
      <c r="O26" s="63">
        <f t="shared" si="4"/>
        <v>9634</v>
      </c>
      <c r="P26" s="65">
        <f t="shared" si="4"/>
        <v>887310.11516818369</v>
      </c>
      <c r="Q26" s="64">
        <f t="shared" si="4"/>
        <v>16</v>
      </c>
      <c r="R26" s="63">
        <f t="shared" si="4"/>
        <v>1117.1393686257236</v>
      </c>
      <c r="S26" s="63">
        <f t="shared" si="4"/>
        <v>75</v>
      </c>
      <c r="T26" s="63">
        <f t="shared" si="4"/>
        <v>5908.6844132581227</v>
      </c>
      <c r="U26" s="63">
        <f>SUM(U10:U25)</f>
        <v>169</v>
      </c>
      <c r="V26" s="63">
        <f t="shared" si="4"/>
        <v>46410.848206574301</v>
      </c>
      <c r="W26" s="66">
        <f t="shared" si="4"/>
        <v>260</v>
      </c>
      <c r="X26" s="67">
        <f t="shared" si="4"/>
        <v>53436.671988458147</v>
      </c>
    </row>
    <row r="27" spans="1:30" s="20" customFormat="1" x14ac:dyDescent="0.3">
      <c r="B27" s="20" t="s">
        <v>46</v>
      </c>
      <c r="C27" s="110"/>
      <c r="D27" s="21">
        <f>+(D26*$A$1/$A$2)/1000000</f>
        <v>45.892755001720509</v>
      </c>
      <c r="E27" s="23"/>
      <c r="F27" s="21">
        <f>+(F26*$A$1/$A$2)/1000000</f>
        <v>0.10045505646208178</v>
      </c>
      <c r="H27" s="21">
        <f>+(H26*$A$1/$A$2)/1000000</f>
        <v>3.2839107564104353</v>
      </c>
      <c r="I27" s="23"/>
      <c r="J27" s="21">
        <f>+(J26*$A$1/$A$2)/1000000</f>
        <v>3.6096440461926611</v>
      </c>
      <c r="K27" s="26"/>
      <c r="L27" s="21">
        <f>+(L26*$A$1/$A$2)/1000000</f>
        <v>0.12249421972865189</v>
      </c>
      <c r="M27" s="26"/>
      <c r="N27" s="21">
        <f>+(N26*$A$1/$A$2)/1000000</f>
        <v>3.6620639942053956</v>
      </c>
      <c r="P27" s="21">
        <f>+(P26*$A$1/$A$2)/1000000</f>
        <v>36.639760829265214</v>
      </c>
      <c r="Q27" s="23"/>
      <c r="R27" s="21">
        <f>+(R26*$A$1/$A$2)/1000000</f>
        <v>4.6130116832540022E-2</v>
      </c>
      <c r="S27" s="26"/>
      <c r="T27" s="21">
        <f>+(T26*$A$1/$A$2)/1000000</f>
        <v>0.24398773328122164</v>
      </c>
      <c r="U27" s="26"/>
      <c r="V27" s="21">
        <f>+(V26*$A$1/$A$2)/1000000</f>
        <v>1.9164465152636061</v>
      </c>
      <c r="W27" s="26"/>
      <c r="X27" s="21">
        <f>+(X26*$A$1/$A$2)/1000000</f>
        <v>2.2065643653773681</v>
      </c>
    </row>
    <row r="28" spans="1:30" s="20" customFormat="1" x14ac:dyDescent="0.3">
      <c r="D28" s="21"/>
      <c r="E28" s="26"/>
      <c r="F28" s="21"/>
      <c r="H28" s="21"/>
      <c r="I28" s="26"/>
      <c r="J28" s="21"/>
      <c r="K28" s="26"/>
      <c r="L28" s="21"/>
      <c r="M28" s="26"/>
      <c r="N28" s="21"/>
      <c r="P28" s="21"/>
      <c r="Q28" s="26"/>
      <c r="R28" s="21"/>
      <c r="S28" s="26"/>
      <c r="T28" s="21"/>
      <c r="U28" s="26"/>
      <c r="V28" s="21"/>
      <c r="W28" s="26"/>
      <c r="X28" s="60"/>
    </row>
    <row r="29" spans="1:30" x14ac:dyDescent="0.3">
      <c r="B29" s="7" t="s">
        <v>100</v>
      </c>
      <c r="C29" s="22"/>
    </row>
    <row r="30" spans="1:30" x14ac:dyDescent="0.3">
      <c r="B30" s="130" t="s">
        <v>102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/>
    </row>
    <row r="31" spans="1:30" x14ac:dyDescent="0.3">
      <c r="A31" s="149" t="s">
        <v>2</v>
      </c>
      <c r="B31" s="131" t="s">
        <v>71</v>
      </c>
      <c r="C31" s="163" t="s">
        <v>5</v>
      </c>
      <c r="D31" s="163"/>
      <c r="E31" s="163" t="s">
        <v>6</v>
      </c>
      <c r="F31" s="163"/>
      <c r="G31" s="163" t="s">
        <v>7</v>
      </c>
      <c r="H31" s="163"/>
      <c r="I31" s="164" t="s">
        <v>8</v>
      </c>
      <c r="J31" s="164"/>
      <c r="K31" s="164"/>
      <c r="L31" s="164"/>
      <c r="M31" s="164"/>
      <c r="N31" s="164"/>
      <c r="O31" s="164" t="s">
        <v>9</v>
      </c>
      <c r="P31" s="164"/>
      <c r="Q31" s="164" t="s">
        <v>10</v>
      </c>
      <c r="R31" s="164"/>
      <c r="S31" s="164"/>
      <c r="T31" s="164"/>
      <c r="U31" s="164"/>
      <c r="V31" s="164"/>
      <c r="W31" s="164"/>
      <c r="X31" s="164"/>
      <c r="Y31" s="81"/>
      <c r="Z31" s="81"/>
      <c r="AA31" s="81"/>
      <c r="AB31" s="81"/>
      <c r="AC31" s="81"/>
      <c r="AD31" s="81"/>
    </row>
    <row r="32" spans="1:30" ht="15" customHeight="1" x14ac:dyDescent="0.3">
      <c r="A32" s="149"/>
      <c r="B32" s="131"/>
      <c r="C32" s="163"/>
      <c r="D32" s="163"/>
      <c r="E32" s="163"/>
      <c r="F32" s="163"/>
      <c r="G32" s="163"/>
      <c r="H32" s="163"/>
      <c r="I32" s="165" t="s">
        <v>11</v>
      </c>
      <c r="J32" s="165"/>
      <c r="K32" s="165" t="s">
        <v>12</v>
      </c>
      <c r="L32" s="165"/>
      <c r="M32" s="166" t="s">
        <v>4</v>
      </c>
      <c r="N32" s="166"/>
      <c r="O32" s="165" t="s">
        <v>13</v>
      </c>
      <c r="P32" s="165"/>
      <c r="Q32" s="165" t="s">
        <v>14</v>
      </c>
      <c r="R32" s="165"/>
      <c r="S32" s="165" t="s">
        <v>15</v>
      </c>
      <c r="T32" s="165"/>
      <c r="U32" s="165" t="s">
        <v>16</v>
      </c>
      <c r="V32" s="165"/>
      <c r="W32" s="166" t="s">
        <v>4</v>
      </c>
      <c r="X32" s="166"/>
      <c r="Y32" s="81"/>
      <c r="Z32" s="81"/>
      <c r="AA32" s="81"/>
      <c r="AB32" s="81"/>
      <c r="AC32" s="81"/>
      <c r="AD32" s="81"/>
    </row>
    <row r="33" spans="1:30" x14ac:dyDescent="0.3">
      <c r="A33" s="149"/>
      <c r="B33" s="131"/>
      <c r="C33" s="163"/>
      <c r="D33" s="163"/>
      <c r="E33" s="163"/>
      <c r="F33" s="163"/>
      <c r="G33" s="163"/>
      <c r="H33" s="163"/>
      <c r="I33" s="165"/>
      <c r="J33" s="165"/>
      <c r="K33" s="165"/>
      <c r="L33" s="165"/>
      <c r="M33" s="166"/>
      <c r="N33" s="166"/>
      <c r="O33" s="165"/>
      <c r="P33" s="165"/>
      <c r="Q33" s="165"/>
      <c r="R33" s="165"/>
      <c r="S33" s="165"/>
      <c r="T33" s="165"/>
      <c r="U33" s="165"/>
      <c r="V33" s="165"/>
      <c r="W33" s="166"/>
      <c r="X33" s="166"/>
      <c r="Y33" s="81"/>
      <c r="Z33" s="81"/>
      <c r="AA33" s="81"/>
      <c r="AB33" s="81"/>
      <c r="AC33" s="81"/>
      <c r="AD33" s="81"/>
    </row>
    <row r="34" spans="1:30" x14ac:dyDescent="0.3">
      <c r="A34" s="149"/>
      <c r="B34" s="131"/>
      <c r="C34" s="82" t="s">
        <v>17</v>
      </c>
      <c r="D34" s="82" t="s">
        <v>18</v>
      </c>
      <c r="E34" s="82" t="s">
        <v>17</v>
      </c>
      <c r="F34" s="82" t="s">
        <v>18</v>
      </c>
      <c r="G34" s="82" t="s">
        <v>17</v>
      </c>
      <c r="H34" s="82" t="s">
        <v>18</v>
      </c>
      <c r="I34" s="119" t="s">
        <v>17</v>
      </c>
      <c r="J34" s="119" t="s">
        <v>18</v>
      </c>
      <c r="K34" s="119" t="s">
        <v>17</v>
      </c>
      <c r="L34" s="119" t="s">
        <v>18</v>
      </c>
      <c r="M34" s="120" t="s">
        <v>17</v>
      </c>
      <c r="N34" s="120" t="s">
        <v>18</v>
      </c>
      <c r="O34" s="119" t="s">
        <v>17</v>
      </c>
      <c r="P34" s="119" t="s">
        <v>18</v>
      </c>
      <c r="Q34" s="119" t="s">
        <v>17</v>
      </c>
      <c r="R34" s="119" t="s">
        <v>18</v>
      </c>
      <c r="S34" s="119" t="s">
        <v>17</v>
      </c>
      <c r="T34" s="119" t="s">
        <v>18</v>
      </c>
      <c r="U34" s="119" t="s">
        <v>17</v>
      </c>
      <c r="V34" s="119" t="s">
        <v>18</v>
      </c>
      <c r="W34" s="120" t="s">
        <v>17</v>
      </c>
      <c r="X34" s="120" t="s">
        <v>18</v>
      </c>
      <c r="Y34" s="81"/>
      <c r="Z34" s="81"/>
      <c r="AA34" s="81"/>
      <c r="AB34" s="81"/>
      <c r="AC34" s="81"/>
      <c r="AD34" s="81"/>
    </row>
    <row r="35" spans="1:30" x14ac:dyDescent="0.3">
      <c r="A35" s="83"/>
      <c r="B35" s="84" t="s">
        <v>72</v>
      </c>
      <c r="C35" s="85">
        <v>317</v>
      </c>
      <c r="D35" s="85">
        <v>26580.721548387795</v>
      </c>
      <c r="E35" s="85">
        <v>2</v>
      </c>
      <c r="F35" s="85">
        <v>143.28681864477193</v>
      </c>
      <c r="G35" s="85">
        <v>36</v>
      </c>
      <c r="H35" s="85">
        <v>2400.5378806649951</v>
      </c>
      <c r="I35" s="85">
        <v>10</v>
      </c>
      <c r="J35" s="85">
        <v>872.68947431224319</v>
      </c>
      <c r="K35" s="85">
        <v>2</v>
      </c>
      <c r="L35" s="85">
        <v>164.57160705370052</v>
      </c>
      <c r="M35" s="91">
        <v>12</v>
      </c>
      <c r="N35" s="91">
        <v>1037.2610813659437</v>
      </c>
      <c r="O35" s="85">
        <v>263</v>
      </c>
      <c r="P35" s="85">
        <v>22700.265357165674</v>
      </c>
      <c r="Q35" s="85">
        <v>0</v>
      </c>
      <c r="R35" s="85">
        <v>0</v>
      </c>
      <c r="S35" s="85">
        <v>3</v>
      </c>
      <c r="T35" s="85">
        <v>213.84457912494332</v>
      </c>
      <c r="U35" s="85">
        <v>1</v>
      </c>
      <c r="V35" s="85">
        <v>85.525831421465938</v>
      </c>
      <c r="W35" s="85">
        <v>4</v>
      </c>
      <c r="X35" s="85">
        <v>299.37041054640929</v>
      </c>
      <c r="Y35" s="85"/>
      <c r="Z35" s="85"/>
      <c r="AA35" s="85"/>
      <c r="AB35" s="85"/>
      <c r="AC35" s="85"/>
      <c r="AD35" s="85"/>
    </row>
    <row r="36" spans="1:30" x14ac:dyDescent="0.3">
      <c r="B36" s="86" t="s">
        <v>73</v>
      </c>
      <c r="C36" s="85">
        <v>555</v>
      </c>
      <c r="D36" s="85">
        <v>58885.486788424474</v>
      </c>
      <c r="E36" s="85">
        <v>0</v>
      </c>
      <c r="F36" s="85">
        <v>0</v>
      </c>
      <c r="G36" s="85">
        <v>47</v>
      </c>
      <c r="H36" s="85">
        <v>4696.3903988706943</v>
      </c>
      <c r="I36" s="85">
        <v>29</v>
      </c>
      <c r="J36" s="85">
        <v>2896.1206472551421</v>
      </c>
      <c r="K36" s="85">
        <v>2</v>
      </c>
      <c r="L36" s="85">
        <v>96.173211636368066</v>
      </c>
      <c r="M36" s="91">
        <v>31</v>
      </c>
      <c r="N36" s="91">
        <v>2992.2938588915099</v>
      </c>
      <c r="O36" s="85">
        <v>469</v>
      </c>
      <c r="P36" s="85">
        <v>50404.128180018299</v>
      </c>
      <c r="Q36" s="85">
        <v>0</v>
      </c>
      <c r="R36" s="85">
        <v>0</v>
      </c>
      <c r="S36" s="85">
        <v>3</v>
      </c>
      <c r="T36" s="85">
        <v>298.19273178272351</v>
      </c>
      <c r="U36" s="85">
        <v>5</v>
      </c>
      <c r="V36" s="85">
        <v>494.48161886124927</v>
      </c>
      <c r="W36" s="85">
        <v>8</v>
      </c>
      <c r="X36" s="85">
        <v>792.67435064397284</v>
      </c>
      <c r="Y36" s="85"/>
      <c r="Z36" s="85"/>
      <c r="AA36" s="85"/>
      <c r="AB36" s="85"/>
      <c r="AC36" s="85"/>
      <c r="AD36" s="85"/>
    </row>
    <row r="37" spans="1:30" x14ac:dyDescent="0.3">
      <c r="B37" s="86" t="s">
        <v>74</v>
      </c>
      <c r="C37" s="85">
        <v>139</v>
      </c>
      <c r="D37" s="85">
        <v>11910.247654293362</v>
      </c>
      <c r="E37" s="85">
        <v>1</v>
      </c>
      <c r="F37" s="85">
        <v>49.093610909323232</v>
      </c>
      <c r="G37" s="85">
        <v>26</v>
      </c>
      <c r="H37" s="85">
        <v>1827.5128732028813</v>
      </c>
      <c r="I37" s="85">
        <v>3</v>
      </c>
      <c r="J37" s="85">
        <v>256.31822172163055</v>
      </c>
      <c r="K37" s="85">
        <v>0</v>
      </c>
      <c r="L37" s="85">
        <v>0</v>
      </c>
      <c r="M37" s="91">
        <v>3</v>
      </c>
      <c r="N37" s="91">
        <v>256.31822172163055</v>
      </c>
      <c r="O37" s="85">
        <v>106</v>
      </c>
      <c r="P37" s="85">
        <v>9462.5161200252714</v>
      </c>
      <c r="Q37" s="85">
        <v>0</v>
      </c>
      <c r="R37" s="85">
        <v>0</v>
      </c>
      <c r="S37" s="85">
        <v>2</v>
      </c>
      <c r="T37" s="85">
        <v>192.48501746117756</v>
      </c>
      <c r="U37" s="85">
        <v>1</v>
      </c>
      <c r="V37" s="85">
        <v>122.32181097307655</v>
      </c>
      <c r="W37" s="85">
        <v>3</v>
      </c>
      <c r="X37" s="85">
        <v>314.8068284342541</v>
      </c>
      <c r="Y37" s="85"/>
      <c r="Z37" s="85"/>
      <c r="AA37" s="85"/>
      <c r="AB37" s="85"/>
      <c r="AC37" s="85"/>
      <c r="AD37" s="85"/>
    </row>
    <row r="38" spans="1:30" x14ac:dyDescent="0.3">
      <c r="B38" s="86" t="s">
        <v>75</v>
      </c>
      <c r="C38" s="85">
        <v>419</v>
      </c>
      <c r="D38" s="85">
        <v>34450.464408843392</v>
      </c>
      <c r="E38" s="85">
        <v>1</v>
      </c>
      <c r="F38" s="85">
        <v>56.219988865140081</v>
      </c>
      <c r="G38" s="85">
        <v>43</v>
      </c>
      <c r="H38" s="85">
        <v>2840.8912688027522</v>
      </c>
      <c r="I38" s="85">
        <v>31</v>
      </c>
      <c r="J38" s="85">
        <v>2477.8061351252773</v>
      </c>
      <c r="K38" s="85">
        <v>0</v>
      </c>
      <c r="L38" s="85">
        <v>0</v>
      </c>
      <c r="M38" s="91">
        <v>31</v>
      </c>
      <c r="N38" s="91">
        <v>2477.8061351252773</v>
      </c>
      <c r="O38" s="85">
        <v>338</v>
      </c>
      <c r="P38" s="85">
        <v>28584.45994070197</v>
      </c>
      <c r="Q38" s="85">
        <v>1</v>
      </c>
      <c r="R38" s="85">
        <v>140.10699471347681</v>
      </c>
      <c r="S38" s="85">
        <v>2</v>
      </c>
      <c r="T38" s="85">
        <v>123.84942316084667</v>
      </c>
      <c r="U38" s="85">
        <v>3</v>
      </c>
      <c r="V38" s="85">
        <v>227.13065747392824</v>
      </c>
      <c r="W38" s="85">
        <v>6</v>
      </c>
      <c r="X38" s="85">
        <v>491.08707534825169</v>
      </c>
      <c r="Y38" s="85"/>
      <c r="Z38" s="85"/>
      <c r="AA38" s="85"/>
      <c r="AB38" s="85"/>
      <c r="AC38" s="85"/>
      <c r="AD38" s="85"/>
    </row>
    <row r="39" spans="1:30" x14ac:dyDescent="0.3">
      <c r="B39" s="86" t="s">
        <v>76</v>
      </c>
      <c r="C39" s="85">
        <v>934</v>
      </c>
      <c r="D39" s="85">
        <v>83920.006713367286</v>
      </c>
      <c r="E39" s="85">
        <v>4</v>
      </c>
      <c r="F39" s="85">
        <v>370.40290682718353</v>
      </c>
      <c r="G39" s="85">
        <v>72</v>
      </c>
      <c r="H39" s="85">
        <v>4760.9382420915954</v>
      </c>
      <c r="I39" s="85">
        <v>82</v>
      </c>
      <c r="J39" s="85">
        <v>6430.3201829984146</v>
      </c>
      <c r="K39" s="85">
        <v>2</v>
      </c>
      <c r="L39" s="85">
        <v>163.60029841695012</v>
      </c>
      <c r="M39" s="91">
        <v>84</v>
      </c>
      <c r="N39" s="91">
        <v>6593.9204814153645</v>
      </c>
      <c r="O39" s="85">
        <v>756</v>
      </c>
      <c r="P39" s="85">
        <v>70301.941636973148</v>
      </c>
      <c r="Q39" s="85">
        <v>2</v>
      </c>
      <c r="R39" s="85">
        <v>141.00687663798894</v>
      </c>
      <c r="S39" s="85">
        <v>4</v>
      </c>
      <c r="T39" s="85">
        <v>477.08940035027143</v>
      </c>
      <c r="U39" s="85">
        <v>12</v>
      </c>
      <c r="V39" s="85">
        <v>1274.7071690717266</v>
      </c>
      <c r="W39" s="85">
        <v>18</v>
      </c>
      <c r="X39" s="85">
        <v>1892.803446059987</v>
      </c>
      <c r="Y39" s="85"/>
      <c r="Z39" s="85"/>
      <c r="AA39" s="85"/>
      <c r="AB39" s="85"/>
      <c r="AC39" s="85"/>
      <c r="AD39" s="85"/>
    </row>
    <row r="40" spans="1:30" x14ac:dyDescent="0.3">
      <c r="B40" s="86" t="s">
        <v>77</v>
      </c>
      <c r="C40" s="85">
        <v>307</v>
      </c>
      <c r="D40" s="85">
        <v>27142.719799396742</v>
      </c>
      <c r="E40" s="85">
        <v>0</v>
      </c>
      <c r="F40" s="85">
        <v>0</v>
      </c>
      <c r="G40" s="85">
        <v>20</v>
      </c>
      <c r="H40" s="85">
        <v>1616.0920360060941</v>
      </c>
      <c r="I40" s="85">
        <v>21</v>
      </c>
      <c r="J40" s="85">
        <v>1469.1296994838549</v>
      </c>
      <c r="K40" s="85">
        <v>2</v>
      </c>
      <c r="L40" s="85">
        <v>149.19289167309213</v>
      </c>
      <c r="M40" s="91">
        <v>23</v>
      </c>
      <c r="N40" s="91">
        <v>1618.3225911569471</v>
      </c>
      <c r="O40" s="85">
        <v>257</v>
      </c>
      <c r="P40" s="85">
        <v>21548.34469523983</v>
      </c>
      <c r="Q40" s="85">
        <v>1</v>
      </c>
      <c r="R40" s="85">
        <v>40.216788353490898</v>
      </c>
      <c r="S40" s="85">
        <v>2</v>
      </c>
      <c r="T40" s="85">
        <v>99.89439798909973</v>
      </c>
      <c r="U40" s="85">
        <v>4</v>
      </c>
      <c r="V40" s="85">
        <v>2219.8492906512811</v>
      </c>
      <c r="W40" s="85">
        <v>7</v>
      </c>
      <c r="X40" s="85">
        <v>2359.9604769938719</v>
      </c>
      <c r="Y40" s="85"/>
      <c r="Z40" s="85"/>
      <c r="AA40" s="85"/>
      <c r="AB40" s="85"/>
      <c r="AC40" s="85"/>
      <c r="AD40" s="85"/>
    </row>
    <row r="41" spans="1:30" x14ac:dyDescent="0.3">
      <c r="B41" s="86" t="s">
        <v>78</v>
      </c>
      <c r="C41" s="85">
        <v>211</v>
      </c>
      <c r="D41" s="85">
        <v>16543.782546394403</v>
      </c>
      <c r="E41" s="85">
        <v>1</v>
      </c>
      <c r="F41" s="85">
        <v>53.294197940219931</v>
      </c>
      <c r="G41" s="85">
        <v>16</v>
      </c>
      <c r="H41" s="85">
        <v>989.11234478718518</v>
      </c>
      <c r="I41" s="85">
        <v>14</v>
      </c>
      <c r="J41" s="85">
        <v>1208.0338318555023</v>
      </c>
      <c r="K41" s="85">
        <v>0</v>
      </c>
      <c r="L41" s="85">
        <v>0</v>
      </c>
      <c r="M41" s="91">
        <v>14</v>
      </c>
      <c r="N41" s="91">
        <v>1208.0338318555023</v>
      </c>
      <c r="O41" s="85">
        <v>178</v>
      </c>
      <c r="P41" s="85">
        <v>14190.910080428574</v>
      </c>
      <c r="Q41" s="85">
        <v>0</v>
      </c>
      <c r="R41" s="85">
        <v>0</v>
      </c>
      <c r="S41" s="85">
        <v>0</v>
      </c>
      <c r="T41" s="85">
        <v>0</v>
      </c>
      <c r="U41" s="85">
        <v>2</v>
      </c>
      <c r="V41" s="85">
        <v>102.43209138292323</v>
      </c>
      <c r="W41" s="85">
        <v>2</v>
      </c>
      <c r="X41" s="85">
        <v>102.43209138292323</v>
      </c>
      <c r="Y41" s="85"/>
      <c r="Z41" s="85"/>
      <c r="AA41" s="85"/>
      <c r="AB41" s="85"/>
      <c r="AC41" s="85"/>
      <c r="AD41" s="85"/>
    </row>
    <row r="42" spans="1:30" x14ac:dyDescent="0.3">
      <c r="B42" s="86" t="s">
        <v>79</v>
      </c>
      <c r="C42" s="85">
        <v>694</v>
      </c>
      <c r="D42" s="85">
        <v>55266.74111315472</v>
      </c>
      <c r="E42" s="85">
        <v>2</v>
      </c>
      <c r="F42" s="85">
        <v>164.452990710471</v>
      </c>
      <c r="G42" s="85">
        <v>61</v>
      </c>
      <c r="H42" s="85">
        <v>3513.999027136404</v>
      </c>
      <c r="I42" s="85">
        <v>55</v>
      </c>
      <c r="J42" s="85">
        <v>3994.4416969742861</v>
      </c>
      <c r="K42" s="85">
        <v>2</v>
      </c>
      <c r="L42" s="85">
        <v>125.38186924348193</v>
      </c>
      <c r="M42" s="91">
        <v>57</v>
      </c>
      <c r="N42" s="91">
        <v>4119.8235662177676</v>
      </c>
      <c r="O42" s="85">
        <v>564</v>
      </c>
      <c r="P42" s="85">
        <v>46568.238167014111</v>
      </c>
      <c r="Q42" s="85">
        <v>0</v>
      </c>
      <c r="R42" s="85">
        <v>0</v>
      </c>
      <c r="S42" s="85">
        <v>4</v>
      </c>
      <c r="T42" s="85">
        <v>425.05296157188798</v>
      </c>
      <c r="U42" s="85">
        <v>6</v>
      </c>
      <c r="V42" s="85">
        <v>475.1744005040772</v>
      </c>
      <c r="W42" s="85">
        <v>10</v>
      </c>
      <c r="X42" s="85">
        <v>900.22736207596517</v>
      </c>
      <c r="Y42" s="85"/>
      <c r="Z42" s="85"/>
      <c r="AA42" s="85"/>
      <c r="AB42" s="85"/>
      <c r="AC42" s="85"/>
      <c r="AD42" s="85"/>
    </row>
    <row r="43" spans="1:30" x14ac:dyDescent="0.3">
      <c r="B43" s="86" t="s">
        <v>80</v>
      </c>
      <c r="C43" s="85">
        <v>317</v>
      </c>
      <c r="D43" s="85">
        <v>24069.393129852273</v>
      </c>
      <c r="E43" s="85">
        <v>0</v>
      </c>
      <c r="F43" s="85">
        <v>0</v>
      </c>
      <c r="G43" s="85">
        <v>44</v>
      </c>
      <c r="H43" s="85">
        <v>2385.3310558815147</v>
      </c>
      <c r="I43" s="85">
        <v>60</v>
      </c>
      <c r="J43" s="85">
        <v>4099.152648653253</v>
      </c>
      <c r="K43" s="85">
        <v>0</v>
      </c>
      <c r="L43" s="85">
        <v>0</v>
      </c>
      <c r="M43" s="91">
        <v>60</v>
      </c>
      <c r="N43" s="91">
        <v>4099.152648653253</v>
      </c>
      <c r="O43" s="85">
        <v>206</v>
      </c>
      <c r="P43" s="85">
        <v>16804.413041780739</v>
      </c>
      <c r="Q43" s="85">
        <v>0</v>
      </c>
      <c r="R43" s="85">
        <v>0</v>
      </c>
      <c r="S43" s="85">
        <v>1</v>
      </c>
      <c r="T43" s="85">
        <v>44.506109468450724</v>
      </c>
      <c r="U43" s="85">
        <v>6</v>
      </c>
      <c r="V43" s="85">
        <v>735.99027406831749</v>
      </c>
      <c r="W43" s="85">
        <v>7</v>
      </c>
      <c r="X43" s="85">
        <v>780.49638353676823</v>
      </c>
      <c r="Y43" s="85"/>
      <c r="Z43" s="85"/>
      <c r="AA43" s="85"/>
      <c r="AB43" s="85"/>
      <c r="AC43" s="85"/>
      <c r="AD43" s="85"/>
    </row>
    <row r="44" spans="1:30" x14ac:dyDescent="0.3">
      <c r="B44" s="86" t="s">
        <v>81</v>
      </c>
      <c r="C44" s="85">
        <v>243</v>
      </c>
      <c r="D44" s="85">
        <v>19204.878143595073</v>
      </c>
      <c r="E44" s="85">
        <v>1</v>
      </c>
      <c r="F44" s="85">
        <v>64.976099263185972</v>
      </c>
      <c r="G44" s="85">
        <v>22</v>
      </c>
      <c r="H44" s="85">
        <v>1642.6280568046873</v>
      </c>
      <c r="I44" s="85">
        <v>25</v>
      </c>
      <c r="J44" s="85">
        <v>1862.9222009974048</v>
      </c>
      <c r="K44" s="85">
        <v>0</v>
      </c>
      <c r="L44" s="85">
        <v>0</v>
      </c>
      <c r="M44" s="91">
        <v>25</v>
      </c>
      <c r="N44" s="91">
        <v>1862.9222009974048</v>
      </c>
      <c r="O44" s="85">
        <v>189</v>
      </c>
      <c r="P44" s="85">
        <v>15051.286407594691</v>
      </c>
      <c r="Q44" s="85">
        <v>0</v>
      </c>
      <c r="R44" s="85">
        <v>0</v>
      </c>
      <c r="S44" s="85">
        <v>1</v>
      </c>
      <c r="T44" s="85">
        <v>151.34100018355278</v>
      </c>
      <c r="U44" s="85">
        <v>5</v>
      </c>
      <c r="V44" s="85">
        <v>431.72437875155032</v>
      </c>
      <c r="W44" s="85">
        <v>6</v>
      </c>
      <c r="X44" s="85">
        <v>583.06537893510313</v>
      </c>
      <c r="Y44" s="85"/>
      <c r="Z44" s="85"/>
      <c r="AA44" s="85"/>
      <c r="AB44" s="85"/>
      <c r="AC44" s="85"/>
      <c r="AD44" s="85"/>
    </row>
    <row r="45" spans="1:30" x14ac:dyDescent="0.3">
      <c r="B45" s="86" t="s">
        <v>82</v>
      </c>
      <c r="C45" s="85">
        <v>56</v>
      </c>
      <c r="D45" s="85">
        <v>5705.7375965807123</v>
      </c>
      <c r="E45" s="85">
        <v>0</v>
      </c>
      <c r="F45" s="85">
        <v>0</v>
      </c>
      <c r="G45" s="85">
        <v>15</v>
      </c>
      <c r="H45" s="85">
        <v>1175.4183262757342</v>
      </c>
      <c r="I45" s="85">
        <v>4</v>
      </c>
      <c r="J45" s="85">
        <v>469.87053612626539</v>
      </c>
      <c r="K45" s="85">
        <v>0</v>
      </c>
      <c r="L45" s="85">
        <v>0</v>
      </c>
      <c r="M45" s="91">
        <v>4</v>
      </c>
      <c r="N45" s="91">
        <v>469.87053612626539</v>
      </c>
      <c r="O45" s="85">
        <v>37</v>
      </c>
      <c r="P45" s="85">
        <v>4060.4487341787126</v>
      </c>
      <c r="Q45" s="85">
        <v>0</v>
      </c>
      <c r="R45" s="85">
        <v>0</v>
      </c>
      <c r="S45" s="85">
        <v>0</v>
      </c>
      <c r="T45" s="85">
        <v>0</v>
      </c>
      <c r="U45" s="85">
        <v>0</v>
      </c>
      <c r="V45" s="85">
        <v>0</v>
      </c>
      <c r="W45" s="85">
        <v>0</v>
      </c>
      <c r="X45" s="85">
        <v>0</v>
      </c>
      <c r="Y45" s="85"/>
      <c r="Z45" s="85"/>
      <c r="AA45" s="85"/>
      <c r="AB45" s="85"/>
      <c r="AC45" s="85"/>
      <c r="AD45" s="85"/>
    </row>
    <row r="46" spans="1:30" x14ac:dyDescent="0.3">
      <c r="B46" s="86" t="s">
        <v>83</v>
      </c>
      <c r="C46" s="85">
        <v>165</v>
      </c>
      <c r="D46" s="85">
        <v>15364.981169782273</v>
      </c>
      <c r="E46" s="85">
        <v>0</v>
      </c>
      <c r="F46" s="85">
        <v>0</v>
      </c>
      <c r="G46" s="85">
        <v>18</v>
      </c>
      <c r="H46" s="85">
        <v>1672.9506060453432</v>
      </c>
      <c r="I46" s="85">
        <v>4</v>
      </c>
      <c r="J46" s="85">
        <v>206.90858225920019</v>
      </c>
      <c r="K46" s="85">
        <v>0</v>
      </c>
      <c r="L46" s="85">
        <v>0</v>
      </c>
      <c r="M46" s="91">
        <v>4</v>
      </c>
      <c r="N46" s="91">
        <v>206.90858225920019</v>
      </c>
      <c r="O46" s="85">
        <v>142</v>
      </c>
      <c r="P46" s="85">
        <v>13346.888374550455</v>
      </c>
      <c r="Q46" s="85">
        <v>0</v>
      </c>
      <c r="R46" s="85">
        <v>0</v>
      </c>
      <c r="S46" s="85">
        <v>0</v>
      </c>
      <c r="T46" s="85">
        <v>0</v>
      </c>
      <c r="U46" s="85">
        <v>1</v>
      </c>
      <c r="V46" s="85">
        <v>138.23360692727556</v>
      </c>
      <c r="W46" s="85">
        <v>1</v>
      </c>
      <c r="X46" s="85">
        <v>138.23360692727556</v>
      </c>
      <c r="Y46" s="85"/>
      <c r="Z46" s="85"/>
      <c r="AA46" s="85"/>
      <c r="AB46" s="85"/>
      <c r="AC46" s="85"/>
      <c r="AD46" s="85"/>
    </row>
    <row r="47" spans="1:30" x14ac:dyDescent="0.3">
      <c r="B47" s="86" t="s">
        <v>84</v>
      </c>
      <c r="C47" s="85">
        <v>7329</v>
      </c>
      <c r="D47" s="85">
        <v>706247.50058167567</v>
      </c>
      <c r="E47" s="85">
        <v>12</v>
      </c>
      <c r="F47" s="85">
        <v>1476.1967861697874</v>
      </c>
      <c r="G47" s="85">
        <v>586</v>
      </c>
      <c r="H47" s="85">
        <v>46974.549611141891</v>
      </c>
      <c r="I47" s="85">
        <v>666</v>
      </c>
      <c r="J47" s="85">
        <v>60190.577729295954</v>
      </c>
      <c r="K47" s="85">
        <v>22</v>
      </c>
      <c r="L47" s="85">
        <v>2215.9651363210251</v>
      </c>
      <c r="M47" s="91">
        <v>688</v>
      </c>
      <c r="N47" s="91">
        <v>62406.542865616982</v>
      </c>
      <c r="O47" s="85">
        <v>5859</v>
      </c>
      <c r="P47" s="85">
        <v>551163.80895683158</v>
      </c>
      <c r="Q47" s="85">
        <v>10</v>
      </c>
      <c r="R47" s="85">
        <v>625.20230526079877</v>
      </c>
      <c r="S47" s="85">
        <v>52</v>
      </c>
      <c r="T47" s="85">
        <v>3787.3184965437649</v>
      </c>
      <c r="U47" s="85">
        <v>122</v>
      </c>
      <c r="V47" s="85">
        <v>39813.881560110836</v>
      </c>
      <c r="W47" s="85">
        <v>184</v>
      </c>
      <c r="X47" s="85">
        <v>44226.402361915396</v>
      </c>
      <c r="Y47" s="85"/>
      <c r="Z47" s="85"/>
      <c r="AA47" s="85"/>
      <c r="AB47" s="85"/>
      <c r="AC47" s="85"/>
      <c r="AD47" s="85"/>
    </row>
    <row r="48" spans="1:30" x14ac:dyDescent="0.3">
      <c r="B48" s="86" t="s">
        <v>85</v>
      </c>
      <c r="C48" s="85">
        <v>139</v>
      </c>
      <c r="D48" s="85">
        <v>12437.465997944073</v>
      </c>
      <c r="E48" s="85">
        <v>1</v>
      </c>
      <c r="F48" s="85">
        <v>54.810485968690557</v>
      </c>
      <c r="G48" s="85">
        <v>11</v>
      </c>
      <c r="H48" s="85">
        <v>1437.6031047802487</v>
      </c>
      <c r="I48" s="85">
        <v>8</v>
      </c>
      <c r="J48" s="85">
        <v>497.74622187171786</v>
      </c>
      <c r="K48" s="85">
        <v>1</v>
      </c>
      <c r="L48" s="85">
        <v>51.574311668582759</v>
      </c>
      <c r="M48" s="91">
        <v>9</v>
      </c>
      <c r="N48" s="91">
        <v>549.32053354030063</v>
      </c>
      <c r="O48" s="85">
        <v>118</v>
      </c>
      <c r="P48" s="85">
        <v>10395.731873654833</v>
      </c>
      <c r="Q48" s="85">
        <v>0</v>
      </c>
      <c r="R48" s="85">
        <v>0</v>
      </c>
      <c r="S48" s="85">
        <v>0</v>
      </c>
      <c r="T48" s="85">
        <v>0</v>
      </c>
      <c r="U48" s="85">
        <v>0</v>
      </c>
      <c r="V48" s="85">
        <v>0</v>
      </c>
      <c r="W48" s="85">
        <v>0</v>
      </c>
      <c r="X48" s="85">
        <v>0</v>
      </c>
      <c r="Y48" s="85"/>
      <c r="Z48" s="85"/>
      <c r="AA48" s="85"/>
      <c r="AB48" s="85"/>
      <c r="AC48" s="85"/>
      <c r="AD48" s="85"/>
    </row>
    <row r="49" spans="1:30" x14ac:dyDescent="0.3">
      <c r="B49" s="86" t="s">
        <v>86</v>
      </c>
      <c r="C49" s="85">
        <v>84</v>
      </c>
      <c r="D49" s="85">
        <v>7124.8353010891124</v>
      </c>
      <c r="E49" s="85">
        <v>0</v>
      </c>
      <c r="F49" s="85">
        <v>0</v>
      </c>
      <c r="G49" s="85">
        <v>11</v>
      </c>
      <c r="H49" s="85">
        <v>828.99549298459874</v>
      </c>
      <c r="I49" s="85">
        <v>7</v>
      </c>
      <c r="J49" s="85">
        <v>373.67785369659435</v>
      </c>
      <c r="K49" s="85">
        <v>0</v>
      </c>
      <c r="L49" s="85">
        <v>0</v>
      </c>
      <c r="M49" s="91">
        <v>7</v>
      </c>
      <c r="N49" s="91">
        <v>373.67785369659435</v>
      </c>
      <c r="O49" s="85">
        <v>64</v>
      </c>
      <c r="P49" s="85">
        <v>5537.6561424099227</v>
      </c>
      <c r="Q49" s="85">
        <v>0</v>
      </c>
      <c r="R49" s="85">
        <v>0</v>
      </c>
      <c r="S49" s="85">
        <v>1</v>
      </c>
      <c r="T49" s="85">
        <v>95.110295621403949</v>
      </c>
      <c r="U49" s="85">
        <v>1</v>
      </c>
      <c r="V49" s="85">
        <v>289.39551637659355</v>
      </c>
      <c r="W49" s="85">
        <v>2</v>
      </c>
      <c r="X49" s="85">
        <v>384.50581199799745</v>
      </c>
      <c r="Y49" s="85"/>
      <c r="Z49" s="85"/>
      <c r="AA49" s="85"/>
      <c r="AB49" s="85"/>
      <c r="AC49" s="85"/>
      <c r="AD49" s="85"/>
    </row>
    <row r="50" spans="1:30" x14ac:dyDescent="0.3">
      <c r="B50" s="86" t="s">
        <v>87</v>
      </c>
      <c r="C50" s="85">
        <v>69</v>
      </c>
      <c r="D50" s="85">
        <v>6003.854879039387</v>
      </c>
      <c r="E50" s="85">
        <v>0</v>
      </c>
      <c r="F50" s="85">
        <v>0</v>
      </c>
      <c r="G50" s="85">
        <v>3</v>
      </c>
      <c r="H50" s="85">
        <v>484.77431288550736</v>
      </c>
      <c r="I50" s="85">
        <v>1</v>
      </c>
      <c r="J50" s="85">
        <v>42.961257515776921</v>
      </c>
      <c r="K50" s="85">
        <v>0</v>
      </c>
      <c r="L50" s="85">
        <v>0</v>
      </c>
      <c r="M50" s="91">
        <v>1</v>
      </c>
      <c r="N50" s="91">
        <v>42.961257515776921</v>
      </c>
      <c r="O50" s="85">
        <v>65</v>
      </c>
      <c r="P50" s="85">
        <v>5476.1193086381027</v>
      </c>
      <c r="Q50" s="85">
        <v>0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0</v>
      </c>
      <c r="X50" s="85">
        <v>0</v>
      </c>
      <c r="Y50" s="85"/>
      <c r="Z50" s="85"/>
      <c r="AA50" s="85"/>
      <c r="AB50" s="85"/>
      <c r="AC50" s="85"/>
      <c r="AD50" s="85"/>
    </row>
    <row r="51" spans="1:30" x14ac:dyDescent="0.3">
      <c r="B51" s="87" t="s">
        <v>88</v>
      </c>
      <c r="C51" s="85">
        <v>29</v>
      </c>
      <c r="D51" s="85">
        <v>2229.3254823669317</v>
      </c>
      <c r="E51" s="85">
        <v>0</v>
      </c>
      <c r="F51" s="85">
        <v>0</v>
      </c>
      <c r="G51" s="85">
        <v>3</v>
      </c>
      <c r="H51" s="85">
        <v>279.1927192754431</v>
      </c>
      <c r="I51" s="85">
        <v>1</v>
      </c>
      <c r="J51" s="85">
        <v>66.568208453772243</v>
      </c>
      <c r="K51" s="85">
        <v>0</v>
      </c>
      <c r="L51" s="85">
        <v>0</v>
      </c>
      <c r="M51" s="108">
        <v>1</v>
      </c>
      <c r="N51" s="108">
        <v>66.568208453772243</v>
      </c>
      <c r="O51" s="85">
        <v>23</v>
      </c>
      <c r="P51" s="85">
        <v>1712.9581509777481</v>
      </c>
      <c r="Q51" s="85">
        <v>2</v>
      </c>
      <c r="R51" s="85">
        <v>170.60640365996829</v>
      </c>
      <c r="S51" s="85">
        <v>0</v>
      </c>
      <c r="T51" s="85">
        <v>0</v>
      </c>
      <c r="U51" s="85">
        <v>0</v>
      </c>
      <c r="V51" s="85">
        <v>0</v>
      </c>
      <c r="W51" s="85">
        <v>2</v>
      </c>
      <c r="X51" s="85">
        <v>170.60640365996829</v>
      </c>
      <c r="Y51" s="85"/>
      <c r="Z51" s="85"/>
      <c r="AA51" s="85"/>
      <c r="AB51" s="85"/>
      <c r="AC51" s="85"/>
      <c r="AD51" s="85"/>
    </row>
    <row r="52" spans="1:30" x14ac:dyDescent="0.3">
      <c r="B52" s="7" t="s">
        <v>4</v>
      </c>
      <c r="C52" s="88">
        <f>+SUM(C35:C51)</f>
        <v>12007</v>
      </c>
      <c r="D52" s="88">
        <f t="shared" ref="D52:X52" si="5">+SUM(D35:D51)</f>
        <v>1113088.1428541876</v>
      </c>
      <c r="E52" s="88">
        <f t="shared" si="5"/>
        <v>25</v>
      </c>
      <c r="F52" s="88">
        <f t="shared" si="5"/>
        <v>2432.7338852987737</v>
      </c>
      <c r="G52" s="88">
        <f t="shared" si="5"/>
        <v>1034</v>
      </c>
      <c r="H52" s="88">
        <f t="shared" si="5"/>
        <v>79526.917357637562</v>
      </c>
      <c r="I52" s="88">
        <f t="shared" si="5"/>
        <v>1021</v>
      </c>
      <c r="J52" s="88">
        <f t="shared" si="5"/>
        <v>87415.245128596289</v>
      </c>
      <c r="K52" s="88">
        <f t="shared" si="5"/>
        <v>33</v>
      </c>
      <c r="L52" s="88">
        <f t="shared" si="5"/>
        <v>2966.4593260132006</v>
      </c>
      <c r="M52" s="88">
        <f t="shared" si="5"/>
        <v>1054</v>
      </c>
      <c r="N52" s="88">
        <f t="shared" si="5"/>
        <v>90381.704454609498</v>
      </c>
      <c r="O52" s="88">
        <f t="shared" si="5"/>
        <v>9634</v>
      </c>
      <c r="P52" s="88">
        <f t="shared" si="5"/>
        <v>887310.11516818369</v>
      </c>
      <c r="Q52" s="88">
        <f t="shared" si="5"/>
        <v>16</v>
      </c>
      <c r="R52" s="88">
        <f t="shared" si="5"/>
        <v>1117.1393686257236</v>
      </c>
      <c r="S52" s="88">
        <f t="shared" si="5"/>
        <v>75</v>
      </c>
      <c r="T52" s="88">
        <f t="shared" si="5"/>
        <v>5908.6844132581218</v>
      </c>
      <c r="U52" s="88">
        <f t="shared" si="5"/>
        <v>169</v>
      </c>
      <c r="V52" s="88">
        <f t="shared" si="5"/>
        <v>46410.848206574301</v>
      </c>
      <c r="W52" s="88">
        <f t="shared" si="5"/>
        <v>260</v>
      </c>
      <c r="X52" s="88">
        <f t="shared" si="5"/>
        <v>53436.67198845814</v>
      </c>
      <c r="Y52" s="85"/>
      <c r="Z52" s="85"/>
      <c r="AA52" s="85"/>
      <c r="AB52" s="85"/>
      <c r="AC52" s="85"/>
      <c r="AD52" s="85"/>
    </row>
    <row r="53" spans="1:30" x14ac:dyDescent="0.3">
      <c r="A53" s="11"/>
      <c r="B53" s="102" t="s">
        <v>46</v>
      </c>
      <c r="C53" s="102"/>
      <c r="D53" s="103">
        <v>44.486526523663386</v>
      </c>
      <c r="E53" s="102"/>
      <c r="F53" s="103">
        <v>0.14832498596051663</v>
      </c>
      <c r="G53" s="102"/>
      <c r="H53" s="103">
        <v>5.3117324780048092</v>
      </c>
      <c r="I53" s="102"/>
      <c r="J53" s="103">
        <v>3.0956744020620039</v>
      </c>
      <c r="K53" s="102"/>
      <c r="L53" s="103">
        <v>0.1177823619285379</v>
      </c>
      <c r="M53" s="102"/>
      <c r="N53" s="103">
        <v>3.2134567639905418</v>
      </c>
      <c r="O53" s="102"/>
      <c r="P53" s="103">
        <v>33.929567516235402</v>
      </c>
      <c r="Q53" s="102"/>
      <c r="R53" s="103">
        <v>5.0321067864702577E-2</v>
      </c>
      <c r="S53" s="102"/>
      <c r="T53" s="103">
        <v>0.23291186084352097</v>
      </c>
      <c r="U53" s="102"/>
      <c r="V53" s="103">
        <v>1.6002118507638918</v>
      </c>
      <c r="W53" s="102"/>
      <c r="X53" s="103">
        <v>1.883444779472115</v>
      </c>
      <c r="Y53" s="81"/>
      <c r="Z53" s="81"/>
      <c r="AA53" s="81"/>
      <c r="AB53" s="81"/>
      <c r="AC53" s="81"/>
      <c r="AD53" s="81"/>
    </row>
    <row r="54" spans="1:30" s="20" customFormat="1" x14ac:dyDescent="0.3">
      <c r="D54" s="21"/>
      <c r="E54" s="26"/>
      <c r="F54" s="60"/>
      <c r="H54" s="21"/>
      <c r="I54" s="26"/>
      <c r="J54" s="21"/>
      <c r="K54" s="26"/>
      <c r="L54" s="21"/>
      <c r="M54" s="26"/>
      <c r="N54" s="60"/>
      <c r="P54" s="21"/>
      <c r="Q54" s="26"/>
      <c r="R54" s="21"/>
      <c r="S54" s="26"/>
      <c r="T54" s="21"/>
      <c r="U54" s="26"/>
      <c r="V54" s="21"/>
      <c r="W54" s="26"/>
      <c r="X54" s="60"/>
    </row>
    <row r="55" spans="1:30" x14ac:dyDescent="0.3">
      <c r="B55" s="6" t="s">
        <v>28</v>
      </c>
      <c r="C55" s="8"/>
      <c r="D55" s="8"/>
      <c r="E55" s="8"/>
      <c r="F55" s="8"/>
      <c r="G55" s="8"/>
      <c r="H55" s="8"/>
      <c r="I55" s="8"/>
      <c r="J55" s="8"/>
      <c r="K55" s="8"/>
      <c r="L55" s="8"/>
      <c r="P55" s="22"/>
    </row>
    <row r="56" spans="1:30" x14ac:dyDescent="0.3">
      <c r="B56" s="9"/>
      <c r="C56" s="8"/>
      <c r="D56" s="8"/>
      <c r="E56" s="8"/>
      <c r="F56" s="8"/>
      <c r="G56" s="8"/>
      <c r="H56" s="8"/>
      <c r="I56" s="8"/>
      <c r="J56" s="8"/>
      <c r="K56" s="8"/>
      <c r="L56" s="8"/>
    </row>
    <row r="58" spans="1:30" x14ac:dyDescent="0.3">
      <c r="B58" s="6" t="s">
        <v>33</v>
      </c>
    </row>
    <row r="59" spans="1:30" x14ac:dyDescent="0.3">
      <c r="B59" s="6" t="s">
        <v>51</v>
      </c>
    </row>
    <row r="60" spans="1:30" x14ac:dyDescent="0.3">
      <c r="B60" s="6" t="s">
        <v>48</v>
      </c>
    </row>
    <row r="61" spans="1:30" x14ac:dyDescent="0.3">
      <c r="B61" s="6" t="s">
        <v>49</v>
      </c>
    </row>
    <row r="62" spans="1:30" x14ac:dyDescent="0.3">
      <c r="B62" s="6" t="s">
        <v>50</v>
      </c>
    </row>
    <row r="63" spans="1:30" x14ac:dyDescent="0.3">
      <c r="B63" s="6" t="s">
        <v>70</v>
      </c>
    </row>
    <row r="65" spans="2:22" x14ac:dyDescent="0.3">
      <c r="B65" s="123" t="s">
        <v>34</v>
      </c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2:22" x14ac:dyDescent="0.3">
      <c r="B66" s="124" t="s">
        <v>35</v>
      </c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</row>
    <row r="67" spans="2:22" x14ac:dyDescent="0.3">
      <c r="B67" s="125" t="s">
        <v>68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</row>
    <row r="68" spans="2:22" x14ac:dyDescent="0.3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</row>
    <row r="69" spans="2:22" x14ac:dyDescent="0.3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</row>
    <row r="70" spans="2:22" x14ac:dyDescent="0.3">
      <c r="B70" s="125" t="s">
        <v>36</v>
      </c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</row>
    <row r="71" spans="2:22" x14ac:dyDescent="0.3"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</row>
    <row r="72" spans="2:22" x14ac:dyDescent="0.3">
      <c r="B72" s="122" t="s">
        <v>37</v>
      </c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</row>
    <row r="73" spans="2:22" x14ac:dyDescent="0.3">
      <c r="B73" s="126" t="s">
        <v>38</v>
      </c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</row>
    <row r="74" spans="2:22" x14ac:dyDescent="0.3"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</row>
    <row r="75" spans="2:22" x14ac:dyDescent="0.3">
      <c r="B75" s="122" t="s">
        <v>39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</row>
    <row r="76" spans="2:22" x14ac:dyDescent="0.3">
      <c r="B76" s="122" t="s">
        <v>40</v>
      </c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</row>
    <row r="77" spans="2:22" x14ac:dyDescent="0.3">
      <c r="B77" s="122" t="s">
        <v>69</v>
      </c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</row>
    <row r="78" spans="2:22" x14ac:dyDescent="0.3">
      <c r="B78" s="122" t="s">
        <v>41</v>
      </c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</row>
    <row r="80" spans="2:22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52"/>
      <c r="N80" s="52"/>
      <c r="O80" s="13"/>
      <c r="P80" s="13"/>
      <c r="Q80" s="13"/>
      <c r="R80" s="13"/>
      <c r="S80" s="13"/>
      <c r="T80" s="13"/>
      <c r="U80" s="13"/>
      <c r="V80" s="13"/>
    </row>
    <row r="81" spans="2:2" x14ac:dyDescent="0.3">
      <c r="B81" s="27" t="s">
        <v>42</v>
      </c>
    </row>
    <row r="82" spans="2:2" x14ac:dyDescent="0.3">
      <c r="B82" s="19" t="str">
        <f>Indice!B17</f>
        <v>Información al: 23/05/2021 para Bancos y 16/05/2021 para otras instituciones</v>
      </c>
    </row>
    <row r="83" spans="2:2" x14ac:dyDescent="0.3">
      <c r="B83" s="6" t="s">
        <v>28</v>
      </c>
    </row>
    <row r="85" spans="2:2" x14ac:dyDescent="0.3">
      <c r="B85" s="6" t="str">
        <f>+Indice!B18</f>
        <v>Actualización: 27/05/2021</v>
      </c>
    </row>
  </sheetData>
  <mergeCells count="43">
    <mergeCell ref="B30:L30"/>
    <mergeCell ref="I31:N31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  <mergeCell ref="A31:A34"/>
    <mergeCell ref="B31:B34"/>
    <mergeCell ref="C31:D33"/>
    <mergeCell ref="E31:F33"/>
    <mergeCell ref="G31:H33"/>
    <mergeCell ref="B75:V75"/>
    <mergeCell ref="B76:V76"/>
    <mergeCell ref="B77:V77"/>
    <mergeCell ref="B78:V78"/>
    <mergeCell ref="B65:V65"/>
    <mergeCell ref="B66:V66"/>
    <mergeCell ref="B67:V69"/>
    <mergeCell ref="B70:V71"/>
    <mergeCell ref="B72:V72"/>
    <mergeCell ref="B73:V74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5:L5"/>
    <mergeCell ref="B6:B9"/>
    <mergeCell ref="C6:D8"/>
    <mergeCell ref="E6:F8"/>
    <mergeCell ref="G6:H8"/>
    <mergeCell ref="I6:N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Solicitudes y Curses_Reactiva</vt:lpstr>
      <vt:lpstr>Detalle_Reactiva</vt:lpstr>
      <vt:lpstr>Solicitudes y Curses_Posterga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Nancy Silva Salas</cp:lastModifiedBy>
  <dcterms:created xsi:type="dcterms:W3CDTF">2020-05-27T13:45:00Z</dcterms:created>
  <dcterms:modified xsi:type="dcterms:W3CDTF">2021-05-27T18:32:04Z</dcterms:modified>
</cp:coreProperties>
</file>