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4046BC55-AD3E-44C2-830F-9C688E242CC8}" xr6:coauthVersionLast="45" xr6:coauthVersionMax="45" xr10:uidLastSave="{00000000-0000-0000-0000-000000000000}"/>
  <bookViews>
    <workbookView xWindow="-108" yWindow="-108" windowWidth="23256" windowHeight="12576" activeTab="1" xr2:uid="{92C1DFC3-53F7-43D0-B8DD-05E8A16D5744}"/>
  </bookViews>
  <sheets>
    <sheet name="indice" sheetId="1" r:id="rId1"/>
    <sheet name="cuadro general" sheetId="2" r:id="rId2"/>
    <sheet name="caracteri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" l="1"/>
  <c r="B3" i="5" l="1"/>
  <c r="B3" i="4"/>
  <c r="B3" i="3"/>
  <c r="F82" i="2"/>
  <c r="Y77" i="2"/>
  <c r="X77" i="2"/>
  <c r="S77" i="2"/>
  <c r="R77" i="2"/>
  <c r="W77" i="2"/>
  <c r="Z77" i="2"/>
  <c r="L77" i="2"/>
  <c r="Z76" i="2"/>
  <c r="W76" i="2"/>
  <c r="Q76" i="2"/>
  <c r="Y76" i="2"/>
  <c r="X76" i="2"/>
  <c r="U76" i="2"/>
  <c r="T76" i="2"/>
  <c r="S76" i="2"/>
  <c r="G76" i="2"/>
  <c r="Z75" i="2"/>
  <c r="U75" i="2"/>
  <c r="T75" i="2"/>
  <c r="R75" i="2"/>
  <c r="Y75" i="2"/>
  <c r="X75" i="2"/>
  <c r="W75" i="2"/>
  <c r="S75" i="2"/>
  <c r="L75" i="2"/>
  <c r="G75" i="2"/>
  <c r="Y74" i="2"/>
  <c r="X74" i="2"/>
  <c r="S74" i="2"/>
  <c r="R74" i="2"/>
  <c r="W74" i="2"/>
  <c r="Z74" i="2"/>
  <c r="L74" i="2"/>
  <c r="G74" i="2"/>
  <c r="W73" i="2"/>
  <c r="Q73" i="2"/>
  <c r="Y73" i="2"/>
  <c r="X73" i="2"/>
  <c r="Z73" i="2"/>
  <c r="T73" i="2"/>
  <c r="S73" i="2"/>
  <c r="G73" i="2"/>
  <c r="Z72" i="2"/>
  <c r="U72" i="2"/>
  <c r="Y72" i="2"/>
  <c r="X72" i="2"/>
  <c r="W72" i="2"/>
  <c r="T72" i="2"/>
  <c r="S72" i="2"/>
  <c r="L72" i="2"/>
  <c r="G72" i="2"/>
  <c r="Y71" i="2"/>
  <c r="S71" i="2"/>
  <c r="R71" i="2"/>
  <c r="X71" i="2"/>
  <c r="W71" i="2"/>
  <c r="Z71" i="2"/>
  <c r="L71" i="2"/>
  <c r="G71" i="2"/>
  <c r="W70" i="2"/>
  <c r="Q70" i="2"/>
  <c r="Y70" i="2"/>
  <c r="X70" i="2"/>
  <c r="Z70" i="2"/>
  <c r="T70" i="2"/>
  <c r="S70" i="2"/>
  <c r="G70" i="2"/>
  <c r="Z69" i="2"/>
  <c r="U69" i="2"/>
  <c r="Y69" i="2"/>
  <c r="X69" i="2"/>
  <c r="W69" i="2"/>
  <c r="T69" i="2"/>
  <c r="S69" i="2"/>
  <c r="L69" i="2"/>
  <c r="G69" i="2"/>
  <c r="Y68" i="2"/>
  <c r="S68" i="2"/>
  <c r="R68" i="2"/>
  <c r="X68" i="2"/>
  <c r="W68" i="2"/>
  <c r="Z68" i="2"/>
  <c r="L68" i="2"/>
  <c r="G68" i="2"/>
  <c r="W67" i="2"/>
  <c r="Q67" i="2"/>
  <c r="Y67" i="2"/>
  <c r="X67" i="2"/>
  <c r="Z67" i="2"/>
  <c r="T67" i="2"/>
  <c r="S67" i="2"/>
  <c r="G67" i="2"/>
  <c r="Z66" i="2"/>
  <c r="Y66" i="2"/>
  <c r="U66" i="2"/>
  <c r="S66" i="2"/>
  <c r="X66" i="2"/>
  <c r="W66" i="2"/>
  <c r="L66" i="2"/>
  <c r="T66" i="2"/>
  <c r="X65" i="2"/>
  <c r="R65" i="2"/>
  <c r="Q65" i="2"/>
  <c r="Z65" i="2"/>
  <c r="W65" i="2"/>
  <c r="L65" i="2"/>
  <c r="V65" i="2" s="1"/>
  <c r="Y65" i="2"/>
  <c r="S65" i="2"/>
  <c r="U65" i="2"/>
  <c r="G65" i="2"/>
  <c r="U64" i="2"/>
  <c r="Z64" i="2"/>
  <c r="X64" i="2"/>
  <c r="Q64" i="2"/>
  <c r="Y64" i="2"/>
  <c r="S64" i="2"/>
  <c r="R64" i="2"/>
  <c r="G64" i="2"/>
  <c r="Z63" i="2"/>
  <c r="Y63" i="2"/>
  <c r="T63" i="2"/>
  <c r="X63" i="2"/>
  <c r="Q63" i="2"/>
  <c r="S63" i="2"/>
  <c r="R63" i="2"/>
  <c r="U63" i="2"/>
  <c r="G63" i="2"/>
  <c r="X62" i="2"/>
  <c r="R62" i="2"/>
  <c r="Q62" i="2"/>
  <c r="Z62" i="2"/>
  <c r="W62" i="2"/>
  <c r="L62" i="2"/>
  <c r="Y62" i="2"/>
  <c r="S62" i="2"/>
  <c r="U62" i="2"/>
  <c r="G62" i="2"/>
  <c r="U61" i="2"/>
  <c r="Z61" i="2"/>
  <c r="O78" i="2"/>
  <c r="N78" i="2"/>
  <c r="M78" i="2"/>
  <c r="K78" i="2"/>
  <c r="U78" i="2" s="1"/>
  <c r="J78" i="2"/>
  <c r="I78" i="2"/>
  <c r="S78" i="2" s="1"/>
  <c r="R61" i="2"/>
  <c r="F78" i="2"/>
  <c r="E78" i="2"/>
  <c r="D78" i="2"/>
  <c r="C78" i="2"/>
  <c r="G78" i="2" s="1"/>
  <c r="Z52" i="2"/>
  <c r="T52" i="2"/>
  <c r="S52" i="2"/>
  <c r="Y52" i="2"/>
  <c r="X52" i="2"/>
  <c r="W52" i="2"/>
  <c r="U52" i="2"/>
  <c r="L52" i="2"/>
  <c r="G52" i="2"/>
  <c r="X51" i="2"/>
  <c r="W51" i="2"/>
  <c r="S51" i="2"/>
  <c r="R51" i="2"/>
  <c r="Z51" i="2"/>
  <c r="Q51" i="2"/>
  <c r="L51" i="2"/>
  <c r="T51" i="2"/>
  <c r="G51" i="2"/>
  <c r="W50" i="2"/>
  <c r="Z50" i="2"/>
  <c r="Y50" i="2"/>
  <c r="X50" i="2"/>
  <c r="Q50" i="2"/>
  <c r="U50" i="2"/>
  <c r="T50" i="2"/>
  <c r="S50" i="2"/>
  <c r="L50" i="2"/>
  <c r="G50" i="2"/>
  <c r="Z49" i="2"/>
  <c r="T49" i="2"/>
  <c r="S49" i="2"/>
  <c r="Y49" i="2"/>
  <c r="X49" i="2"/>
  <c r="W49" i="2"/>
  <c r="U49" i="2"/>
  <c r="L49" i="2"/>
  <c r="G49" i="2"/>
  <c r="X48" i="2"/>
  <c r="W48" i="2"/>
  <c r="S48" i="2"/>
  <c r="R48" i="2"/>
  <c r="Z48" i="2"/>
  <c r="Q48" i="2"/>
  <c r="L48" i="2"/>
  <c r="U48" i="2"/>
  <c r="T48" i="2"/>
  <c r="G48" i="2"/>
  <c r="W47" i="2"/>
  <c r="Z47" i="2"/>
  <c r="Y47" i="2"/>
  <c r="X47" i="2"/>
  <c r="Q47" i="2"/>
  <c r="U47" i="2"/>
  <c r="T47" i="2"/>
  <c r="S47" i="2"/>
  <c r="L47" i="2"/>
  <c r="G47" i="2"/>
  <c r="Z46" i="2"/>
  <c r="T46" i="2"/>
  <c r="S46" i="2"/>
  <c r="Y46" i="2"/>
  <c r="X46" i="2"/>
  <c r="W46" i="2"/>
  <c r="U46" i="2"/>
  <c r="L46" i="2"/>
  <c r="G46" i="2"/>
  <c r="X45" i="2"/>
  <c r="S45" i="2"/>
  <c r="R45" i="2"/>
  <c r="Z45" i="2"/>
  <c r="Q45" i="2"/>
  <c r="L45" i="2"/>
  <c r="U45" i="2"/>
  <c r="T45" i="2"/>
  <c r="W45" i="2"/>
  <c r="G45" i="2"/>
  <c r="W44" i="2"/>
  <c r="Z44" i="2"/>
  <c r="Y44" i="2"/>
  <c r="X44" i="2"/>
  <c r="Q44" i="2"/>
  <c r="U44" i="2"/>
  <c r="T44" i="2"/>
  <c r="S44" i="2"/>
  <c r="L44" i="2"/>
  <c r="G44" i="2"/>
  <c r="Z43" i="2"/>
  <c r="T43" i="2"/>
  <c r="Y43" i="2"/>
  <c r="X43" i="2"/>
  <c r="W43" i="2"/>
  <c r="U43" i="2"/>
  <c r="L43" i="2"/>
  <c r="S43" i="2"/>
  <c r="G43" i="2"/>
  <c r="X42" i="2"/>
  <c r="S42" i="2"/>
  <c r="R42" i="2"/>
  <c r="Z42" i="2"/>
  <c r="Q42" i="2"/>
  <c r="W42" i="2"/>
  <c r="L42" i="2"/>
  <c r="U42" i="2"/>
  <c r="T42" i="2"/>
  <c r="G42" i="2"/>
  <c r="W41" i="2"/>
  <c r="Z41" i="2"/>
  <c r="Y41" i="2"/>
  <c r="X41" i="2"/>
  <c r="Q41" i="2"/>
  <c r="U41" i="2"/>
  <c r="T41" i="2"/>
  <c r="L41" i="2"/>
  <c r="R41" i="2"/>
  <c r="S41" i="2"/>
  <c r="Z40" i="2"/>
  <c r="T40" i="2"/>
  <c r="Y40" i="2"/>
  <c r="X40" i="2"/>
  <c r="W40" i="2"/>
  <c r="U40" i="2"/>
  <c r="S40" i="2"/>
  <c r="L40" i="2"/>
  <c r="G40" i="2"/>
  <c r="X39" i="2"/>
  <c r="S39" i="2"/>
  <c r="R39" i="2"/>
  <c r="Q39" i="2"/>
  <c r="W39" i="2"/>
  <c r="L39" i="2"/>
  <c r="Z39" i="2"/>
  <c r="G39" i="2"/>
  <c r="T39" i="2"/>
  <c r="W38" i="2"/>
  <c r="X38" i="2"/>
  <c r="U31" i="2"/>
  <c r="Z31" i="2"/>
  <c r="Y31" i="2"/>
  <c r="Q31" i="2"/>
  <c r="W31" i="2"/>
  <c r="L31" i="2"/>
  <c r="R31" i="2"/>
  <c r="T31" i="2"/>
  <c r="G31" i="2"/>
  <c r="Y30" i="2"/>
  <c r="T30" i="2"/>
  <c r="S30" i="2"/>
  <c r="Z30" i="2"/>
  <c r="Q30" i="2"/>
  <c r="X30" i="2"/>
  <c r="R30" i="2"/>
  <c r="G30" i="2"/>
  <c r="U30" i="2"/>
  <c r="X29" i="2"/>
  <c r="W29" i="2"/>
  <c r="Q29" i="2"/>
  <c r="Z29" i="2"/>
  <c r="L29" i="2"/>
  <c r="K32" i="2"/>
  <c r="Y29" i="2"/>
  <c r="S29" i="2"/>
  <c r="R29" i="2"/>
  <c r="T29" i="2"/>
  <c r="G29" i="2"/>
  <c r="U28" i="2"/>
  <c r="Z28" i="2"/>
  <c r="Y28" i="2"/>
  <c r="Q28" i="2"/>
  <c r="M32" i="2"/>
  <c r="J32" i="2"/>
  <c r="I32" i="2"/>
  <c r="H32" i="2"/>
  <c r="F32" i="2"/>
  <c r="T28" i="2"/>
  <c r="D32" i="2"/>
  <c r="C32" i="2"/>
  <c r="Z19" i="2"/>
  <c r="Y19" i="2"/>
  <c r="S19" i="2"/>
  <c r="X19" i="2"/>
  <c r="W19" i="2"/>
  <c r="U19" i="2"/>
  <c r="L19" i="2"/>
  <c r="G19" i="2"/>
  <c r="R19" i="2"/>
  <c r="U18" i="2"/>
  <c r="Z18" i="2"/>
  <c r="Q18" i="2"/>
  <c r="W18" i="2"/>
  <c r="X18" i="2"/>
  <c r="R18" i="2"/>
  <c r="T18" i="2"/>
  <c r="G18" i="2"/>
  <c r="W17" i="2"/>
  <c r="R17" i="2"/>
  <c r="Q17" i="2"/>
  <c r="Z17" i="2"/>
  <c r="Y17" i="2"/>
  <c r="X17" i="2"/>
  <c r="U17" i="2"/>
  <c r="T17" i="2"/>
  <c r="L17" i="2"/>
  <c r="S17" i="2"/>
  <c r="Y16" i="2"/>
  <c r="T16" i="2"/>
  <c r="S16" i="2"/>
  <c r="Z16" i="2"/>
  <c r="Q16" i="2"/>
  <c r="U16" i="2"/>
  <c r="X16" i="2"/>
  <c r="R16" i="2"/>
  <c r="G16" i="2"/>
  <c r="U15" i="2"/>
  <c r="Z15" i="2"/>
  <c r="Y15" i="2"/>
  <c r="X15" i="2"/>
  <c r="W15" i="2"/>
  <c r="T15" i="2"/>
  <c r="S15" i="2"/>
  <c r="R15" i="2"/>
  <c r="G15" i="2"/>
  <c r="X14" i="2"/>
  <c r="W14" i="2"/>
  <c r="Q14" i="2"/>
  <c r="Z14" i="2"/>
  <c r="U14" i="2"/>
  <c r="Y14" i="2"/>
  <c r="R14" i="2"/>
  <c r="S14" i="2"/>
  <c r="G14" i="2"/>
  <c r="Z13" i="2"/>
  <c r="Y13" i="2"/>
  <c r="S13" i="2"/>
  <c r="R13" i="2"/>
  <c r="X13" i="2"/>
  <c r="W13" i="2"/>
  <c r="L13" i="2"/>
  <c r="U13" i="2"/>
  <c r="T13" i="2"/>
  <c r="G13" i="2"/>
  <c r="U12" i="2"/>
  <c r="T12" i="2"/>
  <c r="Z12" i="2"/>
  <c r="Y12" i="2"/>
  <c r="Q12" i="2"/>
  <c r="W12" i="2"/>
  <c r="S12" i="2"/>
  <c r="L12" i="2"/>
  <c r="G12" i="2"/>
  <c r="W11" i="2"/>
  <c r="R11" i="2"/>
  <c r="Q11" i="2"/>
  <c r="Z11" i="2"/>
  <c r="Y11" i="2"/>
  <c r="X11" i="2"/>
  <c r="U11" i="2"/>
  <c r="L11" i="2"/>
  <c r="S11" i="2"/>
  <c r="Y10" i="2"/>
  <c r="X10" i="2"/>
  <c r="T10" i="2"/>
  <c r="S10" i="2"/>
  <c r="Z10" i="2"/>
  <c r="M20" i="2"/>
  <c r="R10" i="2"/>
  <c r="G10" i="2"/>
  <c r="U10" i="2"/>
  <c r="Z9" i="2"/>
  <c r="U9" i="2"/>
  <c r="P20" i="2"/>
  <c r="Y9" i="2"/>
  <c r="N20" i="2"/>
  <c r="Q9" i="2"/>
  <c r="K20" i="2"/>
  <c r="T9" i="2"/>
  <c r="S9" i="2"/>
  <c r="R9" i="2"/>
  <c r="F20" i="2"/>
  <c r="E20" i="2"/>
  <c r="D20" i="2"/>
  <c r="G9" i="2"/>
  <c r="B3" i="2"/>
  <c r="AA11" i="2" l="1"/>
  <c r="V13" i="2"/>
  <c r="V12" i="2"/>
  <c r="T78" i="2"/>
  <c r="AA17" i="2"/>
  <c r="V19" i="2"/>
  <c r="V29" i="2"/>
  <c r="AA12" i="2"/>
  <c r="AD29" i="2"/>
  <c r="AD30" i="2"/>
  <c r="V31" i="2"/>
  <c r="AA41" i="2"/>
  <c r="Y78" i="2"/>
  <c r="AA45" i="2"/>
  <c r="V47" i="2"/>
  <c r="M21" i="2"/>
  <c r="M22" i="2"/>
  <c r="H54" i="2"/>
  <c r="L32" i="2"/>
  <c r="R32" i="2"/>
  <c r="V51" i="2"/>
  <c r="V43" i="2"/>
  <c r="AA50" i="2"/>
  <c r="S32" i="2"/>
  <c r="V52" i="2"/>
  <c r="AA31" i="2"/>
  <c r="AD31" i="2"/>
  <c r="V44" i="2"/>
  <c r="V69" i="2"/>
  <c r="V77" i="2"/>
  <c r="U32" i="2"/>
  <c r="K54" i="2"/>
  <c r="K55" i="2" s="1"/>
  <c r="Z20" i="2"/>
  <c r="P21" i="2"/>
  <c r="P22" i="2"/>
  <c r="V68" i="2"/>
  <c r="J54" i="2"/>
  <c r="AA42" i="2"/>
  <c r="AA47" i="2"/>
  <c r="AA51" i="2"/>
  <c r="V74" i="2"/>
  <c r="W32" i="2"/>
  <c r="V40" i="2"/>
  <c r="AD28" i="2"/>
  <c r="V49" i="2"/>
  <c r="V75" i="2"/>
  <c r="AA44" i="2"/>
  <c r="U20" i="2"/>
  <c r="K21" i="2"/>
  <c r="K22" i="2"/>
  <c r="AA48" i="2"/>
  <c r="AA39" i="2"/>
  <c r="V46" i="2"/>
  <c r="V50" i="2"/>
  <c r="V71" i="2"/>
  <c r="N21" i="2"/>
  <c r="N22" i="2"/>
  <c r="D54" i="2"/>
  <c r="D55" i="2" s="1"/>
  <c r="X78" i="2"/>
  <c r="V62" i="2"/>
  <c r="V72" i="2"/>
  <c r="L14" i="2"/>
  <c r="V14" i="2" s="1"/>
  <c r="W9" i="2"/>
  <c r="L9" i="2"/>
  <c r="V9" i="2" s="1"/>
  <c r="X9" i="2"/>
  <c r="T11" i="2"/>
  <c r="R12" i="2"/>
  <c r="L15" i="2"/>
  <c r="V15" i="2" s="1"/>
  <c r="C20" i="2"/>
  <c r="O20" i="2"/>
  <c r="Q20" i="2" s="1"/>
  <c r="R28" i="2"/>
  <c r="N32" i="2"/>
  <c r="Y38" i="2"/>
  <c r="U39" i="2"/>
  <c r="Q40" i="2"/>
  <c r="Q43" i="2"/>
  <c r="Q46" i="2"/>
  <c r="Q49" i="2"/>
  <c r="U51" i="2"/>
  <c r="Q52" i="2"/>
  <c r="M54" i="2"/>
  <c r="G61" i="2"/>
  <c r="S61" i="2"/>
  <c r="AA62" i="2"/>
  <c r="W63" i="2"/>
  <c r="AA65" i="2"/>
  <c r="W10" i="2"/>
  <c r="Q13" i="2"/>
  <c r="AA13" i="2" s="1"/>
  <c r="W16" i="2"/>
  <c r="S18" i="2"/>
  <c r="Q19" i="2"/>
  <c r="AA19" i="2" s="1"/>
  <c r="G28" i="2"/>
  <c r="AB28" i="2" s="1"/>
  <c r="S28" i="2"/>
  <c r="AA29" i="2"/>
  <c r="W30" i="2"/>
  <c r="S31" i="2"/>
  <c r="O32" i="2"/>
  <c r="Z38" i="2"/>
  <c r="V39" i="2"/>
  <c r="R40" i="2"/>
  <c r="V42" i="2"/>
  <c r="R43" i="2"/>
  <c r="V45" i="2"/>
  <c r="R46" i="2"/>
  <c r="V48" i="2"/>
  <c r="R49" i="2"/>
  <c r="R52" i="2"/>
  <c r="T61" i="2"/>
  <c r="L63" i="2"/>
  <c r="T64" i="2"/>
  <c r="U67" i="2"/>
  <c r="Q68" i="2"/>
  <c r="U70" i="2"/>
  <c r="Q71" i="2"/>
  <c r="U73" i="2"/>
  <c r="Q74" i="2"/>
  <c r="Q77" i="2"/>
  <c r="AA77" i="2" s="1"/>
  <c r="P78" i="2"/>
  <c r="Z78" i="2" s="1"/>
  <c r="L10" i="2"/>
  <c r="V10" i="2" s="1"/>
  <c r="L16" i="2"/>
  <c r="V16" i="2" s="1"/>
  <c r="L30" i="2"/>
  <c r="AA30" i="2" s="1"/>
  <c r="P32" i="2"/>
  <c r="G53" i="2"/>
  <c r="Y53" i="2"/>
  <c r="E32" i="2"/>
  <c r="Z53" i="2"/>
  <c r="T19" i="2"/>
  <c r="Q38" i="2"/>
  <c r="Y39" i="2"/>
  <c r="Y42" i="2"/>
  <c r="Y45" i="2"/>
  <c r="Y48" i="2"/>
  <c r="Y51" i="2"/>
  <c r="T53" i="2"/>
  <c r="W61" i="2"/>
  <c r="W64" i="2"/>
  <c r="L67" i="2"/>
  <c r="AA67" i="2" s="1"/>
  <c r="T68" i="2"/>
  <c r="L70" i="2"/>
  <c r="T71" i="2"/>
  <c r="L73" i="2"/>
  <c r="AA73" i="2" s="1"/>
  <c r="T74" i="2"/>
  <c r="L76" i="2"/>
  <c r="AA76" i="2" s="1"/>
  <c r="T77" i="2"/>
  <c r="Q15" i="2"/>
  <c r="H20" i="2"/>
  <c r="W28" i="2"/>
  <c r="R38" i="2"/>
  <c r="R44" i="2"/>
  <c r="R47" i="2"/>
  <c r="R50" i="2"/>
  <c r="L61" i="2"/>
  <c r="X61" i="2"/>
  <c r="T62" i="2"/>
  <c r="L64" i="2"/>
  <c r="AA64" i="2" s="1"/>
  <c r="T65" i="2"/>
  <c r="U68" i="2"/>
  <c r="Q69" i="2"/>
  <c r="U71" i="2"/>
  <c r="Q72" i="2"/>
  <c r="U74" i="2"/>
  <c r="Q75" i="2"/>
  <c r="U77" i="2"/>
  <c r="H78" i="2"/>
  <c r="W78" i="2" s="1"/>
  <c r="T14" i="2"/>
  <c r="L18" i="2"/>
  <c r="V18" i="2" s="1"/>
  <c r="I20" i="2"/>
  <c r="X20" i="2" s="1"/>
  <c r="L28" i="2"/>
  <c r="AA28" i="2" s="1"/>
  <c r="X28" i="2"/>
  <c r="X31" i="2"/>
  <c r="G38" i="2"/>
  <c r="S38" i="2"/>
  <c r="G41" i="2"/>
  <c r="V41" i="2" s="1"/>
  <c r="Y61" i="2"/>
  <c r="Q66" i="2"/>
  <c r="R69" i="2"/>
  <c r="R72" i="2"/>
  <c r="X12" i="2"/>
  <c r="Q10" i="2"/>
  <c r="Y18" i="2"/>
  <c r="J20" i="2"/>
  <c r="U29" i="2"/>
  <c r="T38" i="2"/>
  <c r="U38" i="2"/>
  <c r="S53" i="2"/>
  <c r="G66" i="2"/>
  <c r="Q61" i="2"/>
  <c r="R67" i="2"/>
  <c r="R70" i="2"/>
  <c r="R73" i="2"/>
  <c r="R76" i="2"/>
  <c r="G11" i="2"/>
  <c r="V11" i="2" s="1"/>
  <c r="G17" i="2"/>
  <c r="V17" i="2" s="1"/>
  <c r="L38" i="2"/>
  <c r="AA18" i="2" l="1"/>
  <c r="AB75" i="2"/>
  <c r="AA16" i="2"/>
  <c r="AB53" i="2"/>
  <c r="AB31" i="2"/>
  <c r="AA15" i="2"/>
  <c r="V66" i="2"/>
  <c r="AB65" i="2"/>
  <c r="AB73" i="2"/>
  <c r="AB61" i="2"/>
  <c r="AA10" i="2"/>
  <c r="AA14" i="2"/>
  <c r="AB29" i="2"/>
  <c r="AD65" i="2"/>
  <c r="AB30" i="2"/>
  <c r="W54" i="2"/>
  <c r="M55" i="2"/>
  <c r="AC61" i="2"/>
  <c r="V61" i="2"/>
  <c r="AA38" i="2"/>
  <c r="V38" i="2"/>
  <c r="AC70" i="2"/>
  <c r="V70" i="2"/>
  <c r="V63" i="2"/>
  <c r="AC63" i="2"/>
  <c r="AB45" i="2"/>
  <c r="AB63" i="2"/>
  <c r="AA70" i="2"/>
  <c r="AB41" i="2"/>
  <c r="AA40" i="2"/>
  <c r="AD76" i="2"/>
  <c r="U53" i="2"/>
  <c r="AB47" i="2"/>
  <c r="AD72" i="2"/>
  <c r="AA72" i="2"/>
  <c r="AC67" i="2"/>
  <c r="V67" i="2"/>
  <c r="Y32" i="2"/>
  <c r="O54" i="2"/>
  <c r="Y54" i="2" s="1"/>
  <c r="AB76" i="2"/>
  <c r="Q32" i="2"/>
  <c r="AB74" i="2"/>
  <c r="R53" i="2"/>
  <c r="AB38" i="2"/>
  <c r="X53" i="2"/>
  <c r="AC72" i="2"/>
  <c r="AD48" i="2"/>
  <c r="AC75" i="2"/>
  <c r="AB70" i="2"/>
  <c r="L53" i="2"/>
  <c r="AC45" i="2" s="1"/>
  <c r="AD69" i="2"/>
  <c r="AA69" i="2"/>
  <c r="X32" i="2"/>
  <c r="N54" i="2"/>
  <c r="H22" i="2"/>
  <c r="L20" i="2"/>
  <c r="R20" i="2"/>
  <c r="H21" i="2"/>
  <c r="T20" i="2"/>
  <c r="J21" i="2"/>
  <c r="J22" i="2"/>
  <c r="AC73" i="2"/>
  <c r="V73" i="2"/>
  <c r="AB39" i="2"/>
  <c r="E54" i="2"/>
  <c r="T54" i="2" s="1"/>
  <c r="AB43" i="2"/>
  <c r="AC29" i="2"/>
  <c r="AA74" i="2"/>
  <c r="AD74" i="2"/>
  <c r="AC71" i="2"/>
  <c r="E55" i="2"/>
  <c r="AB72" i="2"/>
  <c r="AA63" i="2"/>
  <c r="Q21" i="2"/>
  <c r="Q22" i="2"/>
  <c r="AC31" i="2"/>
  <c r="AC28" i="2"/>
  <c r="V28" i="2"/>
  <c r="AC65" i="2"/>
  <c r="H55" i="2"/>
  <c r="Y20" i="2"/>
  <c r="O21" i="2"/>
  <c r="O22" i="2"/>
  <c r="G32" i="2"/>
  <c r="AB71" i="2"/>
  <c r="AD64" i="2"/>
  <c r="AC74" i="2"/>
  <c r="AD63" i="2"/>
  <c r="F54" i="2"/>
  <c r="U54" i="2" s="1"/>
  <c r="AD61" i="2"/>
  <c r="AA61" i="2"/>
  <c r="S20" i="2"/>
  <c r="I21" i="2"/>
  <c r="I22" i="2"/>
  <c r="AC64" i="2"/>
  <c r="V64" i="2"/>
  <c r="AC62" i="2"/>
  <c r="AA71" i="2"/>
  <c r="AD71" i="2"/>
  <c r="W53" i="2"/>
  <c r="Q53" i="2"/>
  <c r="AD38" i="2" s="1"/>
  <c r="G20" i="2"/>
  <c r="AB64" i="2"/>
  <c r="C54" i="2"/>
  <c r="AD67" i="2"/>
  <c r="AB50" i="2"/>
  <c r="AB62" i="2"/>
  <c r="AB69" i="2"/>
  <c r="AB66" i="2"/>
  <c r="AC76" i="2"/>
  <c r="V76" i="2"/>
  <c r="J55" i="2"/>
  <c r="AA52" i="2"/>
  <c r="AB52" i="2"/>
  <c r="Q78" i="2"/>
  <c r="AB67" i="2"/>
  <c r="T32" i="2"/>
  <c r="W20" i="2"/>
  <c r="AB68" i="2"/>
  <c r="AA68" i="2"/>
  <c r="AD68" i="2"/>
  <c r="AC66" i="2"/>
  <c r="AB46" i="2"/>
  <c r="AC69" i="2"/>
  <c r="AD70" i="2"/>
  <c r="AA49" i="2"/>
  <c r="AB51" i="2"/>
  <c r="AB42" i="2"/>
  <c r="AB49" i="2"/>
  <c r="AB40" i="2"/>
  <c r="AA9" i="2"/>
  <c r="AD66" i="2"/>
  <c r="AA66" i="2"/>
  <c r="P54" i="2"/>
  <c r="Z32" i="2"/>
  <c r="AC68" i="2"/>
  <c r="AD62" i="2"/>
  <c r="I54" i="2"/>
  <c r="S54" i="2" s="1"/>
  <c r="AB44" i="2"/>
  <c r="AD73" i="2"/>
  <c r="AD75" i="2"/>
  <c r="AA75" i="2"/>
  <c r="AA43" i="2"/>
  <c r="AD43" i="2"/>
  <c r="L78" i="2"/>
  <c r="V78" i="2" s="1"/>
  <c r="R78" i="2"/>
  <c r="AC30" i="2"/>
  <c r="V30" i="2"/>
  <c r="AA46" i="2"/>
  <c r="AD46" i="2"/>
  <c r="AB48" i="2"/>
  <c r="AC51" i="2" l="1"/>
  <c r="AC52" i="2"/>
  <c r="AC48" i="2"/>
  <c r="AC39" i="2"/>
  <c r="AC40" i="2"/>
  <c r="AC38" i="2"/>
  <c r="AC46" i="2"/>
  <c r="AC49" i="2"/>
  <c r="AD40" i="2"/>
  <c r="AD45" i="2"/>
  <c r="AD50" i="2"/>
  <c r="AD47" i="2"/>
  <c r="AD49" i="2"/>
  <c r="I55" i="2"/>
  <c r="S55" i="2" s="1"/>
  <c r="AD51" i="2"/>
  <c r="AD52" i="2"/>
  <c r="AA78" i="2"/>
  <c r="AC42" i="2"/>
  <c r="AC44" i="2"/>
  <c r="AC43" i="2"/>
  <c r="AC47" i="2"/>
  <c r="O55" i="2"/>
  <c r="AD39" i="2"/>
  <c r="V20" i="2"/>
  <c r="L21" i="2"/>
  <c r="L22" i="2"/>
  <c r="V32" i="2"/>
  <c r="AD42" i="2"/>
  <c r="AD41" i="2"/>
  <c r="AA32" i="2"/>
  <c r="X54" i="2"/>
  <c r="N55" i="2"/>
  <c r="G54" i="2"/>
  <c r="T55" i="2"/>
  <c r="AD53" i="2"/>
  <c r="AA53" i="2"/>
  <c r="Y55" i="2"/>
  <c r="C55" i="2"/>
  <c r="R55" i="2"/>
  <c r="L55" i="2"/>
  <c r="AD44" i="2"/>
  <c r="F55" i="2"/>
  <c r="U55" i="2" s="1"/>
  <c r="L54" i="2"/>
  <c r="Q54" i="2"/>
  <c r="W55" i="2"/>
  <c r="Z54" i="2"/>
  <c r="P55" i="2"/>
  <c r="Z55" i="2" s="1"/>
  <c r="R54" i="2"/>
  <c r="AA20" i="2"/>
  <c r="V53" i="2"/>
  <c r="AC53" i="2"/>
  <c r="AC41" i="2"/>
  <c r="AC50" i="2"/>
  <c r="V54" i="2" l="1"/>
  <c r="AA54" i="2"/>
  <c r="X55" i="2"/>
  <c r="G55" i="2"/>
  <c r="V55" i="2" s="1"/>
  <c r="Q55" i="2"/>
  <c r="AA55" i="2" l="1"/>
</calcChain>
</file>

<file path=xl/sharedStrings.xml><?xml version="1.0" encoding="utf-8"?>
<sst xmlns="http://schemas.openxmlformats.org/spreadsheetml/2006/main" count="197" uniqueCount="103">
  <si>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</si>
  <si>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19-08-2020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</si>
  <si>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</si>
  <si>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</si>
  <si>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</si>
  <si>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</si>
  <si>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</si>
  <si>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</si>
  <si>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</si>
  <si>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Indice</t>
  </si>
  <si>
    <t>A. Por institución financiera</t>
  </si>
  <si>
    <t>Numero de operaciones</t>
  </si>
  <si>
    <t>Monto ($ MM)</t>
  </si>
  <si>
    <t>Monto promedio ($MM)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</si>
  <si>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</si>
  <si>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</si>
  <si>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</si>
  <si>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</si>
  <si>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</si>
  <si>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</si>
  <si>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</si>
  <si>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</si>
  <si>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</si>
  <si>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economico</t>
  </si>
  <si>
    <t>Comercio</t>
  </si>
  <si>
    <t>Servicios empresariales s/ inmobiliario</t>
  </si>
  <si>
    <t>Transporte</t>
  </si>
  <si>
    <t>Otros servicios sociales y personales</t>
  </si>
  <si>
    <t>Construccion</t>
  </si>
  <si>
    <t>Restaurantes y hoteles</t>
  </si>
  <si>
    <t>Agropecuario-silvicola</t>
  </si>
  <si>
    <t>Productos metalicos, maquinaria y equipos, y otros n.c.p.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</si>
  <si>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</si>
  <si>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</si>
  <si>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</si>
  <si>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</si>
  <si>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</si>
  <si>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</si>
  <si>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</si>
  <si>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</si>
  <si>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</si>
  <si>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</si>
  <si>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</si>
  <si>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</si>
  <si>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</si>
  <si>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</si>
  <si>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</si>
  <si>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</si>
  <si>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|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</si>
  <si>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</si>
  <si>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</si>
  <si>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</si>
  <si>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</si>
  <si>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</si>
  <si>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</si>
  <si>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</si>
  <si>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</si>
  <si>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</si>
  <si>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</si>
  <si>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UF promedio</t>
  </si>
  <si>
    <t>USD promedio</t>
  </si>
  <si>
    <t>(ultimo mes actualizable)</t>
  </si>
  <si>
    <t>A. Por tamaño de la firma según ventas</t>
  </si>
  <si>
    <t>Monto UF</t>
  </si>
  <si>
    <t>Mediana</t>
  </si>
  <si>
    <t>p25</t>
  </si>
  <si>
    <t>p50</t>
  </si>
  <si>
    <t>p75</t>
  </si>
  <si>
    <t>Plazo en meses</t>
  </si>
  <si>
    <t>Meses de gracia</t>
  </si>
  <si>
    <t>B. Por sector economico</t>
  </si>
  <si>
    <t>Nota: Se incluyen solo los principales sectores según operaciones cursadas</t>
  </si>
  <si>
    <t>C. Por región</t>
  </si>
  <si>
    <t>(a) Participación de firmas según tamaño de ventas</t>
  </si>
  <si>
    <t>(b) Participación de firmas según sector economico</t>
  </si>
  <si>
    <t>(c) Participación de firmas según región</t>
  </si>
  <si>
    <t>Monto ($MM)</t>
  </si>
  <si>
    <t>Garantia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</si>
  <si>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economico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</si>
  <si>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</si>
  <si>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</si>
  <si>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</si>
  <si>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</si>
  <si>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</si>
  <si>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</si>
  <si>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</si>
  <si>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</si>
  <si>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</si>
  <si>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</si>
  <si>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</si>
  <si>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</si>
  <si>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Monedas de referencia:</t>
  </si>
  <si>
    <t>Información al: 16-08-2020</t>
  </si>
  <si>
    <t>Operaciones de credito cursadas con garantía FOGAPE-COVID19</t>
  </si>
  <si>
    <t>Número de operaciones</t>
  </si>
  <si>
    <t>Garantía ($ MM)</t>
  </si>
  <si>
    <t>Acumulado</t>
  </si>
  <si>
    <t>Meses de garantía</t>
  </si>
  <si>
    <t>Caracteristicas de créditos cursados con garantía FOGAPE-COVID19</t>
  </si>
  <si>
    <t>Gráficos de evolución semanal</t>
  </si>
  <si>
    <t>Participación relativa de tamaños de firmas, sectores económicos y regiones</t>
  </si>
  <si>
    <t>Cobertura Nominal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</si>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</sst>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104281746879481E-2"/>
        <bgColor indexed="64"/>
      </patternFill>
    </fill>
    <fill>
      <patternFill patternType="solid">
        <fgColor theme="0" tint="-4.956205938901944E-2"/>
        <bgColor indexed="64"/>
      </patternFill>
    </fill>
    <fill>
      <patternFill patternType="solid">
        <fgColor theme="0" tint="-4.9958800012207406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/>
    <xf numFmtId="0" fontId="4" fillId="2" borderId="0" xfId="4" applyFont="1" applyFill="1"/>
    <xf numFmtId="0" fontId="5" fillId="3" borderId="0" xfId="4" applyFont="1" applyFill="1" applyAlignment="1">
      <alignment vertical="center"/>
    </xf>
    <xf numFmtId="0" fontId="7" fillId="3" borderId="0" xfId="3" applyFont="1" applyFill="1" applyBorder="1" applyAlignment="1">
      <alignment vertical="center"/>
    </xf>
    <xf numFmtId="0" fontId="8" fillId="3" borderId="0" xfId="4" applyFont="1" applyFill="1" applyAlignment="1">
      <alignment vertical="center"/>
    </xf>
    <xf numFmtId="0" fontId="7" fillId="2" borderId="0" xfId="5" applyFont="1" applyFill="1" applyAlignment="1">
      <alignment horizontal="left"/>
    </xf>
    <xf numFmtId="0" fontId="9" fillId="2" borderId="0" xfId="0" applyFont="1" applyFill="1"/>
    <xf numFmtId="0" fontId="4" fillId="2" borderId="0" xfId="0" applyFont="1" applyFill="1"/>
    <xf numFmtId="9" fontId="4" fillId="2" borderId="0" xfId="2" applyFont="1" applyFill="1" applyBorder="1" applyAlignment="1"/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/>
    <xf numFmtId="0" fontId="0" fillId="2" borderId="0" xfId="0" applyFill="1"/>
    <xf numFmtId="0" fontId="13" fillId="4" borderId="0" xfId="0" applyFont="1" applyFill="1"/>
    <xf numFmtId="17" fontId="13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9" fillId="2" borderId="0" xfId="0" applyNumberFormat="1" applyFont="1" applyFill="1"/>
    <xf numFmtId="164" fontId="4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9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4" fillId="5" borderId="0" xfId="0" applyFont="1" applyFill="1"/>
    <xf numFmtId="0" fontId="14" fillId="6" borderId="0" xfId="0" applyFont="1" applyFill="1"/>
    <xf numFmtId="3" fontId="9" fillId="6" borderId="0" xfId="0" applyNumberFormat="1" applyFont="1" applyFill="1"/>
    <xf numFmtId="9" fontId="9" fillId="6" borderId="0" xfId="2" applyFont="1" applyFill="1" applyBorder="1" applyAlignment="1"/>
    <xf numFmtId="166" fontId="14" fillId="6" borderId="0" xfId="1" applyFont="1" applyFill="1" applyBorder="1" applyAlignment="1"/>
    <xf numFmtId="164" fontId="15" fillId="5" borderId="0" xfId="1" applyNumberFormat="1" applyFont="1" applyFill="1" applyBorder="1" applyAlignment="1"/>
    <xf numFmtId="164" fontId="15" fillId="7" borderId="0" xfId="1" applyNumberFormat="1" applyFont="1" applyFill="1" applyBorder="1" applyAlignment="1"/>
    <xf numFmtId="164" fontId="4" fillId="7" borderId="0" xfId="0" applyNumberFormat="1" applyFont="1" applyFill="1"/>
    <xf numFmtId="165" fontId="4" fillId="7" borderId="0" xfId="2" applyNumberFormat="1" applyFont="1" applyFill="1" applyBorder="1" applyAlignment="1">
      <alignment vertical="top"/>
    </xf>
    <xf numFmtId="165" fontId="4" fillId="8" borderId="0" xfId="2" applyNumberFormat="1" applyFont="1" applyFill="1" applyAlignment="1">
      <alignment vertical="top"/>
    </xf>
    <xf numFmtId="165" fontId="10" fillId="8" borderId="0" xfId="0" applyNumberFormat="1" applyFont="1" applyFill="1"/>
    <xf numFmtId="0" fontId="14" fillId="2" borderId="0" xfId="0" applyFont="1" applyFill="1"/>
    <xf numFmtId="9" fontId="4" fillId="7" borderId="0" xfId="2" applyFont="1" applyFill="1" applyAlignment="1">
      <alignment vertical="top"/>
    </xf>
    <xf numFmtId="0" fontId="10" fillId="8" borderId="0" xfId="0" applyFont="1" applyFill="1"/>
    <xf numFmtId="166" fontId="15" fillId="2" borderId="0" xfId="1" applyFont="1" applyFill="1" applyBorder="1" applyAlignment="1"/>
    <xf numFmtId="166" fontId="14" fillId="2" borderId="0" xfId="1" applyFont="1" applyFill="1" applyBorder="1" applyAlignment="1"/>
    <xf numFmtId="3" fontId="15" fillId="2" borderId="0" xfId="1" applyNumberFormat="1" applyFont="1" applyFill="1" applyBorder="1" applyAlignment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9" fontId="9" fillId="2" borderId="0" xfId="2" applyFont="1" applyFill="1" applyBorder="1" applyAlignment="1"/>
    <xf numFmtId="0" fontId="4" fillId="2" borderId="1" xfId="0" applyFont="1" applyFill="1" applyBorder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16" fillId="2" borderId="0" xfId="0" applyFont="1" applyFill="1"/>
    <xf numFmtId="9" fontId="11" fillId="2" borderId="0" xfId="2" applyFont="1" applyFill="1" applyBorder="1" applyAlignment="1"/>
    <xf numFmtId="0" fontId="4" fillId="2" borderId="0" xfId="0" applyFont="1" applyFill="1" applyAlignment="1">
      <alignment horizontal="center"/>
    </xf>
    <xf numFmtId="0" fontId="4" fillId="4" borderId="0" xfId="0" applyFont="1" applyFill="1"/>
    <xf numFmtId="0" fontId="13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9" fillId="2" borderId="1" xfId="0" applyFont="1" applyFill="1" applyBorder="1"/>
    <xf numFmtId="0" fontId="17" fillId="2" borderId="0" xfId="0" applyFont="1" applyFill="1"/>
    <xf numFmtId="10" fontId="10" fillId="2" borderId="0" xfId="2" applyNumberFormat="1" applyFont="1" applyFill="1"/>
    <xf numFmtId="10" fontId="10" fillId="2" borderId="0" xfId="2" applyNumberFormat="1" applyFont="1" applyFill="1" applyBorder="1" applyAlignment="1"/>
    <xf numFmtId="0" fontId="13" fillId="4" borderId="2" xfId="0" applyFont="1" applyFill="1" applyBorder="1" applyAlignment="1">
      <alignment horizontal="center"/>
    </xf>
    <xf numFmtId="17" fontId="13" fillId="4" borderId="0" xfId="4" applyNumberFormat="1" applyFont="1" applyFill="1" applyAlignment="1">
      <alignment horizontal="center"/>
    </xf>
    <xf numFmtId="0" fontId="13" fillId="4" borderId="2" xfId="4" applyFont="1" applyFill="1" applyBorder="1" applyAlignment="1">
      <alignment horizontal="center"/>
    </xf>
  </cellXfs>
  <cellStyles count="6">
    <cellStyle name="Hipervínculo" xfId="3" builtinId="8"/>
    <cellStyle name="Hipervínculo 2" xfId="5" xr:uid="{CC2E4895-FE2B-4706-AA5F-AA3DDAE45E68}"/>
    <cellStyle name="Millares [0]" xfId="1" builtinId="6"/>
    <cellStyle name="Normal" xfId="0" builtinId="0"/>
    <cellStyle name="Normal 2" xfId="4" xr:uid="{C0B2D733-FAAB-4CA7-AF66-A7C58299CCB4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5363444152814232"/>
          <c:w val="0.6954568518518518"/>
          <c:h val="0.56361840186643342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5278.906954</c:v>
              </c:pt>
              <c:pt idx="1">
                <c:v>408201.39167599997</c:v>
              </c:pt>
              <c:pt idx="2">
                <c:v>1162903.6796250001</c:v>
              </c:pt>
              <c:pt idx="3">
                <c:v>900734.85177399986</c:v>
              </c:pt>
              <c:pt idx="4">
                <c:v>1123669.6296170002</c:v>
              </c:pt>
              <c:pt idx="5">
                <c:v>786122.40865800017</c:v>
              </c:pt>
              <c:pt idx="6">
                <c:v>655763.50481900002</c:v>
              </c:pt>
              <c:pt idx="7">
                <c:v>588519.14347699995</c:v>
              </c:pt>
              <c:pt idx="8">
                <c:v>513586.08174300002</c:v>
              </c:pt>
              <c:pt idx="9">
                <c:v>283623.42022500001</c:v>
              </c:pt>
              <c:pt idx="10">
                <c:v>312665.40420699993</c:v>
              </c:pt>
              <c:pt idx="11">
                <c:v>256020.53272799999</c:v>
              </c:pt>
              <c:pt idx="12">
                <c:v>279554.67323799996</c:v>
              </c:pt>
              <c:pt idx="13">
                <c:v>265809.66302400001</c:v>
              </c:pt>
              <c:pt idx="14">
                <c:v>132790.20942299999</c:v>
              </c:pt>
              <c:pt idx="15">
                <c:v>125879.993678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DB-43FB-8623-61D7D2A86867}"/>
            </c:ext>
          </c:extLst>
        </c:ser>
        <c:ser>
          <c:idx val="2"/>
          <c:order val="2"/>
          <c:tx>
            <c:v>Garantia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4130.3475490000001</c:v>
              </c:pt>
              <c:pt idx="1">
                <c:v>328902.22270299995</c:v>
              </c:pt>
              <c:pt idx="2">
                <c:v>893500.43437700009</c:v>
              </c:pt>
              <c:pt idx="3">
                <c:v>675450.67140999995</c:v>
              </c:pt>
              <c:pt idx="4">
                <c:v>835710.08952699986</c:v>
              </c:pt>
              <c:pt idx="5">
                <c:v>591066.0220740001</c:v>
              </c:pt>
              <c:pt idx="6">
                <c:v>492939.69705599995</c:v>
              </c:pt>
              <c:pt idx="7">
                <c:v>443418.94303999998</c:v>
              </c:pt>
              <c:pt idx="8">
                <c:v>387225.41254300001</c:v>
              </c:pt>
              <c:pt idx="9">
                <c:v>216184.05808799996</c:v>
              </c:pt>
              <c:pt idx="10">
                <c:v>239274.323297</c:v>
              </c:pt>
              <c:pt idx="11">
                <c:v>198739.55354299999</c:v>
              </c:pt>
              <c:pt idx="12">
                <c:v>218639.25877300004</c:v>
              </c:pt>
              <c:pt idx="13">
                <c:v>209083.28465300001</c:v>
              </c:pt>
              <c:pt idx="14">
                <c:v>104918.93458199997</c:v>
              </c:pt>
              <c:pt idx="15">
                <c:v>98173.998850999997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DB-43FB-8623-61D7D2A8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Numero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d\-mmm</c:formatCode>
              <c:ptCount val="7"/>
              <c:pt idx="0">
                <c:v>43954</c:v>
              </c:pt>
              <c:pt idx="1">
                <c:v>43961</c:v>
              </c:pt>
              <c:pt idx="2">
                <c:v>43968</c:v>
              </c:pt>
              <c:pt idx="3">
                <c:v>43975</c:v>
              </c:pt>
              <c:pt idx="4">
                <c:v>43981</c:v>
              </c:pt>
              <c:pt idx="5">
                <c:v>43989</c:v>
              </c:pt>
              <c:pt idx="6">
                <c:v>43996</c:v>
              </c:pt>
            </c:numLit>
          </c:cat>
          <c:val>
            <c:numLit>
              <c:formatCode>#,##0</c:formatCode>
              <c:ptCount val="16"/>
              <c:pt idx="0">
                <c:v>271</c:v>
              </c:pt>
              <c:pt idx="1">
                <c:v>13322</c:v>
              </c:pt>
              <c:pt idx="2">
                <c:v>17583</c:v>
              </c:pt>
              <c:pt idx="3">
                <c:v>17128</c:v>
              </c:pt>
              <c:pt idx="4">
                <c:v>21427</c:v>
              </c:pt>
              <c:pt idx="5">
                <c:v>16243</c:v>
              </c:pt>
              <c:pt idx="6">
                <c:v>14169</c:v>
              </c:pt>
              <c:pt idx="7">
                <c:v>15807</c:v>
              </c:pt>
              <c:pt idx="8">
                <c:v>17090</c:v>
              </c:pt>
              <c:pt idx="9">
                <c:v>13068</c:v>
              </c:pt>
              <c:pt idx="10">
                <c:v>13702</c:v>
              </c:pt>
              <c:pt idx="11">
                <c:v>10502</c:v>
              </c:pt>
              <c:pt idx="12">
                <c:v>14407</c:v>
              </c:pt>
              <c:pt idx="13">
                <c:v>15511</c:v>
              </c:pt>
              <c:pt idx="14">
                <c:v>7789</c:v>
              </c:pt>
              <c:pt idx="15">
                <c:v>6525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DB-43FB-8623-61D7D2A8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263</c:v>
              </c:pt>
              <c:pt idx="1">
                <c:v>12103</c:v>
              </c:pt>
              <c:pt idx="2">
                <c:v>13856</c:v>
              </c:pt>
              <c:pt idx="3">
                <c:v>14665</c:v>
              </c:pt>
              <c:pt idx="4">
                <c:v>18261</c:v>
              </c:pt>
              <c:pt idx="5">
                <c:v>13696</c:v>
              </c:pt>
              <c:pt idx="6">
                <c:v>12027</c:v>
              </c:pt>
              <c:pt idx="7">
                <c:v>14049</c:v>
              </c:pt>
              <c:pt idx="8">
                <c:v>15647</c:v>
              </c:pt>
              <c:pt idx="9">
                <c:v>12326</c:v>
              </c:pt>
              <c:pt idx="10">
                <c:v>12744</c:v>
              </c:pt>
              <c:pt idx="11">
                <c:v>9684</c:v>
              </c:pt>
              <c:pt idx="12">
                <c:v>13510</c:v>
              </c:pt>
              <c:pt idx="13">
                <c:v>14700</c:v>
              </c:pt>
              <c:pt idx="14">
                <c:v>7369</c:v>
              </c:pt>
              <c:pt idx="15">
                <c:v>6132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14-41DA-A682-FD7B39D28C6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5</c:v>
              </c:pt>
              <c:pt idx="1">
                <c:v>1089</c:v>
              </c:pt>
              <c:pt idx="2">
                <c:v>2837</c:v>
              </c:pt>
              <c:pt idx="3">
                <c:v>1689</c:v>
              </c:pt>
              <c:pt idx="4">
                <c:v>2027</c:v>
              </c:pt>
              <c:pt idx="5">
                <c:v>1720</c:v>
              </c:pt>
              <c:pt idx="6">
                <c:v>1438</c:v>
              </c:pt>
              <c:pt idx="7">
                <c:v>1160</c:v>
              </c:pt>
              <c:pt idx="8">
                <c:v>925</c:v>
              </c:pt>
              <c:pt idx="9">
                <c:v>478</c:v>
              </c:pt>
              <c:pt idx="10">
                <c:v>688</c:v>
              </c:pt>
              <c:pt idx="11">
                <c:v>613</c:v>
              </c:pt>
              <c:pt idx="12">
                <c:v>661</c:v>
              </c:pt>
              <c:pt idx="13">
                <c:v>600</c:v>
              </c:pt>
              <c:pt idx="14">
                <c:v>305</c:v>
              </c:pt>
              <c:pt idx="15">
                <c:v>276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14-41DA-A682-FD7B39D28C6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3</c:v>
              </c:pt>
              <c:pt idx="1">
                <c:v>118</c:v>
              </c:pt>
              <c:pt idx="2">
                <c:v>836</c:v>
              </c:pt>
              <c:pt idx="3">
                <c:v>705</c:v>
              </c:pt>
              <c:pt idx="4">
                <c:v>1022</c:v>
              </c:pt>
              <c:pt idx="5">
                <c:v>755</c:v>
              </c:pt>
              <c:pt idx="6">
                <c:v>643</c:v>
              </c:pt>
              <c:pt idx="7">
                <c:v>533</c:v>
              </c:pt>
              <c:pt idx="8">
                <c:v>468</c:v>
              </c:pt>
              <c:pt idx="9">
                <c:v>242</c:v>
              </c:pt>
              <c:pt idx="10">
                <c:v>243</c:v>
              </c:pt>
              <c:pt idx="11">
                <c:v>185</c:v>
              </c:pt>
              <c:pt idx="12">
                <c:v>216</c:v>
              </c:pt>
              <c:pt idx="13">
                <c:v>199</c:v>
              </c:pt>
              <c:pt idx="14">
                <c:v>108</c:v>
              </c:pt>
              <c:pt idx="15">
                <c:v>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114-41DA-A682-FD7B39D28C6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0</c:v>
              </c:pt>
              <c:pt idx="1">
                <c:v>12</c:v>
              </c:pt>
              <c:pt idx="2">
                <c:v>54</c:v>
              </c:pt>
              <c:pt idx="3">
                <c:v>69</c:v>
              </c:pt>
              <c:pt idx="4">
                <c:v>117</c:v>
              </c:pt>
              <c:pt idx="5">
                <c:v>72</c:v>
              </c:pt>
              <c:pt idx="6">
                <c:v>61</c:v>
              </c:pt>
              <c:pt idx="7">
                <c:v>65</c:v>
              </c:pt>
              <c:pt idx="8">
                <c:v>50</c:v>
              </c:pt>
              <c:pt idx="9">
                <c:v>22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14-41DA-A682-FD7B39D2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2641.8991740000001</c:v>
              </c:pt>
              <c:pt idx="1">
                <c:v>219420.15394399999</c:v>
              </c:pt>
              <c:pt idx="2">
                <c:v>351648.433639</c:v>
              </c:pt>
              <c:pt idx="3">
                <c:v>229975.898265</c:v>
              </c:pt>
              <c:pt idx="4">
                <c:v>264321.73262299999</c:v>
              </c:pt>
              <c:pt idx="5">
                <c:v>193318.28118799999</c:v>
              </c:pt>
              <c:pt idx="6">
                <c:v>166140.78876299999</c:v>
              </c:pt>
              <c:pt idx="7">
                <c:v>170153.09736300001</c:v>
              </c:pt>
              <c:pt idx="8">
                <c:v>158614.637177</c:v>
              </c:pt>
              <c:pt idx="9">
                <c:v>97520.263961000004</c:v>
              </c:pt>
              <c:pt idx="10">
                <c:v>113961.495868</c:v>
              </c:pt>
              <c:pt idx="11">
                <c:v>100460.59531</c:v>
              </c:pt>
              <c:pt idx="12">
                <c:v>121098.48925</c:v>
              </c:pt>
              <c:pt idx="13">
                <c:v>124440.55578900001</c:v>
              </c:pt>
              <c:pt idx="14">
                <c:v>62289.369849000002</c:v>
              </c:pt>
              <c:pt idx="15">
                <c:v>56173.178313999997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A5-4813-A8AA-4E62BADE0FF4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391.00778000000003</c:v>
              </c:pt>
              <c:pt idx="1">
                <c:v>121406.153405</c:v>
              </c:pt>
              <c:pt idx="2">
                <c:v>386142.678358</c:v>
              </c:pt>
              <c:pt idx="3">
                <c:v>241096.19692300001</c:v>
              </c:pt>
              <c:pt idx="4">
                <c:v>269453.96278</c:v>
              </c:pt>
              <c:pt idx="5">
                <c:v>212783.96708500001</c:v>
              </c:pt>
              <c:pt idx="6">
                <c:v>175580.374025</c:v>
              </c:pt>
              <c:pt idx="7">
                <c:v>132366.99896600001</c:v>
              </c:pt>
              <c:pt idx="8">
                <c:v>103140.312282</c:v>
              </c:pt>
              <c:pt idx="9">
                <c:v>54945.919213000001</c:v>
              </c:pt>
              <c:pt idx="10">
                <c:v>75426.337125000005</c:v>
              </c:pt>
              <c:pt idx="11">
                <c:v>66233.175931999998</c:v>
              </c:pt>
              <c:pt idx="12">
                <c:v>65708.061216000002</c:v>
              </c:pt>
              <c:pt idx="13">
                <c:v>59446.006580000001</c:v>
              </c:pt>
              <c:pt idx="14">
                <c:v>29947.095021000001</c:v>
              </c:pt>
              <c:pt idx="15">
                <c:v>25799.464692000001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A5-4813-A8AA-4E62BADE0FF4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2246</c:v>
              </c:pt>
              <c:pt idx="1">
                <c:v>53628.082771000001</c:v>
              </c:pt>
              <c:pt idx="2">
                <c:v>368658.21838400001</c:v>
              </c:pt>
              <c:pt idx="3">
                <c:v>345583.79863999999</c:v>
              </c:pt>
              <c:pt idx="4">
                <c:v>456061.58886600001</c:v>
              </c:pt>
              <c:pt idx="5">
                <c:v>314405.89714999998</c:v>
              </c:pt>
              <c:pt idx="6">
                <c:v>249180.49494</c:v>
              </c:pt>
              <c:pt idx="7">
                <c:v>219757.420285</c:v>
              </c:pt>
              <c:pt idx="8">
                <c:v>192766.033692</c:v>
              </c:pt>
              <c:pt idx="9">
                <c:v>108199.541622</c:v>
              </c:pt>
              <c:pt idx="10">
                <c:v>82647.730616999994</c:v>
              </c:pt>
              <c:pt idx="11">
                <c:v>70193.753033999994</c:v>
              </c:pt>
              <c:pt idx="12">
                <c:v>76951.278304000007</c:v>
              </c:pt>
              <c:pt idx="13">
                <c:v>68703.696528</c:v>
              </c:pt>
              <c:pt idx="14">
                <c:v>37213.738496999998</c:v>
              </c:pt>
              <c:pt idx="15">
                <c:v>34700.027023000002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A5-4813-A8AA-4E62BADE0FF4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0</c:v>
              </c:pt>
              <c:pt idx="1">
                <c:v>13747.001555999999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133832.345348</c:v>
              </c:pt>
              <c:pt idx="5">
                <c:v>65614.263235000006</c:v>
              </c:pt>
              <c:pt idx="6">
                <c:v>64861.847091000003</c:v>
              </c:pt>
              <c:pt idx="7">
                <c:v>66241.626862999998</c:v>
              </c:pt>
              <c:pt idx="8">
                <c:v>59065.098592000002</c:v>
              </c:pt>
              <c:pt idx="9">
                <c:v>22957.695428999999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A5-4813-A8AA-4E62BADE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2245.341324</c:v>
              </c:pt>
              <c:pt idx="1">
                <c:v>186450.700946</c:v>
              </c:pt>
              <c:pt idx="2">
                <c:v>297371.38091499999</c:v>
              </c:pt>
              <c:pt idx="3">
                <c:v>194715.555712</c:v>
              </c:pt>
              <c:pt idx="4">
                <c:v>223518.27679999999</c:v>
              </c:pt>
              <c:pt idx="5">
                <c:v>163835.85504299999</c:v>
              </c:pt>
              <c:pt idx="6">
                <c:v>140788.42389999999</c:v>
              </c:pt>
              <c:pt idx="7">
                <c:v>144397.66532100001</c:v>
              </c:pt>
              <c:pt idx="8">
                <c:v>134737.11207900001</c:v>
              </c:pt>
              <c:pt idx="9">
                <c:v>82836.855198999998</c:v>
              </c:pt>
              <c:pt idx="10">
                <c:v>96794.737395000004</c:v>
              </c:pt>
              <c:pt idx="11">
                <c:v>85325.551212000006</c:v>
              </c:pt>
              <c:pt idx="12">
                <c:v>102864.228428</c:v>
              </c:pt>
              <c:pt idx="13">
                <c:v>105687.249326</c:v>
              </c:pt>
              <c:pt idx="14">
                <c:v>52907.637975999998</c:v>
              </c:pt>
              <c:pt idx="15">
                <c:v>47720.013983999997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6B-4FF4-B706-61088AD8A978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312.80622499999998</c:v>
              </c:pt>
              <c:pt idx="1">
                <c:v>96943.662888000006</c:v>
              </c:pt>
              <c:pt idx="2">
                <c:v>306267.59150799998</c:v>
              </c:pt>
              <c:pt idx="3">
                <c:v>190460.58369900001</c:v>
              </c:pt>
              <c:pt idx="4">
                <c:v>213063.29335600001</c:v>
              </c:pt>
              <c:pt idx="5">
                <c:v>168973.78110699999</c:v>
              </c:pt>
              <c:pt idx="6">
                <c:v>139127.81846899999</c:v>
              </c:pt>
              <c:pt idx="7">
                <c:v>105566.10742</c:v>
              </c:pt>
              <c:pt idx="8">
                <c:v>82365.617742999995</c:v>
              </c:pt>
              <c:pt idx="9">
                <c:v>43887.906505999999</c:v>
              </c:pt>
              <c:pt idx="10">
                <c:v>60248.270122000002</c:v>
              </c:pt>
              <c:pt idx="11">
                <c:v>52798.570143999998</c:v>
              </c:pt>
              <c:pt idx="12">
                <c:v>52431.028857999998</c:v>
              </c:pt>
              <c:pt idx="13">
                <c:v>47496.805287000003</c:v>
              </c:pt>
              <c:pt idx="14">
                <c:v>23957.676028000002</c:v>
              </c:pt>
              <c:pt idx="15">
                <c:v>20639.571764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6B-4FF4-B706-61088AD8A978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1572.2</c:v>
              </c:pt>
              <c:pt idx="1">
                <c:v>37259.657935000003</c:v>
              </c:pt>
              <c:pt idx="2">
                <c:v>255988.85240599999</c:v>
              </c:pt>
              <c:pt idx="3">
                <c:v>239864.757231</c:v>
              </c:pt>
              <c:pt idx="4">
                <c:v>318829.11216100003</c:v>
              </c:pt>
              <c:pt idx="5">
                <c:v>218887.82798199999</c:v>
              </c:pt>
              <c:pt idx="6">
                <c:v>174106.34643000001</c:v>
              </c:pt>
              <c:pt idx="7">
                <c:v>153710.194174</c:v>
              </c:pt>
              <c:pt idx="8">
                <c:v>134683.623563</c:v>
              </c:pt>
              <c:pt idx="9">
                <c:v>75684.679124000002</c:v>
              </c:pt>
              <c:pt idx="10">
                <c:v>57853.411418000003</c:v>
              </c:pt>
              <c:pt idx="11">
                <c:v>49135.627115000003</c:v>
              </c:pt>
              <c:pt idx="12">
                <c:v>53865.894805000004</c:v>
              </c:pt>
              <c:pt idx="13">
                <c:v>47967.587563000001</c:v>
              </c:pt>
              <c:pt idx="14">
                <c:v>26049.616944000001</c:v>
              </c:pt>
              <c:pt idx="15">
                <c:v>24290.018914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6B-4FF4-B706-61088AD8A978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30-may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</c:strLit>
          </c:cat>
          <c:val>
            <c:numLit>
              <c:formatCode>#,##0</c:formatCode>
              <c:ptCount val="16"/>
              <c:pt idx="0">
                <c:v>0</c:v>
              </c:pt>
              <c:pt idx="1">
                <c:v>8248.2009340000004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80299.407210000005</c:v>
              </c:pt>
              <c:pt idx="5">
                <c:v>39368.557941999999</c:v>
              </c:pt>
              <c:pt idx="6">
                <c:v>38917.108257</c:v>
              </c:pt>
              <c:pt idx="7">
                <c:v>39744.976125000001</c:v>
              </c:pt>
              <c:pt idx="8">
                <c:v>35439.059157999996</c:v>
              </c:pt>
              <c:pt idx="9">
                <c:v>13774.617259000001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6B-4FF4-B706-61088AD8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Numero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general'!$AB$38:$AB$53</c:f>
              <c:numCache>
                <c:formatCode>0.00%</c:formatCode>
                <c:ptCount val="16"/>
                <c:pt idx="0">
                  <c:v>0.35878091208574142</c:v>
                </c:pt>
                <c:pt idx="1">
                  <c:v>0.16772335395732046</c:v>
                </c:pt>
                <c:pt idx="2">
                  <c:v>0.13345482582182661</c:v>
                </c:pt>
                <c:pt idx="3">
                  <c:v>5.2339473801589174E-2</c:v>
                </c:pt>
                <c:pt idx="4">
                  <c:v>5.1504743941836531E-2</c:v>
                </c:pt>
                <c:pt idx="5">
                  <c:v>4.0761579487310191E-2</c:v>
                </c:pt>
                <c:pt idx="6">
                  <c:v>6.5707895524955873E-2</c:v>
                </c:pt>
                <c:pt idx="7">
                  <c:v>2.6424616247283941E-2</c:v>
                </c:pt>
                <c:pt idx="8">
                  <c:v>1.3737996775776267E-2</c:v>
                </c:pt>
                <c:pt idx="9">
                  <c:v>1.1526918444981106E-2</c:v>
                </c:pt>
                <c:pt idx="10">
                  <c:v>1.1112739506935905E-2</c:v>
                </c:pt>
                <c:pt idx="11">
                  <c:v>9.8064828561779567E-3</c:v>
                </c:pt>
                <c:pt idx="12">
                  <c:v>8.5575740583801151E-3</c:v>
                </c:pt>
                <c:pt idx="13">
                  <c:v>6.2636599399759135E-3</c:v>
                </c:pt>
                <c:pt idx="14">
                  <c:v>6.2126840706780428E-3</c:v>
                </c:pt>
                <c:pt idx="15">
                  <c:v>3.608454347923052E-2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8-48AA-833D-477E20EE7822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general'!$AC$38:$AC$53</c:f>
              <c:numCache>
                <c:formatCode>0.00%</c:formatCode>
                <c:ptCount val="16"/>
                <c:pt idx="0">
                  <c:v>0.30884783869631</c:v>
                </c:pt>
                <c:pt idx="1">
                  <c:v>0.16533271994318002</c:v>
                </c:pt>
                <c:pt idx="2">
                  <c:v>7.5517656731048641E-2</c:v>
                </c:pt>
                <c:pt idx="3">
                  <c:v>5.7114587317343819E-2</c:v>
                </c:pt>
                <c:pt idx="4">
                  <c:v>8.3266512577556226E-2</c:v>
                </c:pt>
                <c:pt idx="5">
                  <c:v>3.3612282805397443E-2</c:v>
                </c:pt>
                <c:pt idx="6">
                  <c:v>5.8805151920161794E-2</c:v>
                </c:pt>
                <c:pt idx="7">
                  <c:v>3.7962528581707185E-2</c:v>
                </c:pt>
                <c:pt idx="8">
                  <c:v>1.8161535705740382E-2</c:v>
                </c:pt>
                <c:pt idx="9">
                  <c:v>2.5951282399713116E-2</c:v>
                </c:pt>
                <c:pt idx="10">
                  <c:v>2.0503089864858708E-2</c:v>
                </c:pt>
                <c:pt idx="11">
                  <c:v>1.5754197084676441E-2</c:v>
                </c:pt>
                <c:pt idx="12">
                  <c:v>1.8409863001031951E-2</c:v>
                </c:pt>
                <c:pt idx="13">
                  <c:v>8.1009479456699701E-3</c:v>
                </c:pt>
                <c:pt idx="14">
                  <c:v>5.9499151359225485E-3</c:v>
                </c:pt>
                <c:pt idx="15">
                  <c:v>6.6709890289681786E-2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8-48AA-833D-477E20EE7822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Garantia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Construccion</c:v>
                </c:pt>
                <c:pt idx="5">
                  <c:v>Restaurantes y hoteles</c:v>
                </c:pt>
                <c:pt idx="6">
                  <c:v>Agropecuario-silvicola</c:v>
                </c:pt>
                <c:pt idx="7">
                  <c:v>Productos metalicos,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general'!$AD$38:$AD$53</c:f>
              <c:numCache>
                <c:formatCode>0.00%</c:formatCode>
                <c:ptCount val="16"/>
                <c:pt idx="0">
                  <c:v>0.30814552372301257</c:v>
                </c:pt>
                <c:pt idx="1">
                  <c:v>0.16957816166305159</c:v>
                </c:pt>
                <c:pt idx="2">
                  <c:v>7.7172780279970515E-2</c:v>
                </c:pt>
                <c:pt idx="3">
                  <c:v>5.8199416151267939E-2</c:v>
                </c:pt>
                <c:pt idx="4">
                  <c:v>8.07121923194212E-2</c:v>
                </c:pt>
                <c:pt idx="5">
                  <c:v>3.4419267682657122E-2</c:v>
                </c:pt>
                <c:pt idx="6">
                  <c:v>6.0318114870767214E-2</c:v>
                </c:pt>
                <c:pt idx="7">
                  <c:v>3.7405084798944555E-2</c:v>
                </c:pt>
                <c:pt idx="8">
                  <c:v>1.8058460103343551E-2</c:v>
                </c:pt>
                <c:pt idx="9">
                  <c:v>2.4764282484069269E-2</c:v>
                </c:pt>
                <c:pt idx="10">
                  <c:v>2.0146601632515904E-2</c:v>
                </c:pt>
                <c:pt idx="11">
                  <c:v>1.5567986068925045E-2</c:v>
                </c:pt>
                <c:pt idx="12">
                  <c:v>1.7250228897392358E-2</c:v>
                </c:pt>
                <c:pt idx="13">
                  <c:v>7.9918482073938792E-3</c:v>
                </c:pt>
                <c:pt idx="14">
                  <c:v>6.05216163188223E-3</c:v>
                </c:pt>
                <c:pt idx="15">
                  <c:v>6.4217889485385232E-2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8-48AA-833D-477E20EE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general'!$AB$28:$AD$28</c:f>
              <c:numCache>
                <c:formatCode>0.00%</c:formatCode>
                <c:ptCount val="3"/>
                <c:pt idx="0">
                  <c:v>0.89040942650458643</c:v>
                </c:pt>
                <c:pt idx="1">
                  <c:v>0.31177289682411025</c:v>
                </c:pt>
                <c:pt idx="2">
                  <c:v>0.34732566999272702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8-497C-98E2-E38631993EEF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general'!$AB$29:$AD$29</c:f>
              <c:numCache>
                <c:formatCode>0.00%</c:formatCode>
                <c:ptCount val="3"/>
                <c:pt idx="0">
                  <c:v>7.69585726004922E-2</c:v>
                </c:pt>
                <c:pt idx="1">
                  <c:v>0.2589201046121492</c:v>
                </c:pt>
                <c:pt idx="2">
                  <c:v>0.27024499672235053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8-497C-98E2-E38631993EEF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general'!$AB$30:$AD$30</c:f>
              <c:numCache>
                <c:formatCode>0.00%</c:formatCode>
                <c:ptCount val="3"/>
                <c:pt idx="0">
                  <c:v>2.9742150794242674E-2</c:v>
                </c:pt>
                <c:pt idx="1">
                  <c:v>0.34365528274450802</c:v>
                </c:pt>
                <c:pt idx="2">
                  <c:v>0.31491273446858709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C8-497C-98E2-E38631993EEF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8-497C-98E2-E38631993E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Numero de operaciones</c:v>
                </c:pt>
                <c:pt idx="1">
                  <c:v>Monto ($MM)</c:v>
                </c:pt>
                <c:pt idx="2">
                  <c:v>Garantia ($MM)</c:v>
                </c:pt>
              </c:strCache>
            </c:strRef>
          </c:cat>
          <c:val>
            <c:numRef>
              <c:f>'cuadro general'!$AB$31:$AD$31</c:f>
              <c:numCache>
                <c:formatCode>0.00%</c:formatCode>
                <c:ptCount val="3"/>
                <c:pt idx="0">
                  <c:v>2.8898501006786488E-3</c:v>
                </c:pt>
                <c:pt idx="1">
                  <c:v>8.5651715819232421E-2</c:v>
                </c:pt>
                <c:pt idx="2">
                  <c:v>6.7516598816335441E-2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C8-497C-98E2-E3863199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general'!$AB$61:$AB$76</c15:sqref>
                  </c15:fullRef>
                </c:ext>
              </c:extLst>
              <c:f>'cuadro general'!$AB$67</c:f>
              <c:numCache>
                <c:formatCode>0.00%</c:formatCode>
                <c:ptCount val="1"/>
                <c:pt idx="0">
                  <c:v>0.42082896510408868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F-4AF2-BD6C-35A0F5FDC428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general'!$AC$61:$AC$76</c15:sqref>
                  </c15:fullRef>
                </c:ext>
              </c:extLst>
              <c:f>'cuadro general'!$AC$67</c:f>
              <c:numCache>
                <c:formatCode>0.00%</c:formatCode>
                <c:ptCount val="1"/>
                <c:pt idx="0">
                  <c:v>0.6095431421247306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F-4AF2-BD6C-35A0F5FDC428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general'!$AD$61:$AD$76</c15:sqref>
                  </c15:fullRef>
                </c:ext>
              </c:extLst>
              <c:f>'cuadro general'!$AD$67</c:f>
              <c:numCache>
                <c:formatCode>0.00%</c:formatCode>
                <c:ptCount val="1"/>
                <c:pt idx="0">
                  <c:v>0.59675429725989149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F-4AF2-BD6C-35A0F5FD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general'!$AB$61:$AB$76</c15:sqref>
                  </c15:fullRef>
                </c:ext>
              </c:extLst>
              <c:f>('cuadro general'!$AB$61:$AB$66,'cuadro general'!$AB$68:$AB$76)</c:f>
              <c:numCache>
                <c:formatCode>0.00%</c:formatCode>
                <c:ptCount val="15"/>
                <c:pt idx="0">
                  <c:v>1.3184251909540213E-2</c:v>
                </c:pt>
                <c:pt idx="1">
                  <c:v>2.0115695671708851E-2</c:v>
                </c:pt>
                <c:pt idx="2">
                  <c:v>3.1240639508761419E-2</c:v>
                </c:pt>
                <c:pt idx="3">
                  <c:v>1.9184326793470121E-2</c:v>
                </c:pt>
                <c:pt idx="4">
                  <c:v>4.3016137486895312E-2</c:v>
                </c:pt>
                <c:pt idx="5">
                  <c:v>9.0787404522989362E-2</c:v>
                </c:pt>
                <c:pt idx="6">
                  <c:v>4.4045791523139137E-2</c:v>
                </c:pt>
                <c:pt idx="7">
                  <c:v>5.7098996555339225E-2</c:v>
                </c:pt>
                <c:pt idx="8">
                  <c:v>2.2123521042384305E-2</c:v>
                </c:pt>
                <c:pt idx="9">
                  <c:v>7.6142915980230638E-2</c:v>
                </c:pt>
                <c:pt idx="10">
                  <c:v>5.5872772203085216E-2</c:v>
                </c:pt>
                <c:pt idx="11">
                  <c:v>2.5357570765313763E-2</c:v>
                </c:pt>
                <c:pt idx="12">
                  <c:v>5.6303354800059907E-2</c:v>
                </c:pt>
                <c:pt idx="13">
                  <c:v>1.0165493485098098E-2</c:v>
                </c:pt>
                <c:pt idx="14">
                  <c:v>1.4532162647895761E-2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F-446A-886E-B174353A3086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general'!$AC$61:$AC$76</c15:sqref>
                  </c15:fullRef>
                </c:ext>
              </c:extLst>
              <c:f>('cuadro general'!$AC$61:$AC$66,'cuadro general'!$AC$68:$AC$76)</c:f>
              <c:numCache>
                <c:formatCode>0.00%</c:formatCode>
                <c:ptCount val="15"/>
                <c:pt idx="0">
                  <c:v>5.148238847302998E-3</c:v>
                </c:pt>
                <c:pt idx="1">
                  <c:v>1.995936995166972E-2</c:v>
                </c:pt>
                <c:pt idx="2">
                  <c:v>2.3407520270132962E-2</c:v>
                </c:pt>
                <c:pt idx="3">
                  <c:v>1.0004970427395846E-2</c:v>
                </c:pt>
                <c:pt idx="4">
                  <c:v>2.7240620859624344E-2</c:v>
                </c:pt>
                <c:pt idx="5">
                  <c:v>6.2653453490023603E-2</c:v>
                </c:pt>
                <c:pt idx="6">
                  <c:v>2.9193218845830884E-2</c:v>
                </c:pt>
                <c:pt idx="7">
                  <c:v>4.1995952841424669E-2</c:v>
                </c:pt>
                <c:pt idx="8">
                  <c:v>1.4903766235715963E-2</c:v>
                </c:pt>
                <c:pt idx="9">
                  <c:v>5.2480628812250095E-2</c:v>
                </c:pt>
                <c:pt idx="10">
                  <c:v>3.1156392747969556E-2</c:v>
                </c:pt>
                <c:pt idx="11">
                  <c:v>1.3606058819798671E-2</c:v>
                </c:pt>
                <c:pt idx="12">
                  <c:v>4.1916305465108931E-2</c:v>
                </c:pt>
                <c:pt idx="13">
                  <c:v>4.3289464631484685E-3</c:v>
                </c:pt>
                <c:pt idx="14">
                  <c:v>1.2461413797872923E-2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DF-446A-886E-B174353A3086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general'!$AD$61:$AD$76</c15:sqref>
                  </c15:fullRef>
                </c:ext>
              </c:extLst>
              <c:f>('cuadro general'!$AD$61:$AD$66,'cuadro general'!$AD$68:$AD$76)</c:f>
              <c:numCache>
                <c:formatCode>0.00%</c:formatCode>
                <c:ptCount val="15"/>
                <c:pt idx="0">
                  <c:v>5.593328039817021E-3</c:v>
                </c:pt>
                <c:pt idx="1">
                  <c:v>1.9811005383660176E-2</c:v>
                </c:pt>
                <c:pt idx="2">
                  <c:v>2.4051366871475053E-2</c:v>
                </c:pt>
                <c:pt idx="3">
                  <c:v>1.044258577844338E-2</c:v>
                </c:pt>
                <c:pt idx="4">
                  <c:v>2.8103027168265876E-2</c:v>
                </c:pt>
                <c:pt idx="5">
                  <c:v>6.4934996250579455E-2</c:v>
                </c:pt>
                <c:pt idx="6">
                  <c:v>3.0439009026214145E-2</c:v>
                </c:pt>
                <c:pt idx="7">
                  <c:v>4.3418677230941921E-2</c:v>
                </c:pt>
                <c:pt idx="8">
                  <c:v>1.5353211722448804E-2</c:v>
                </c:pt>
                <c:pt idx="9">
                  <c:v>5.4017121954781359E-2</c:v>
                </c:pt>
                <c:pt idx="10">
                  <c:v>3.246234097086604E-2</c:v>
                </c:pt>
                <c:pt idx="11">
                  <c:v>1.4190569002572305E-2</c:v>
                </c:pt>
                <c:pt idx="12">
                  <c:v>4.3095553681562274E-2</c:v>
                </c:pt>
                <c:pt idx="13">
                  <c:v>4.6712836558073624E-3</c:v>
                </c:pt>
                <c:pt idx="14">
                  <c:v>1.266162600267328E-2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DF-446A-886E-B174353A3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A57F23-451D-46A6-8FE6-900ABFB2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3E72B5-B3BA-4C17-A020-A278D0D57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E2D8FD-AE3C-42F6-8EBB-79C562CB0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54A5F6-937D-42C4-A9D4-7718EA6F0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90656F-3462-495C-B42F-CDA5C87B4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244338-AF48-4A27-9B81-F828005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4798B4-9F1C-4195-A242-775B7B66B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A2EF99-A965-4B9A-AEA8-C29711592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F730-C4A8-4DFF-B939-91616FC54E72}">
  <dimension ref="B2:B13"/>
  <sheetViews>
    <sheetView zoomScale="85" zoomScaleNormal="85" workbookViewId="0">
      <selection activeCell="B1" sqref="B1"/>
    </sheetView>
  </sheetViews>
  <sheetFormatPr baseColWidth="10" defaultColWidth="11.44140625" defaultRowHeight="15.6" x14ac:dyDescent="0.3"/>
  <cols>
    <col min="1" max="1" width="5.77734375" style="2" customWidth="1"/>
    <col min="2" max="2" width="66.5546875" style="2" bestFit="1" customWidth="1"/>
    <col min="3" max="16384" width="11.44140625" style="2"/>
  </cols>
  <sheetData>
    <row r="2" spans="2:2" ht="18" x14ac:dyDescent="0.35">
      <c r="B2" s="1" t="s">
        <v>0</v>
      </c>
    </row>
    <row r="3" spans="2:2" x14ac:dyDescent="0.3">
      <c r="B3" s="3" t="s">
        <v>1</v>
      </c>
    </row>
    <row r="4" spans="2:2" x14ac:dyDescent="0.3">
      <c r="B4" s="3" t="s">
        <v>92</v>
      </c>
    </row>
    <row r="5" spans="2:2" x14ac:dyDescent="0.3">
      <c r="B5" s="3" t="s">
        <v>2</v>
      </c>
    </row>
    <row r="6" spans="2:2" x14ac:dyDescent="0.3">
      <c r="B6" s="3"/>
    </row>
    <row r="7" spans="2:2" x14ac:dyDescent="0.3">
      <c r="B7" s="4" t="s">
        <v>3</v>
      </c>
    </row>
    <row r="8" spans="2:2" x14ac:dyDescent="0.3">
      <c r="B8" s="4" t="s">
        <v>4</v>
      </c>
    </row>
    <row r="9" spans="2:2" x14ac:dyDescent="0.3">
      <c r="B9" s="4" t="s">
        <v>5</v>
      </c>
    </row>
    <row r="10" spans="2:2" x14ac:dyDescent="0.3">
      <c r="B10" s="4" t="s">
        <v>6</v>
      </c>
    </row>
    <row r="11" spans="2:2" x14ac:dyDescent="0.3">
      <c r="B11" s="3"/>
    </row>
    <row r="12" spans="2:2" x14ac:dyDescent="0.3">
      <c r="B12" s="5" t="s">
        <v>7</v>
      </c>
    </row>
    <row r="13" spans="2:2" x14ac:dyDescent="0.3">
      <c r="B13" s="3" t="s">
        <v>8</v>
      </c>
    </row>
  </sheetData>
  <hyperlinks>
    <hyperlink ref="B7" location="'cuadro general'!A1" display="1. Cuadro general" xr:uid="{9D1870A4-9BAE-440D-AB52-5B381039FCFF}"/>
    <hyperlink ref="B8" location="caracteristicas!A1" display="2. Características de los créditos" xr:uid="{8EC6A8FD-1DCF-43CC-9FAC-E49C0A5BF1BD}"/>
    <hyperlink ref="B9" location="evoluciones!A1" display="3. Evoluciones semanales" xr:uid="{01916659-73B5-413B-A735-86D5202BEC40}"/>
    <hyperlink ref="B10" location="participaciones!A1" display="4. Participaciones por tamaño de ventas y sector económico" xr:uid="{9B6BEBB2-6B31-49BF-8D5A-D29B5564F4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09B2-CEDA-4047-92F0-C6908CEFB3C7}">
  <dimension ref="A1:AH91"/>
  <sheetViews>
    <sheetView tabSelected="1" topLeftCell="G1" zoomScale="70" zoomScaleNormal="70" workbookViewId="0">
      <selection activeCell="AE4" sqref="AE4"/>
    </sheetView>
  </sheetViews>
  <sheetFormatPr baseColWidth="10" defaultColWidth="11.44140625" defaultRowHeight="15.6" x14ac:dyDescent="0.3"/>
  <cols>
    <col min="1" max="1" width="6.77734375" style="12" bestFit="1" customWidth="1"/>
    <col min="2" max="2" width="40.77734375" style="7" customWidth="1"/>
    <col min="3" max="3" width="11" style="8" customWidth="1"/>
    <col min="4" max="7" width="11" style="7" customWidth="1"/>
    <col min="8" max="8" width="11" style="8" customWidth="1"/>
    <col min="9" max="11" width="11" style="7" customWidth="1"/>
    <col min="12" max="13" width="11" style="8" customWidth="1"/>
    <col min="14" max="16" width="11" style="7" customWidth="1"/>
    <col min="17" max="22" width="11" style="8" customWidth="1"/>
    <col min="23" max="26" width="11" style="9" customWidth="1"/>
    <col min="27" max="27" width="11" style="10" customWidth="1"/>
    <col min="28" max="28" width="8.21875" style="10" bestFit="1" customWidth="1"/>
    <col min="29" max="29" width="8.21875" style="10" customWidth="1"/>
    <col min="30" max="30" width="8.21875" style="10" bestFit="1" customWidth="1"/>
    <col min="31" max="32" width="22" style="11" customWidth="1"/>
    <col min="33" max="33" width="17.77734375" style="11" customWidth="1"/>
    <col min="34" max="16384" width="11.44140625" style="8"/>
  </cols>
  <sheetData>
    <row r="1" spans="1:34" x14ac:dyDescent="0.3">
      <c r="A1" s="6" t="s">
        <v>9</v>
      </c>
    </row>
    <row r="2" spans="1:34" ht="18" x14ac:dyDescent="0.35">
      <c r="B2" s="13" t="s">
        <v>93</v>
      </c>
    </row>
    <row r="3" spans="1:34" x14ac:dyDescent="0.3">
      <c r="B3" s="8" t="str">
        <f>indice!B4</f>
        <v>Información al: 16-08-2020</v>
      </c>
      <c r="AB3" s="65"/>
      <c r="AC3" s="65"/>
      <c r="AD3" s="65"/>
      <c r="AE3" s="14"/>
      <c r="AF3" s="14"/>
      <c r="AG3" s="14"/>
      <c r="AH3" s="15"/>
    </row>
    <row r="4" spans="1:34" x14ac:dyDescent="0.3">
      <c r="B4" s="8"/>
      <c r="AB4" s="65"/>
      <c r="AC4" s="65"/>
      <c r="AD4" s="65"/>
      <c r="AE4" s="14"/>
      <c r="AF4" s="14"/>
      <c r="AG4" s="14"/>
      <c r="AH4" s="15"/>
    </row>
    <row r="5" spans="1:34" x14ac:dyDescent="0.3">
      <c r="B5" s="7" t="s">
        <v>10</v>
      </c>
      <c r="AB5" s="65"/>
      <c r="AC5" s="65"/>
      <c r="AD5" s="65"/>
      <c r="AE5" s="14"/>
      <c r="AF5" s="14"/>
      <c r="AG5" s="14"/>
      <c r="AH5" s="15"/>
    </row>
    <row r="6" spans="1:34" x14ac:dyDescent="0.3">
      <c r="AB6" s="65"/>
      <c r="AC6" s="65"/>
      <c r="AD6" s="65"/>
      <c r="AE6" s="14" t="s">
        <v>102</v>
      </c>
      <c r="AF6" s="14"/>
      <c r="AG6" s="14"/>
      <c r="AH6" s="15"/>
    </row>
    <row r="7" spans="1:34" x14ac:dyDescent="0.3">
      <c r="B7" s="16"/>
      <c r="C7" s="68" t="s">
        <v>94</v>
      </c>
      <c r="D7" s="68"/>
      <c r="E7" s="68"/>
      <c r="F7" s="68"/>
      <c r="G7" s="68"/>
      <c r="H7" s="68" t="s">
        <v>12</v>
      </c>
      <c r="I7" s="68"/>
      <c r="J7" s="68"/>
      <c r="K7" s="68"/>
      <c r="L7" s="68"/>
      <c r="M7" s="68" t="s">
        <v>95</v>
      </c>
      <c r="N7" s="68"/>
      <c r="O7" s="68"/>
      <c r="P7" s="68"/>
      <c r="Q7" s="68"/>
      <c r="R7" s="68" t="s">
        <v>13</v>
      </c>
      <c r="S7" s="68"/>
      <c r="T7" s="68"/>
      <c r="U7" s="68"/>
      <c r="V7" s="68"/>
      <c r="W7" s="68" t="s">
        <v>101</v>
      </c>
      <c r="X7" s="68"/>
      <c r="Y7" s="68"/>
      <c r="Z7" s="68"/>
      <c r="AA7" s="68"/>
      <c r="AB7" s="65"/>
      <c r="AC7" s="65"/>
      <c r="AD7" s="65"/>
      <c r="AE7" s="14"/>
      <c r="AF7" s="14"/>
      <c r="AG7" s="14"/>
      <c r="AH7" s="15"/>
    </row>
    <row r="8" spans="1:34" x14ac:dyDescent="0.3">
      <c r="B8" s="16"/>
      <c r="C8" s="17">
        <v>43952</v>
      </c>
      <c r="D8" s="17">
        <v>43983</v>
      </c>
      <c r="E8" s="17">
        <v>44013</v>
      </c>
      <c r="F8" s="17">
        <v>44044</v>
      </c>
      <c r="G8" s="17" t="s">
        <v>14</v>
      </c>
      <c r="H8" s="17">
        <v>43952</v>
      </c>
      <c r="I8" s="17">
        <v>43983</v>
      </c>
      <c r="J8" s="17">
        <v>44013</v>
      </c>
      <c r="K8" s="17">
        <v>44044</v>
      </c>
      <c r="L8" s="17" t="s">
        <v>14</v>
      </c>
      <c r="M8" s="17">
        <v>43952</v>
      </c>
      <c r="N8" s="17">
        <v>43983</v>
      </c>
      <c r="O8" s="17">
        <v>44013</v>
      </c>
      <c r="P8" s="17">
        <v>44044</v>
      </c>
      <c r="Q8" s="17" t="s">
        <v>14</v>
      </c>
      <c r="R8" s="17">
        <v>43952</v>
      </c>
      <c r="S8" s="17">
        <v>43983</v>
      </c>
      <c r="T8" s="17">
        <v>44013</v>
      </c>
      <c r="U8" s="17">
        <v>44044</v>
      </c>
      <c r="V8" s="17" t="s">
        <v>14</v>
      </c>
      <c r="W8" s="17">
        <v>43952</v>
      </c>
      <c r="X8" s="17">
        <v>43983</v>
      </c>
      <c r="Y8" s="17">
        <v>44013</v>
      </c>
      <c r="Z8" s="17">
        <v>44044</v>
      </c>
      <c r="AA8" s="17" t="s">
        <v>14</v>
      </c>
      <c r="AB8" s="65"/>
      <c r="AC8" s="65"/>
      <c r="AD8" s="65"/>
      <c r="AE8" s="14"/>
      <c r="AF8" s="14"/>
      <c r="AG8" s="14"/>
      <c r="AH8" s="15"/>
    </row>
    <row r="9" spans="1:34" x14ac:dyDescent="0.3">
      <c r="A9" s="12">
        <v>1</v>
      </c>
      <c r="B9" s="8" t="s">
        <v>80</v>
      </c>
      <c r="C9" s="18">
        <v>13689</v>
      </c>
      <c r="D9" s="18">
        <v>9522</v>
      </c>
      <c r="E9" s="18">
        <v>7969</v>
      </c>
      <c r="F9" s="18">
        <v>1648</v>
      </c>
      <c r="G9" s="19">
        <f>SUM(C9:F9)</f>
        <v>32828</v>
      </c>
      <c r="H9" s="18">
        <v>629104.47698599997</v>
      </c>
      <c r="I9" s="18">
        <v>570414.70308500004</v>
      </c>
      <c r="J9" s="18">
        <v>363356.78735399997</v>
      </c>
      <c r="K9" s="18">
        <v>57277.869033000003</v>
      </c>
      <c r="L9" s="19">
        <f>SUM(H9:K9)</f>
        <v>1620153.8364579999</v>
      </c>
      <c r="M9" s="18">
        <v>505638.86062499997</v>
      </c>
      <c r="N9" s="18">
        <v>434725.48249099997</v>
      </c>
      <c r="O9" s="18">
        <v>279040.11960400001</v>
      </c>
      <c r="P9" s="18">
        <v>45114.060619999997</v>
      </c>
      <c r="Q9" s="19">
        <f>SUM(M9:P9)</f>
        <v>1264518.5233399998</v>
      </c>
      <c r="R9" s="20">
        <f t="shared" ref="R9:AA20" si="0">H9/C9</f>
        <v>45.956934544963104</v>
      </c>
      <c r="S9" s="20">
        <f t="shared" si="0"/>
        <v>59.904925759819371</v>
      </c>
      <c r="T9" s="20">
        <f t="shared" si="0"/>
        <v>45.596284019826825</v>
      </c>
      <c r="U9" s="20">
        <f t="shared" si="0"/>
        <v>34.755988490898062</v>
      </c>
      <c r="V9" s="20">
        <f t="shared" si="0"/>
        <v>49.352803596259285</v>
      </c>
      <c r="W9" s="21">
        <f t="shared" si="0"/>
        <v>0.80374385991891839</v>
      </c>
      <c r="X9" s="21">
        <f t="shared" si="0"/>
        <v>0.76212180390837436</v>
      </c>
      <c r="Y9" s="21">
        <f t="shared" si="0"/>
        <v>0.76795075615897457</v>
      </c>
      <c r="Z9" s="21">
        <f t="shared" si="0"/>
        <v>0.78763510901580569</v>
      </c>
      <c r="AA9" s="21">
        <f t="shared" si="0"/>
        <v>0.78049287350669472</v>
      </c>
      <c r="AB9" s="65"/>
      <c r="AC9" s="65"/>
      <c r="AD9" s="65"/>
      <c r="AE9" s="14"/>
      <c r="AF9" s="14"/>
      <c r="AG9" s="14"/>
      <c r="AH9" s="15"/>
    </row>
    <row r="10" spans="1:34" x14ac:dyDescent="0.3">
      <c r="A10" s="12">
        <v>9</v>
      </c>
      <c r="B10" s="8" t="s">
        <v>81</v>
      </c>
      <c r="C10" s="18">
        <v>58</v>
      </c>
      <c r="D10" s="18">
        <v>90</v>
      </c>
      <c r="E10" s="18">
        <v>62</v>
      </c>
      <c r="F10" s="18">
        <v>20</v>
      </c>
      <c r="G10" s="19">
        <f t="shared" ref="G10:G20" si="1">SUM(C10:F10)</f>
        <v>230</v>
      </c>
      <c r="H10" s="18">
        <v>8260.7024999999994</v>
      </c>
      <c r="I10" s="18">
        <v>18546.091</v>
      </c>
      <c r="J10" s="18">
        <v>9308.56</v>
      </c>
      <c r="K10" s="18">
        <v>4671</v>
      </c>
      <c r="L10" s="19">
        <f t="shared" ref="L10:L20" si="2">SUM(H10:K10)</f>
        <v>40786.353499999997</v>
      </c>
      <c r="M10" s="18">
        <v>6258.0971250000002</v>
      </c>
      <c r="N10" s="18">
        <v>13500.254300000001</v>
      </c>
      <c r="O10" s="18">
        <v>6877.1980000000003</v>
      </c>
      <c r="P10" s="18">
        <v>3370.7</v>
      </c>
      <c r="Q10" s="19">
        <f t="shared" ref="Q10:Q20" si="3">SUM(M10:P10)</f>
        <v>30006.249425000002</v>
      </c>
      <c r="R10" s="20">
        <f t="shared" si="0"/>
        <v>142.42590517241379</v>
      </c>
      <c r="S10" s="20">
        <f t="shared" si="0"/>
        <v>206.06767777777779</v>
      </c>
      <c r="T10" s="20">
        <f t="shared" si="0"/>
        <v>150.13806451612902</v>
      </c>
      <c r="U10" s="20">
        <f t="shared" si="0"/>
        <v>233.55</v>
      </c>
      <c r="V10" s="20">
        <f t="shared" si="0"/>
        <v>177.33197173913041</v>
      </c>
      <c r="W10" s="21">
        <f t="shared" si="0"/>
        <v>0.75757444660426887</v>
      </c>
      <c r="X10" s="21">
        <f t="shared" si="0"/>
        <v>0.72792990717019557</v>
      </c>
      <c r="Y10" s="21">
        <f t="shared" si="0"/>
        <v>0.73880363880127542</v>
      </c>
      <c r="Z10" s="21">
        <f t="shared" si="0"/>
        <v>0.72162277884821235</v>
      </c>
      <c r="AA10" s="21">
        <f t="shared" si="0"/>
        <v>0.7356933594222882</v>
      </c>
      <c r="AB10" s="65"/>
      <c r="AC10" s="65"/>
      <c r="AD10" s="65"/>
      <c r="AE10" s="14"/>
      <c r="AF10" s="14"/>
      <c r="AG10" s="14"/>
      <c r="AH10" s="15"/>
    </row>
    <row r="11" spans="1:34" s="11" customFormat="1" x14ac:dyDescent="0.3">
      <c r="A11" s="12">
        <v>12</v>
      </c>
      <c r="B11" s="8" t="s">
        <v>82</v>
      </c>
      <c r="C11" s="18">
        <v>27325</v>
      </c>
      <c r="D11" s="18">
        <v>36593</v>
      </c>
      <c r="E11" s="18">
        <v>43052</v>
      </c>
      <c r="F11" s="18">
        <v>9899</v>
      </c>
      <c r="G11" s="19">
        <f t="shared" si="1"/>
        <v>116869</v>
      </c>
      <c r="H11" s="18">
        <v>322561.442048</v>
      </c>
      <c r="I11" s="18">
        <v>568408.50202799996</v>
      </c>
      <c r="J11" s="18">
        <v>329699.11784600001</v>
      </c>
      <c r="K11" s="18">
        <v>70703.332762000005</v>
      </c>
      <c r="L11" s="19">
        <f t="shared" si="2"/>
        <v>1291372.3946839999</v>
      </c>
      <c r="M11" s="18">
        <v>254267.69239700001</v>
      </c>
      <c r="N11" s="18">
        <v>426434.70270299999</v>
      </c>
      <c r="O11" s="18">
        <v>265745.856562</v>
      </c>
      <c r="P11" s="18">
        <v>57994.376457999999</v>
      </c>
      <c r="Q11" s="19">
        <f t="shared" si="3"/>
        <v>1004442.62812</v>
      </c>
      <c r="R11" s="20">
        <f t="shared" si="0"/>
        <v>11.804627339359561</v>
      </c>
      <c r="S11" s="20">
        <f t="shared" si="0"/>
        <v>15.533257782308091</v>
      </c>
      <c r="T11" s="20">
        <f t="shared" si="0"/>
        <v>7.6581603141782031</v>
      </c>
      <c r="U11" s="20">
        <f t="shared" si="0"/>
        <v>7.1424722458834236</v>
      </c>
      <c r="V11" s="20">
        <f t="shared" si="0"/>
        <v>11.049742829013681</v>
      </c>
      <c r="W11" s="21">
        <f t="shared" si="0"/>
        <v>0.78827677227200244</v>
      </c>
      <c r="X11" s="21">
        <f t="shared" si="0"/>
        <v>0.75022576400870533</v>
      </c>
      <c r="Y11" s="21">
        <f t="shared" si="0"/>
        <v>0.80602537943740538</v>
      </c>
      <c r="Z11" s="21">
        <f t="shared" si="0"/>
        <v>0.82024954400974825</v>
      </c>
      <c r="AA11" s="21">
        <f t="shared" si="0"/>
        <v>0.77781020583593019</v>
      </c>
      <c r="AB11" s="65"/>
      <c r="AC11" s="65"/>
      <c r="AD11" s="65"/>
      <c r="AE11" s="14"/>
      <c r="AF11" s="14"/>
      <c r="AG11" s="14"/>
      <c r="AH11" s="15"/>
    </row>
    <row r="12" spans="1:34" x14ac:dyDescent="0.3">
      <c r="A12" s="12">
        <v>14</v>
      </c>
      <c r="B12" s="8" t="s">
        <v>83</v>
      </c>
      <c r="C12" s="18">
        <v>2052</v>
      </c>
      <c r="D12" s="18">
        <v>1533</v>
      </c>
      <c r="E12" s="18">
        <v>650</v>
      </c>
      <c r="F12" s="18">
        <v>98</v>
      </c>
      <c r="G12" s="19">
        <f t="shared" si="1"/>
        <v>4333</v>
      </c>
      <c r="H12" s="18">
        <v>359864.60606399999</v>
      </c>
      <c r="I12" s="18">
        <v>159594.62297200001</v>
      </c>
      <c r="J12" s="18">
        <v>47009.635986000001</v>
      </c>
      <c r="K12" s="18">
        <v>10097.518506</v>
      </c>
      <c r="L12" s="19">
        <f t="shared" si="2"/>
        <v>576566.38352799998</v>
      </c>
      <c r="M12" s="18">
        <v>266107.280371</v>
      </c>
      <c r="N12" s="18">
        <v>117781.100144</v>
      </c>
      <c r="O12" s="18">
        <v>34829.178397999996</v>
      </c>
      <c r="P12" s="18">
        <v>7329.9668869999996</v>
      </c>
      <c r="Q12" s="19">
        <f t="shared" si="3"/>
        <v>426047.5258</v>
      </c>
      <c r="R12" s="20">
        <f t="shared" si="0"/>
        <v>175.37261504093567</v>
      </c>
      <c r="S12" s="20">
        <f t="shared" si="0"/>
        <v>104.10608152120027</v>
      </c>
      <c r="T12" s="20">
        <f t="shared" si="0"/>
        <v>72.322516901538464</v>
      </c>
      <c r="U12" s="20">
        <f t="shared" si="0"/>
        <v>103.03590312244899</v>
      </c>
      <c r="V12" s="20">
        <f t="shared" si="0"/>
        <v>133.06401650773137</v>
      </c>
      <c r="W12" s="21">
        <f t="shared" si="0"/>
        <v>0.73946499846576808</v>
      </c>
      <c r="X12" s="21">
        <f t="shared" si="0"/>
        <v>0.73800168170242197</v>
      </c>
      <c r="Y12" s="21">
        <f t="shared" si="0"/>
        <v>0.74089444998834952</v>
      </c>
      <c r="Z12" s="21">
        <f t="shared" si="0"/>
        <v>0.72591764824639771</v>
      </c>
      <c r="AA12" s="21">
        <f t="shared" si="0"/>
        <v>0.73893924094745578</v>
      </c>
      <c r="AB12" s="65"/>
      <c r="AC12" s="65"/>
      <c r="AD12" s="65"/>
      <c r="AE12" s="14"/>
      <c r="AF12" s="14"/>
      <c r="AG12" s="14"/>
      <c r="AH12" s="15"/>
    </row>
    <row r="13" spans="1:34" x14ac:dyDescent="0.3">
      <c r="A13" s="12">
        <v>16</v>
      </c>
      <c r="B13" s="8" t="s">
        <v>84</v>
      </c>
      <c r="C13" s="18">
        <v>9506</v>
      </c>
      <c r="D13" s="18">
        <v>7207</v>
      </c>
      <c r="E13" s="18">
        <v>3601</v>
      </c>
      <c r="F13" s="18">
        <v>494</v>
      </c>
      <c r="G13" s="19">
        <f t="shared" si="1"/>
        <v>20808</v>
      </c>
      <c r="H13" s="18">
        <v>1078522.5388100001</v>
      </c>
      <c r="I13" s="18">
        <v>552834.37572899996</v>
      </c>
      <c r="J13" s="18">
        <v>187128.98363599999</v>
      </c>
      <c r="K13" s="18">
        <v>23962.331624999999</v>
      </c>
      <c r="L13" s="19">
        <f t="shared" si="2"/>
        <v>1842448.2298000001</v>
      </c>
      <c r="M13" s="18">
        <v>792994.30172300001</v>
      </c>
      <c r="N13" s="18">
        <v>411497.60699900001</v>
      </c>
      <c r="O13" s="18">
        <v>141223.09450899999</v>
      </c>
      <c r="P13" s="18">
        <v>18271.670549999999</v>
      </c>
      <c r="Q13" s="19">
        <f t="shared" si="3"/>
        <v>1363986.6737809998</v>
      </c>
      <c r="R13" s="20">
        <f t="shared" si="0"/>
        <v>113.45703122343784</v>
      </c>
      <c r="S13" s="20">
        <f t="shared" si="0"/>
        <v>76.707974986679616</v>
      </c>
      <c r="T13" s="20">
        <f t="shared" si="0"/>
        <v>51.965838277145238</v>
      </c>
      <c r="U13" s="20">
        <f t="shared" si="0"/>
        <v>48.506744180161938</v>
      </c>
      <c r="V13" s="20">
        <f t="shared" si="0"/>
        <v>88.545185976547486</v>
      </c>
      <c r="W13" s="21">
        <f t="shared" si="0"/>
        <v>0.73525983295440367</v>
      </c>
      <c r="X13" s="21">
        <f t="shared" si="0"/>
        <v>0.74434156967242682</v>
      </c>
      <c r="Y13" s="21">
        <f t="shared" si="0"/>
        <v>0.75468316967779114</v>
      </c>
      <c r="Z13" s="21">
        <f t="shared" si="0"/>
        <v>0.76251638763471119</v>
      </c>
      <c r="AA13" s="21">
        <f t="shared" si="0"/>
        <v>0.74031207592142889</v>
      </c>
      <c r="AB13" s="65"/>
      <c r="AC13" s="65"/>
      <c r="AD13" s="65"/>
      <c r="AE13" s="14"/>
      <c r="AF13" s="14"/>
      <c r="AG13" s="14"/>
      <c r="AH13" s="15"/>
    </row>
    <row r="14" spans="1:34" x14ac:dyDescent="0.3">
      <c r="A14" s="12">
        <v>28</v>
      </c>
      <c r="B14" s="8" t="s">
        <v>85</v>
      </c>
      <c r="C14" s="18">
        <v>39</v>
      </c>
      <c r="D14" s="18">
        <v>119</v>
      </c>
      <c r="E14" s="18">
        <v>129</v>
      </c>
      <c r="F14" s="18">
        <v>39</v>
      </c>
      <c r="G14" s="19">
        <f t="shared" si="1"/>
        <v>326</v>
      </c>
      <c r="H14" s="18">
        <v>8576.8259999999991</v>
      </c>
      <c r="I14" s="18">
        <v>21369.530999999999</v>
      </c>
      <c r="J14" s="18">
        <v>13659.2</v>
      </c>
      <c r="K14" s="18">
        <v>3463.3510000000001</v>
      </c>
      <c r="L14" s="19">
        <f t="shared" si="2"/>
        <v>47068.908000000003</v>
      </c>
      <c r="M14" s="18">
        <v>6011.9705999999996</v>
      </c>
      <c r="N14" s="18">
        <v>15278.054700000001</v>
      </c>
      <c r="O14" s="18">
        <v>10000.127500000001</v>
      </c>
      <c r="P14" s="18">
        <v>2596.5983500000002</v>
      </c>
      <c r="Q14" s="19">
        <f t="shared" si="3"/>
        <v>33886.751150000004</v>
      </c>
      <c r="R14" s="20">
        <f t="shared" si="0"/>
        <v>219.91861538461535</v>
      </c>
      <c r="S14" s="20">
        <f t="shared" si="0"/>
        <v>179.5758907563025</v>
      </c>
      <c r="T14" s="20">
        <f t="shared" si="0"/>
        <v>105.88527131782946</v>
      </c>
      <c r="U14" s="20">
        <f t="shared" si="0"/>
        <v>88.803871794871796</v>
      </c>
      <c r="V14" s="20">
        <f t="shared" si="0"/>
        <v>144.38315337423313</v>
      </c>
      <c r="W14" s="21">
        <f t="shared" si="0"/>
        <v>0.7009551785240834</v>
      </c>
      <c r="X14" s="21">
        <f t="shared" si="0"/>
        <v>0.71494571874319568</v>
      </c>
      <c r="Y14" s="21">
        <f t="shared" si="0"/>
        <v>0.7321166320135879</v>
      </c>
      <c r="Z14" s="21">
        <f t="shared" si="0"/>
        <v>0.74973583387880705</v>
      </c>
      <c r="AA14" s="21">
        <f t="shared" si="0"/>
        <v>0.71993918257037115</v>
      </c>
      <c r="AB14" s="65"/>
      <c r="AC14" s="65"/>
      <c r="AD14" s="65"/>
      <c r="AE14" s="14"/>
      <c r="AF14" s="14"/>
      <c r="AG14" s="14"/>
      <c r="AH14" s="15"/>
    </row>
    <row r="15" spans="1:34" x14ac:dyDescent="0.3">
      <c r="A15" s="12">
        <v>37</v>
      </c>
      <c r="B15" s="8" t="s">
        <v>86</v>
      </c>
      <c r="C15" s="18">
        <v>15066</v>
      </c>
      <c r="D15" s="18">
        <v>10426</v>
      </c>
      <c r="E15" s="18">
        <v>6071</v>
      </c>
      <c r="F15" s="18">
        <v>1881</v>
      </c>
      <c r="G15" s="19">
        <f t="shared" si="1"/>
        <v>33444</v>
      </c>
      <c r="H15" s="18">
        <v>932905.14113500004</v>
      </c>
      <c r="I15" s="18">
        <v>557945.09347299999</v>
      </c>
      <c r="J15" s="18">
        <v>257324.117577</v>
      </c>
      <c r="K15" s="18">
        <v>69360.33584</v>
      </c>
      <c r="L15" s="19">
        <f t="shared" si="2"/>
        <v>1817534.6880250003</v>
      </c>
      <c r="M15" s="18">
        <v>715060.35541199998</v>
      </c>
      <c r="N15" s="18">
        <v>426573.43569299998</v>
      </c>
      <c r="O15" s="18">
        <v>201753.98589499999</v>
      </c>
      <c r="P15" s="18">
        <v>54441.610429</v>
      </c>
      <c r="Q15" s="19">
        <f t="shared" si="3"/>
        <v>1397829.3874289999</v>
      </c>
      <c r="R15" s="20">
        <f t="shared" si="0"/>
        <v>61.921222695805128</v>
      </c>
      <c r="S15" s="20">
        <f t="shared" si="0"/>
        <v>53.514779730769227</v>
      </c>
      <c r="T15" s="20">
        <f t="shared" si="0"/>
        <v>42.385787774172293</v>
      </c>
      <c r="U15" s="20">
        <f t="shared" si="0"/>
        <v>36.874181733120679</v>
      </c>
      <c r="V15" s="20">
        <f t="shared" si="0"/>
        <v>54.345613204909711</v>
      </c>
      <c r="W15" s="21">
        <f t="shared" si="0"/>
        <v>0.76648774230361338</v>
      </c>
      <c r="X15" s="21">
        <f t="shared" si="0"/>
        <v>0.76454375293048915</v>
      </c>
      <c r="Y15" s="21">
        <f t="shared" si="0"/>
        <v>0.78404615857520021</v>
      </c>
      <c r="Z15" s="21">
        <f t="shared" si="0"/>
        <v>0.78490984464933355</v>
      </c>
      <c r="AA15" s="21">
        <f t="shared" si="0"/>
        <v>0.76907989522221032</v>
      </c>
      <c r="AB15" s="65"/>
      <c r="AC15" s="65"/>
      <c r="AD15" s="65"/>
      <c r="AE15" s="14"/>
      <c r="AF15" s="14"/>
      <c r="AG15" s="14"/>
      <c r="AH15" s="15"/>
    </row>
    <row r="16" spans="1:34" x14ac:dyDescent="0.3">
      <c r="A16" s="12">
        <v>39</v>
      </c>
      <c r="B16" s="8" t="s">
        <v>87</v>
      </c>
      <c r="C16" s="18">
        <v>1888</v>
      </c>
      <c r="D16" s="18">
        <v>2158</v>
      </c>
      <c r="E16" s="18">
        <v>827</v>
      </c>
      <c r="F16" s="18">
        <v>181</v>
      </c>
      <c r="G16" s="19">
        <f t="shared" si="1"/>
        <v>5054</v>
      </c>
      <c r="H16" s="18">
        <v>239636.23691899999</v>
      </c>
      <c r="I16" s="18">
        <v>168930.84667100001</v>
      </c>
      <c r="J16" s="18">
        <v>73537.903305</v>
      </c>
      <c r="K16" s="18">
        <v>11661.986145000001</v>
      </c>
      <c r="L16" s="19">
        <f t="shared" si="2"/>
        <v>493766.97303999995</v>
      </c>
      <c r="M16" s="18">
        <v>176383.72409</v>
      </c>
      <c r="N16" s="18">
        <v>125675.53078299999</v>
      </c>
      <c r="O16" s="18">
        <v>54524.100191999998</v>
      </c>
      <c r="P16" s="18">
        <v>8764.9239460000008</v>
      </c>
      <c r="Q16" s="19">
        <f t="shared" si="3"/>
        <v>365348.27901099995</v>
      </c>
      <c r="R16" s="20">
        <f t="shared" si="0"/>
        <v>126.92597294438559</v>
      </c>
      <c r="S16" s="20">
        <f t="shared" si="0"/>
        <v>78.281207910565342</v>
      </c>
      <c r="T16" s="20">
        <f t="shared" si="0"/>
        <v>88.9212857376058</v>
      </c>
      <c r="U16" s="20">
        <f t="shared" si="0"/>
        <v>64.430862679558018</v>
      </c>
      <c r="V16" s="20">
        <f t="shared" si="0"/>
        <v>97.698253470518395</v>
      </c>
      <c r="W16" s="21">
        <f t="shared" si="0"/>
        <v>0.73604779626722261</v>
      </c>
      <c r="X16" s="21">
        <f t="shared" si="0"/>
        <v>0.74394661045983168</v>
      </c>
      <c r="Y16" s="21">
        <f t="shared" si="0"/>
        <v>0.74144213720453989</v>
      </c>
      <c r="Z16" s="21">
        <f t="shared" si="0"/>
        <v>0.75158072021530431</v>
      </c>
      <c r="AA16" s="21">
        <f t="shared" si="0"/>
        <v>0.73992044620085018</v>
      </c>
      <c r="AB16" s="65"/>
      <c r="AC16" s="65"/>
      <c r="AD16" s="65"/>
      <c r="AE16" s="14"/>
      <c r="AF16" s="14"/>
      <c r="AG16" s="14"/>
      <c r="AH16" s="15"/>
    </row>
    <row r="17" spans="1:34" x14ac:dyDescent="0.3">
      <c r="A17" s="12">
        <v>49</v>
      </c>
      <c r="B17" s="8" t="s">
        <v>88</v>
      </c>
      <c r="C17" s="18">
        <v>86</v>
      </c>
      <c r="D17" s="18">
        <v>178</v>
      </c>
      <c r="E17" s="18">
        <v>94</v>
      </c>
      <c r="F17" s="18">
        <v>24</v>
      </c>
      <c r="G17" s="19">
        <f t="shared" si="1"/>
        <v>382</v>
      </c>
      <c r="H17" s="18">
        <v>17257.768134999998</v>
      </c>
      <c r="I17" s="18">
        <v>19167.684184999998</v>
      </c>
      <c r="J17" s="18">
        <v>8109.9908939999996</v>
      </c>
      <c r="K17" s="18">
        <v>2345.0237499999998</v>
      </c>
      <c r="L17" s="19">
        <f t="shared" si="2"/>
        <v>46880.466963999999</v>
      </c>
      <c r="M17" s="18">
        <v>12176.699627</v>
      </c>
      <c r="N17" s="18">
        <v>14033.480299000001</v>
      </c>
      <c r="O17" s="18">
        <v>5897.6269510000002</v>
      </c>
      <c r="P17" s="18">
        <v>1698.1399180000001</v>
      </c>
      <c r="Q17" s="19">
        <f t="shared" si="3"/>
        <v>33805.946795000003</v>
      </c>
      <c r="R17" s="20">
        <f t="shared" si="0"/>
        <v>200.67172249999999</v>
      </c>
      <c r="S17" s="20">
        <f t="shared" si="0"/>
        <v>107.68361901685392</v>
      </c>
      <c r="T17" s="20">
        <f t="shared" si="0"/>
        <v>86.276498872340426</v>
      </c>
      <c r="U17" s="20">
        <f t="shared" si="0"/>
        <v>97.709322916666665</v>
      </c>
      <c r="V17" s="20">
        <f t="shared" si="0"/>
        <v>122.72373550785341</v>
      </c>
      <c r="W17" s="21">
        <f t="shared" si="0"/>
        <v>0.70557789001144211</v>
      </c>
      <c r="X17" s="21">
        <f t="shared" si="0"/>
        <v>0.73214271288871413</v>
      </c>
      <c r="Y17" s="21">
        <f t="shared" si="0"/>
        <v>0.72720512613192101</v>
      </c>
      <c r="Z17" s="21">
        <f t="shared" si="0"/>
        <v>0.72414614905286145</v>
      </c>
      <c r="AA17" s="21">
        <f t="shared" si="0"/>
        <v>0.72110942966843616</v>
      </c>
      <c r="AB17" s="65"/>
      <c r="AC17" s="65"/>
      <c r="AD17" s="65"/>
      <c r="AE17" s="14"/>
      <c r="AF17" s="14"/>
      <c r="AG17" s="14"/>
      <c r="AH17" s="15"/>
    </row>
    <row r="18" spans="1:34" x14ac:dyDescent="0.3">
      <c r="A18" s="12">
        <v>55</v>
      </c>
      <c r="B18" s="8" t="s">
        <v>89</v>
      </c>
      <c r="C18" s="18">
        <v>16</v>
      </c>
      <c r="D18" s="18">
        <v>35</v>
      </c>
      <c r="E18" s="18">
        <v>28</v>
      </c>
      <c r="F18" s="18">
        <v>14</v>
      </c>
      <c r="G18" s="19">
        <f t="shared" si="1"/>
        <v>93</v>
      </c>
      <c r="H18" s="18">
        <v>4000</v>
      </c>
      <c r="I18" s="18">
        <v>7840</v>
      </c>
      <c r="J18" s="18">
        <v>5987.3209999999999</v>
      </c>
      <c r="K18" s="18">
        <v>5127</v>
      </c>
      <c r="L18" s="19">
        <f t="shared" si="2"/>
        <v>22954.321</v>
      </c>
      <c r="M18" s="18">
        <v>2715</v>
      </c>
      <c r="N18" s="18">
        <v>5642.9</v>
      </c>
      <c r="O18" s="18">
        <v>4282.1247000000003</v>
      </c>
      <c r="P18" s="18">
        <v>3506.9</v>
      </c>
      <c r="Q18" s="19">
        <f t="shared" si="3"/>
        <v>16146.9247</v>
      </c>
      <c r="R18" s="20">
        <f t="shared" si="0"/>
        <v>250</v>
      </c>
      <c r="S18" s="20">
        <f t="shared" si="0"/>
        <v>224</v>
      </c>
      <c r="T18" s="20">
        <f t="shared" si="0"/>
        <v>213.83289285714287</v>
      </c>
      <c r="U18" s="20">
        <f t="shared" si="0"/>
        <v>366.21428571428572</v>
      </c>
      <c r="V18" s="20">
        <f t="shared" si="0"/>
        <v>246.8206559139785</v>
      </c>
      <c r="W18" s="21">
        <f t="shared" si="0"/>
        <v>0.67874999999999996</v>
      </c>
      <c r="X18" s="21">
        <f t="shared" si="0"/>
        <v>0.71975765306122441</v>
      </c>
      <c r="Y18" s="21">
        <f t="shared" si="0"/>
        <v>0.71519878423087724</v>
      </c>
      <c r="Z18" s="21">
        <f t="shared" si="0"/>
        <v>0.68400624146674471</v>
      </c>
      <c r="AA18" s="21">
        <f t="shared" si="0"/>
        <v>0.70343726133306228</v>
      </c>
      <c r="AB18" s="65"/>
      <c r="AC18" s="65"/>
      <c r="AD18" s="65"/>
      <c r="AE18" s="14"/>
      <c r="AF18" s="14"/>
      <c r="AG18" s="14"/>
      <c r="AH18" s="15"/>
    </row>
    <row r="19" spans="1:34" x14ac:dyDescent="0.3">
      <c r="A19" s="12">
        <v>672</v>
      </c>
      <c r="B19" s="22" t="s">
        <v>90</v>
      </c>
      <c r="C19" s="22">
        <v>6</v>
      </c>
      <c r="D19" s="22">
        <v>85</v>
      </c>
      <c r="E19" s="22">
        <v>67</v>
      </c>
      <c r="F19" s="22">
        <v>19</v>
      </c>
      <c r="G19" s="23">
        <f t="shared" si="1"/>
        <v>177</v>
      </c>
      <c r="H19" s="22">
        <v>98.721048999999994</v>
      </c>
      <c r="I19" s="22">
        <v>1072.9189409999999</v>
      </c>
      <c r="J19" s="22">
        <v>329.94543700000003</v>
      </c>
      <c r="K19" s="22">
        <v>89.354439999999997</v>
      </c>
      <c r="L19" s="23">
        <f t="shared" si="2"/>
        <v>1590.939867</v>
      </c>
      <c r="M19" s="22">
        <v>79.783596000000003</v>
      </c>
      <c r="N19" s="22">
        <v>902.17402300000003</v>
      </c>
      <c r="O19" s="22">
        <v>280.453621</v>
      </c>
      <c r="P19" s="22">
        <v>75.951274999999995</v>
      </c>
      <c r="Q19" s="23">
        <f t="shared" si="3"/>
        <v>1338.3625149999998</v>
      </c>
      <c r="R19" s="24">
        <f t="shared" si="0"/>
        <v>16.453508166666666</v>
      </c>
      <c r="S19" s="24">
        <f t="shared" si="0"/>
        <v>12.622575776470587</v>
      </c>
      <c r="T19" s="24">
        <f t="shared" si="0"/>
        <v>4.9245587611940307</v>
      </c>
      <c r="U19" s="24">
        <f t="shared" si="0"/>
        <v>4.7028652631578947</v>
      </c>
      <c r="V19" s="24">
        <f t="shared" si="0"/>
        <v>8.9883608305084746</v>
      </c>
      <c r="W19" s="25">
        <f t="shared" si="0"/>
        <v>0.80817208496234683</v>
      </c>
      <c r="X19" s="25">
        <f t="shared" si="0"/>
        <v>0.84085944289429793</v>
      </c>
      <c r="Y19" s="25">
        <f t="shared" si="0"/>
        <v>0.84999999863613807</v>
      </c>
      <c r="Z19" s="25">
        <f t="shared" si="0"/>
        <v>0.85000001119138568</v>
      </c>
      <c r="AA19" s="25">
        <f t="shared" si="0"/>
        <v>0.84124016423305814</v>
      </c>
      <c r="AB19" s="65"/>
      <c r="AC19" s="65"/>
      <c r="AD19" s="65"/>
      <c r="AE19" s="14"/>
      <c r="AF19" s="14"/>
      <c r="AG19" s="14"/>
      <c r="AH19" s="15"/>
    </row>
    <row r="20" spans="1:34" x14ac:dyDescent="0.3">
      <c r="B20" s="7" t="s">
        <v>15</v>
      </c>
      <c r="C20" s="18">
        <f>SUM(C9:C19)</f>
        <v>69731</v>
      </c>
      <c r="D20" s="18">
        <f>SUM(D9:D19)</f>
        <v>67946</v>
      </c>
      <c r="E20" s="18">
        <f>SUM(E9:E19)</f>
        <v>62550</v>
      </c>
      <c r="F20" s="18">
        <f>SUM(F9:F19)</f>
        <v>14317</v>
      </c>
      <c r="G20" s="19">
        <f t="shared" si="1"/>
        <v>214544</v>
      </c>
      <c r="H20" s="18">
        <f>SUM(H9:H19)</f>
        <v>3600788.4596460001</v>
      </c>
      <c r="I20" s="18">
        <f>SUM(I9:I19)</f>
        <v>2646124.3690840001</v>
      </c>
      <c r="J20" s="18">
        <f>SUM(J9:J19)</f>
        <v>1295451.5630349996</v>
      </c>
      <c r="K20" s="18">
        <f>SUM(K9:K19)</f>
        <v>258759.10310099996</v>
      </c>
      <c r="L20" s="19">
        <f t="shared" si="2"/>
        <v>7801123.4948660005</v>
      </c>
      <c r="M20" s="18">
        <f>SUM(M9:M19)</f>
        <v>2737693.7655660002</v>
      </c>
      <c r="N20" s="18">
        <f>SUM(N9:N19)</f>
        <v>1992044.7221349999</v>
      </c>
      <c r="O20" s="18">
        <f>SUM(O9:O19)</f>
        <v>1004453.865932</v>
      </c>
      <c r="P20" s="18">
        <f>SUM(P9:P19)</f>
        <v>203164.89843299997</v>
      </c>
      <c r="Q20" s="19">
        <f t="shared" si="3"/>
        <v>5937357.2520660004</v>
      </c>
      <c r="R20" s="20">
        <f t="shared" si="0"/>
        <v>51.638273646527374</v>
      </c>
      <c r="S20" s="20">
        <f t="shared" si="0"/>
        <v>38.944520193742093</v>
      </c>
      <c r="T20" s="20">
        <f t="shared" si="0"/>
        <v>20.710656483373295</v>
      </c>
      <c r="U20" s="20">
        <f t="shared" si="0"/>
        <v>18.073556129147164</v>
      </c>
      <c r="V20" s="20">
        <f t="shared" si="0"/>
        <v>36.361415350072711</v>
      </c>
      <c r="W20" s="26">
        <f t="shared" si="0"/>
        <v>0.76030397126832261</v>
      </c>
      <c r="X20" s="26">
        <f t="shared" si="0"/>
        <v>0.75281598454292575</v>
      </c>
      <c r="Y20" s="21">
        <f t="shared" si="0"/>
        <v>0.77536968157941255</v>
      </c>
      <c r="Z20" s="21">
        <f t="shared" si="0"/>
        <v>0.78515072899174398</v>
      </c>
      <c r="AA20" s="26">
        <f t="shared" si="0"/>
        <v>0.76109002196586639</v>
      </c>
      <c r="AB20" s="65"/>
      <c r="AC20" s="65"/>
      <c r="AD20" s="65"/>
      <c r="AE20" s="14"/>
      <c r="AF20" s="14"/>
      <c r="AG20" s="14"/>
      <c r="AH20" s="15"/>
    </row>
    <row r="21" spans="1:34" s="38" customFormat="1" x14ac:dyDescent="0.3">
      <c r="A21" s="63"/>
      <c r="B21" s="27" t="s">
        <v>16</v>
      </c>
      <c r="C21" s="28"/>
      <c r="D21" s="29"/>
      <c r="E21" s="29"/>
      <c r="F21" s="29"/>
      <c r="G21" s="30"/>
      <c r="H21" s="31">
        <f>H20/C82</f>
        <v>4381.5340037794631</v>
      </c>
      <c r="I21" s="31">
        <f>I20/D82</f>
        <v>3333.8259954190394</v>
      </c>
      <c r="J21" s="31">
        <f>J20/E82</f>
        <v>1650.8245677303016</v>
      </c>
      <c r="K21" s="31">
        <f>K20/F82</f>
        <v>329.74284543855845</v>
      </c>
      <c r="L21" s="31">
        <f>L20/F82</f>
        <v>9941.1561873077371</v>
      </c>
      <c r="M21" s="31">
        <f>M20/C82</f>
        <v>3331.2977033207194</v>
      </c>
      <c r="N21" s="31">
        <f>N20/D82</f>
        <v>2509.7574990361841</v>
      </c>
      <c r="O21" s="31">
        <f>O20/E82</f>
        <v>1279.9993194245153</v>
      </c>
      <c r="P21" s="31">
        <f>P20/F82</f>
        <v>258.8978354758961</v>
      </c>
      <c r="Q21" s="31">
        <f>Q20/F82</f>
        <v>7566.1147809641534</v>
      </c>
      <c r="R21" s="32"/>
      <c r="S21" s="33"/>
      <c r="T21" s="34"/>
      <c r="U21" s="34"/>
      <c r="V21" s="33"/>
      <c r="W21" s="35"/>
      <c r="X21" s="35"/>
      <c r="Y21" s="36"/>
      <c r="Z21" s="36"/>
      <c r="AA21" s="37"/>
      <c r="AB21" s="65"/>
      <c r="AC21" s="65"/>
      <c r="AD21" s="65"/>
      <c r="AE21" s="14"/>
      <c r="AF21" s="14"/>
      <c r="AG21" s="14"/>
      <c r="AH21" s="15"/>
    </row>
    <row r="22" spans="1:34" x14ac:dyDescent="0.3">
      <c r="B22" s="27" t="s">
        <v>17</v>
      </c>
      <c r="C22" s="31"/>
      <c r="D22" s="29"/>
      <c r="E22" s="29"/>
      <c r="F22" s="29"/>
      <c r="G22" s="30"/>
      <c r="H22" s="31">
        <f>H20/C83</f>
        <v>125.40537849141806</v>
      </c>
      <c r="I22" s="31">
        <f>I20/D83</f>
        <v>92.170070137360383</v>
      </c>
      <c r="J22" s="31">
        <f>J20/E83</f>
        <v>45.167020079766075</v>
      </c>
      <c r="K22" s="31">
        <f>K20/F83</f>
        <v>9.0261455337063641</v>
      </c>
      <c r="L22" s="31">
        <f>L20/F83</f>
        <v>272.12212110501952</v>
      </c>
      <c r="M22" s="31">
        <f>M20/C83</f>
        <v>95.346207285432243</v>
      </c>
      <c r="N22" s="31">
        <f>N20/D83</f>
        <v>69.387102095847482</v>
      </c>
      <c r="O22" s="31">
        <f>O20/E83</f>
        <v>35.021137977139155</v>
      </c>
      <c r="P22" s="31">
        <f>P20/F83</f>
        <v>7.0868847457751265</v>
      </c>
      <c r="Q22" s="31">
        <f>Q20/F83</f>
        <v>207.10943112921743</v>
      </c>
      <c r="R22" s="32"/>
      <c r="S22" s="33"/>
      <c r="T22" s="34"/>
      <c r="U22" s="34"/>
      <c r="V22" s="33"/>
      <c r="W22" s="39"/>
      <c r="X22" s="39"/>
      <c r="Y22" s="36"/>
      <c r="Z22" s="36"/>
      <c r="AA22" s="40"/>
      <c r="AB22" s="65"/>
      <c r="AC22" s="65"/>
      <c r="AD22" s="65"/>
      <c r="AE22" s="14"/>
      <c r="AF22" s="14"/>
      <c r="AG22" s="14"/>
      <c r="AH22" s="15"/>
    </row>
    <row r="23" spans="1:34" x14ac:dyDescent="0.3">
      <c r="B23" s="38"/>
      <c r="C23" s="41"/>
      <c r="D23" s="42"/>
      <c r="E23" s="42"/>
      <c r="F23" s="18"/>
      <c r="G23" s="42"/>
      <c r="H23" s="41"/>
      <c r="I23" s="42"/>
      <c r="J23" s="42"/>
      <c r="K23" s="42"/>
      <c r="L23" s="41"/>
      <c r="M23" s="41"/>
      <c r="N23" s="42"/>
      <c r="O23" s="42"/>
      <c r="P23" s="42"/>
      <c r="Q23" s="41"/>
      <c r="R23" s="43"/>
      <c r="S23" s="43"/>
      <c r="T23" s="43"/>
      <c r="U23" s="43"/>
      <c r="V23" s="43"/>
      <c r="AB23" s="65"/>
      <c r="AC23" s="65"/>
      <c r="AD23" s="65"/>
      <c r="AE23" s="14"/>
      <c r="AF23" s="14"/>
      <c r="AG23" s="14"/>
      <c r="AH23" s="15"/>
    </row>
    <row r="24" spans="1:34" x14ac:dyDescent="0.3">
      <c r="B24" s="7" t="s">
        <v>18</v>
      </c>
      <c r="R24" s="18"/>
      <c r="S24" s="18"/>
      <c r="T24" s="18"/>
      <c r="U24" s="18"/>
      <c r="V24" s="18"/>
      <c r="AB24" s="65"/>
      <c r="AC24" s="65"/>
      <c r="AD24" s="65"/>
      <c r="AE24" s="14"/>
      <c r="AF24" s="14"/>
      <c r="AG24" s="14"/>
      <c r="AH24" s="15"/>
    </row>
    <row r="25" spans="1:34" x14ac:dyDescent="0.3">
      <c r="R25" s="18"/>
      <c r="S25" s="18"/>
      <c r="T25" s="18"/>
      <c r="U25" s="18"/>
      <c r="V25" s="18"/>
      <c r="AB25" s="65"/>
      <c r="AC25" s="65"/>
      <c r="AD25" s="65"/>
      <c r="AE25" s="14"/>
      <c r="AF25" s="14"/>
      <c r="AG25" s="14"/>
      <c r="AH25" s="15"/>
    </row>
    <row r="26" spans="1:34" x14ac:dyDescent="0.3">
      <c r="B26" s="16"/>
      <c r="C26" s="68" t="s">
        <v>94</v>
      </c>
      <c r="D26" s="68"/>
      <c r="E26" s="68"/>
      <c r="F26" s="68"/>
      <c r="G26" s="68"/>
      <c r="H26" s="68" t="s">
        <v>12</v>
      </c>
      <c r="I26" s="68"/>
      <c r="J26" s="68"/>
      <c r="K26" s="68"/>
      <c r="L26" s="68"/>
      <c r="M26" s="68" t="s">
        <v>95</v>
      </c>
      <c r="N26" s="68"/>
      <c r="O26" s="68"/>
      <c r="P26" s="68"/>
      <c r="Q26" s="68"/>
      <c r="R26" s="68" t="s">
        <v>13</v>
      </c>
      <c r="S26" s="68"/>
      <c r="T26" s="68"/>
      <c r="U26" s="68"/>
      <c r="V26" s="68"/>
      <c r="W26" s="68" t="s">
        <v>101</v>
      </c>
      <c r="X26" s="68"/>
      <c r="Y26" s="68"/>
      <c r="Z26" s="68"/>
      <c r="AA26" s="68"/>
      <c r="AB26" s="65"/>
      <c r="AC26" s="65"/>
      <c r="AD26" s="65"/>
      <c r="AE26" s="14"/>
      <c r="AF26" s="14"/>
      <c r="AG26" s="14"/>
      <c r="AH26" s="15"/>
    </row>
    <row r="27" spans="1:34" x14ac:dyDescent="0.3">
      <c r="B27" s="16"/>
      <c r="C27" s="17">
        <v>43952</v>
      </c>
      <c r="D27" s="17">
        <v>43983</v>
      </c>
      <c r="E27" s="17">
        <v>44013</v>
      </c>
      <c r="F27" s="17">
        <v>44044</v>
      </c>
      <c r="G27" s="17" t="s">
        <v>14</v>
      </c>
      <c r="H27" s="17">
        <v>43952</v>
      </c>
      <c r="I27" s="17">
        <v>43983</v>
      </c>
      <c r="J27" s="17">
        <v>44013</v>
      </c>
      <c r="K27" s="17">
        <v>44044</v>
      </c>
      <c r="L27" s="17" t="s">
        <v>14</v>
      </c>
      <c r="M27" s="17">
        <v>43952</v>
      </c>
      <c r="N27" s="17">
        <v>43983</v>
      </c>
      <c r="O27" s="17">
        <v>44013</v>
      </c>
      <c r="P27" s="17">
        <v>44044</v>
      </c>
      <c r="Q27" s="17" t="s">
        <v>14</v>
      </c>
      <c r="R27" s="17">
        <v>43952</v>
      </c>
      <c r="S27" s="17">
        <v>43983</v>
      </c>
      <c r="T27" s="17">
        <v>44013</v>
      </c>
      <c r="U27" s="17">
        <v>44044</v>
      </c>
      <c r="V27" s="17" t="s">
        <v>14</v>
      </c>
      <c r="W27" s="17">
        <v>43952</v>
      </c>
      <c r="X27" s="17">
        <v>43983</v>
      </c>
      <c r="Y27" s="17">
        <v>44013</v>
      </c>
      <c r="Z27" s="17">
        <v>44044</v>
      </c>
      <c r="AA27" s="17" t="s">
        <v>14</v>
      </c>
      <c r="AB27" s="65"/>
      <c r="AC27" s="65"/>
      <c r="AD27" s="65"/>
      <c r="AE27" s="14"/>
      <c r="AF27" s="14"/>
      <c r="AG27" s="14"/>
      <c r="AH27" s="15"/>
    </row>
    <row r="28" spans="1:34" x14ac:dyDescent="0.3">
      <c r="A28" s="12">
        <v>1</v>
      </c>
      <c r="B28" s="8" t="s">
        <v>19</v>
      </c>
      <c r="C28" s="44">
        <v>59148</v>
      </c>
      <c r="D28" s="44">
        <v>59813</v>
      </c>
      <c r="E28" s="18">
        <v>58568</v>
      </c>
      <c r="F28" s="18">
        <v>13503</v>
      </c>
      <c r="G28" s="19">
        <f t="shared" ref="G28:G32" si="4">SUM(C28:F28)</f>
        <v>191032</v>
      </c>
      <c r="H28" s="44">
        <v>1068008.1176450001</v>
      </c>
      <c r="I28" s="44">
        <v>722743.79181600001</v>
      </c>
      <c r="J28" s="18">
        <v>522947.51285300002</v>
      </c>
      <c r="K28" s="18">
        <v>118479.44816299999</v>
      </c>
      <c r="L28" s="19">
        <f t="shared" ref="L28:L32" si="5">SUM(H28:K28)</f>
        <v>2432178.8704769998</v>
      </c>
      <c r="M28" s="44">
        <v>904301.25569699996</v>
      </c>
      <c r="N28" s="18">
        <v>613075.58031899994</v>
      </c>
      <c r="O28" s="18">
        <v>444177.73258399998</v>
      </c>
      <c r="P28" s="18">
        <v>100642.01695999999</v>
      </c>
      <c r="Q28" s="19">
        <f t="shared" ref="Q28:Q32" si="6">SUM(M28:P28)</f>
        <v>2062196.5855599998</v>
      </c>
      <c r="R28" s="20">
        <f>H28/C28</f>
        <v>18.056538135608982</v>
      </c>
      <c r="S28" s="20">
        <f>I28/D28</f>
        <v>12.083389761690603</v>
      </c>
      <c r="T28" s="20">
        <f>J28/E28</f>
        <v>8.9288948376758643</v>
      </c>
      <c r="U28" s="20">
        <f>K28/F28</f>
        <v>8.774305573798415</v>
      </c>
      <c r="V28" s="20">
        <f t="shared" ref="V28:X32" si="7">L28/G28</f>
        <v>12.731787713456383</v>
      </c>
      <c r="W28" s="21">
        <f t="shared" si="7"/>
        <v>0.84671758646462325</v>
      </c>
      <c r="X28" s="21">
        <f>N28/I28</f>
        <v>0.84826128880132945</v>
      </c>
      <c r="Y28" s="21">
        <f>O28/J28</f>
        <v>0.8493734488968836</v>
      </c>
      <c r="Z28" s="21">
        <f>P28/K28</f>
        <v>0.84944704352049416</v>
      </c>
      <c r="AA28" s="21">
        <f t="shared" ref="AA28:AA32" si="8">Q28/L28</f>
        <v>0.84788031447521006</v>
      </c>
      <c r="AB28" s="66">
        <f>G28/SUM($G$28:$G$31)</f>
        <v>0.89040942650458643</v>
      </c>
      <c r="AC28" s="66">
        <f>L28/SUM($L$28:$L$31)</f>
        <v>0.31177289682411025</v>
      </c>
      <c r="AD28" s="66">
        <f>Q28/SUM($Q$28:$Q$31)</f>
        <v>0.34732566999272702</v>
      </c>
    </row>
    <row r="29" spans="1:34" x14ac:dyDescent="0.3">
      <c r="A29" s="12">
        <v>2</v>
      </c>
      <c r="B29" s="8" t="s">
        <v>20</v>
      </c>
      <c r="C29" s="18">
        <v>7647</v>
      </c>
      <c r="D29" s="44">
        <v>5406</v>
      </c>
      <c r="E29" s="18">
        <v>2876</v>
      </c>
      <c r="F29" s="18">
        <v>582</v>
      </c>
      <c r="G29" s="19">
        <f t="shared" si="4"/>
        <v>16511</v>
      </c>
      <c r="H29" s="18">
        <v>1018489.999246</v>
      </c>
      <c r="I29" s="44">
        <v>642828.17731399997</v>
      </c>
      <c r="J29" s="18">
        <v>302730.97511</v>
      </c>
      <c r="K29" s="18">
        <v>55818.559713000002</v>
      </c>
      <c r="L29" s="19">
        <f t="shared" si="5"/>
        <v>2019867.711383</v>
      </c>
      <c r="M29" s="18">
        <v>807047.93767599994</v>
      </c>
      <c r="N29" s="18">
        <v>511173.54582399997</v>
      </c>
      <c r="O29" s="18">
        <v>241664.75983200001</v>
      </c>
      <c r="P29" s="18">
        <v>44654.847792</v>
      </c>
      <c r="Q29" s="19">
        <f t="shared" si="6"/>
        <v>1604541.091124</v>
      </c>
      <c r="R29" s="20">
        <f t="shared" ref="R29:S32" si="9">H29/C29</f>
        <v>133.18817827200209</v>
      </c>
      <c r="S29" s="20">
        <f t="shared" si="9"/>
        <v>118.91013268849426</v>
      </c>
      <c r="T29" s="20">
        <f>J29/E29</f>
        <v>105.26111791029207</v>
      </c>
      <c r="U29" s="20">
        <f t="shared" ref="U29:U32" si="10">K29/F29</f>
        <v>95.908178201030935</v>
      </c>
      <c r="V29" s="20">
        <f t="shared" si="7"/>
        <v>122.33466848664527</v>
      </c>
      <c r="W29" s="21">
        <f t="shared" si="7"/>
        <v>0.79239652649850956</v>
      </c>
      <c r="X29" s="21">
        <f t="shared" si="7"/>
        <v>0.79519467855297332</v>
      </c>
      <c r="Y29" s="21">
        <f>O29/J29</f>
        <v>0.79828223637897966</v>
      </c>
      <c r="Z29" s="21">
        <f t="shared" ref="Z29:Z32" si="11">P29/K29</f>
        <v>0.80000000038696806</v>
      </c>
      <c r="AA29" s="21">
        <f t="shared" si="8"/>
        <v>0.79437929626855286</v>
      </c>
      <c r="AB29" s="66">
        <f t="shared" ref="AB29:AB31" si="12">G29/SUM($G$28:$G$31)</f>
        <v>7.69585726004922E-2</v>
      </c>
      <c r="AC29" s="66">
        <f t="shared" ref="AC29:AC31" si="13">L29/SUM($L$28:$L$31)</f>
        <v>0.2589201046121492</v>
      </c>
      <c r="AD29" s="66">
        <f t="shared" ref="AD29:AD31" si="14">Q29/SUM($Q$28:$Q$31)</f>
        <v>0.27024499672235053</v>
      </c>
    </row>
    <row r="30" spans="1:34" x14ac:dyDescent="0.3">
      <c r="A30" s="12">
        <v>3</v>
      </c>
      <c r="B30" s="8" t="s">
        <v>21</v>
      </c>
      <c r="C30" s="18">
        <v>2684</v>
      </c>
      <c r="D30" s="44">
        <v>2471</v>
      </c>
      <c r="E30" s="18">
        <v>1013</v>
      </c>
      <c r="F30" s="18">
        <v>213</v>
      </c>
      <c r="G30" s="19">
        <f t="shared" si="4"/>
        <v>6381</v>
      </c>
      <c r="H30" s="18">
        <v>1226177.688661</v>
      </c>
      <c r="I30" s="44">
        <v>1013530.561061</v>
      </c>
      <c r="J30" s="18">
        <v>369275.285111</v>
      </c>
      <c r="K30" s="18">
        <v>71913.765520000001</v>
      </c>
      <c r="L30" s="19">
        <f t="shared" si="5"/>
        <v>2680897.3003529999</v>
      </c>
      <c r="M30" s="18">
        <v>853514.57973300002</v>
      </c>
      <c r="N30" s="18">
        <v>707582.49264199997</v>
      </c>
      <c r="O30" s="18">
        <v>258312.699532</v>
      </c>
      <c r="P30" s="18">
        <v>50339.635858000001</v>
      </c>
      <c r="Q30" s="19">
        <f t="shared" si="6"/>
        <v>1869749.4077649999</v>
      </c>
      <c r="R30" s="20">
        <f t="shared" si="9"/>
        <v>456.84712692287633</v>
      </c>
      <c r="S30" s="20">
        <f t="shared" si="9"/>
        <v>410.17019872966409</v>
      </c>
      <c r="T30" s="20">
        <f>J30/E30</f>
        <v>364.53631304146103</v>
      </c>
      <c r="U30" s="20">
        <f t="shared" si="10"/>
        <v>337.62331230046948</v>
      </c>
      <c r="V30" s="20">
        <f t="shared" si="7"/>
        <v>420.13748634273622</v>
      </c>
      <c r="W30" s="21">
        <f t="shared" si="7"/>
        <v>0.69607740185278344</v>
      </c>
      <c r="X30" s="21">
        <f t="shared" si="7"/>
        <v>0.69813631658159114</v>
      </c>
      <c r="Y30" s="21">
        <f>O30/J30</f>
        <v>0.69951255864403195</v>
      </c>
      <c r="Z30" s="21">
        <f t="shared" si="11"/>
        <v>0.6999999999165667</v>
      </c>
      <c r="AA30" s="21">
        <f t="shared" si="8"/>
        <v>0.69743417904102689</v>
      </c>
      <c r="AB30" s="66">
        <f t="shared" si="12"/>
        <v>2.9742150794242674E-2</v>
      </c>
      <c r="AC30" s="66">
        <f t="shared" si="13"/>
        <v>0.34365528274450802</v>
      </c>
      <c r="AD30" s="66">
        <f t="shared" si="14"/>
        <v>0.31491273446858709</v>
      </c>
    </row>
    <row r="31" spans="1:34" x14ac:dyDescent="0.3">
      <c r="A31" s="12">
        <v>4</v>
      </c>
      <c r="B31" s="22" t="s">
        <v>22</v>
      </c>
      <c r="C31" s="22">
        <v>252</v>
      </c>
      <c r="D31" s="45">
        <v>256</v>
      </c>
      <c r="E31" s="22">
        <v>93</v>
      </c>
      <c r="F31" s="22">
        <v>19</v>
      </c>
      <c r="G31" s="23">
        <f t="shared" si="4"/>
        <v>620</v>
      </c>
      <c r="H31" s="22">
        <v>288112.654094</v>
      </c>
      <c r="I31" s="45">
        <v>267021.83889299998</v>
      </c>
      <c r="J31" s="22">
        <v>100497.789961</v>
      </c>
      <c r="K31" s="22">
        <v>12547.329705</v>
      </c>
      <c r="L31" s="23">
        <f t="shared" si="5"/>
        <v>668179.61265299993</v>
      </c>
      <c r="M31" s="22">
        <v>172829.99246000001</v>
      </c>
      <c r="N31" s="22">
        <v>160213.10334999999</v>
      </c>
      <c r="O31" s="22">
        <v>60298.673984000001</v>
      </c>
      <c r="P31" s="22">
        <v>7528.3978230000002</v>
      </c>
      <c r="Q31" s="23">
        <f t="shared" si="6"/>
        <v>400870.16761699994</v>
      </c>
      <c r="R31" s="24">
        <f t="shared" si="9"/>
        <v>1143.3041829126985</v>
      </c>
      <c r="S31" s="24">
        <f t="shared" si="9"/>
        <v>1043.0540581757812</v>
      </c>
      <c r="T31" s="24">
        <f>J31/E31</f>
        <v>1080.6213974301077</v>
      </c>
      <c r="U31" s="24">
        <f t="shared" si="10"/>
        <v>660.38577394736842</v>
      </c>
      <c r="V31" s="24">
        <f t="shared" si="7"/>
        <v>1077.7090526661289</v>
      </c>
      <c r="W31" s="25">
        <f t="shared" si="7"/>
        <v>0.59986949550508906</v>
      </c>
      <c r="X31" s="25">
        <f t="shared" si="7"/>
        <v>0.60000000005317922</v>
      </c>
      <c r="Y31" s="25">
        <f>O31/J31</f>
        <v>0.60000000007363341</v>
      </c>
      <c r="Z31" s="25">
        <f t="shared" si="11"/>
        <v>0.6</v>
      </c>
      <c r="AA31" s="25">
        <f t="shared" si="8"/>
        <v>0.59994372774312776</v>
      </c>
      <c r="AB31" s="66">
        <f t="shared" si="12"/>
        <v>2.8898501006786488E-3</v>
      </c>
      <c r="AC31" s="66">
        <f t="shared" si="13"/>
        <v>8.5651715819232421E-2</v>
      </c>
      <c r="AD31" s="66">
        <f t="shared" si="14"/>
        <v>6.7516598816335441E-2</v>
      </c>
    </row>
    <row r="32" spans="1:34" x14ac:dyDescent="0.3">
      <c r="B32" s="7" t="s">
        <v>15</v>
      </c>
      <c r="C32" s="18">
        <f t="shared" ref="C32:P32" si="15">SUM(C28:C31)</f>
        <v>69731</v>
      </c>
      <c r="D32" s="18">
        <f t="shared" si="15"/>
        <v>67946</v>
      </c>
      <c r="E32" s="18">
        <f t="shared" si="15"/>
        <v>62550</v>
      </c>
      <c r="F32" s="18">
        <f t="shared" si="15"/>
        <v>14317</v>
      </c>
      <c r="G32" s="19">
        <f t="shared" si="4"/>
        <v>214544</v>
      </c>
      <c r="H32" s="18">
        <f t="shared" si="15"/>
        <v>3600788.4596460001</v>
      </c>
      <c r="I32" s="18">
        <f t="shared" si="15"/>
        <v>2646124.3690840001</v>
      </c>
      <c r="J32" s="18">
        <f t="shared" si="15"/>
        <v>1295451.5630350001</v>
      </c>
      <c r="K32" s="18">
        <f t="shared" si="15"/>
        <v>258759.10310099999</v>
      </c>
      <c r="L32" s="19">
        <f t="shared" si="5"/>
        <v>7801123.4948660005</v>
      </c>
      <c r="M32" s="18">
        <f t="shared" si="15"/>
        <v>2737693.7655659998</v>
      </c>
      <c r="N32" s="18">
        <f t="shared" si="15"/>
        <v>1992044.7221349999</v>
      </c>
      <c r="O32" s="18">
        <f t="shared" si="15"/>
        <v>1004453.865932</v>
      </c>
      <c r="P32" s="18">
        <f t="shared" si="15"/>
        <v>203164.89843299999</v>
      </c>
      <c r="Q32" s="19">
        <f t="shared" si="6"/>
        <v>5937357.2520659994</v>
      </c>
      <c r="R32" s="20">
        <f t="shared" si="9"/>
        <v>51.638273646527374</v>
      </c>
      <c r="S32" s="20">
        <f t="shared" si="9"/>
        <v>38.944520193742093</v>
      </c>
      <c r="T32" s="20">
        <f>J32/E32</f>
        <v>20.710656483373302</v>
      </c>
      <c r="U32" s="20">
        <f t="shared" si="10"/>
        <v>18.073556129147168</v>
      </c>
      <c r="V32" s="20">
        <f t="shared" si="7"/>
        <v>36.361415350072711</v>
      </c>
      <c r="W32" s="21">
        <f t="shared" si="7"/>
        <v>0.7603039712683225</v>
      </c>
      <c r="X32" s="21">
        <f t="shared" si="7"/>
        <v>0.75281598454292575</v>
      </c>
      <c r="Y32" s="21">
        <f>O32/J32</f>
        <v>0.77536968157941233</v>
      </c>
      <c r="Z32" s="21">
        <f t="shared" si="11"/>
        <v>0.78515072899174398</v>
      </c>
      <c r="AA32" s="21">
        <f t="shared" si="8"/>
        <v>0.76109002196586628</v>
      </c>
      <c r="AB32" s="66"/>
      <c r="AC32" s="66"/>
      <c r="AD32" s="66"/>
    </row>
    <row r="33" spans="2:30" x14ac:dyDescent="0.3">
      <c r="C33" s="18"/>
      <c r="D33" s="19"/>
      <c r="E33" s="19"/>
      <c r="F33" s="19"/>
      <c r="G33" s="46"/>
      <c r="L33" s="9"/>
      <c r="Q33" s="9"/>
      <c r="R33" s="18"/>
      <c r="S33" s="18"/>
      <c r="T33" s="18"/>
      <c r="U33" s="18"/>
      <c r="V33" s="18"/>
      <c r="AA33" s="9"/>
    </row>
    <row r="34" spans="2:30" x14ac:dyDescent="0.3">
      <c r="B34" s="7" t="s">
        <v>23</v>
      </c>
      <c r="C34" s="18"/>
      <c r="D34" s="19"/>
      <c r="E34" s="19"/>
      <c r="F34" s="19"/>
      <c r="G34" s="19"/>
      <c r="AA34" s="9"/>
    </row>
    <row r="35" spans="2:30" x14ac:dyDescent="0.3">
      <c r="C35" s="18"/>
      <c r="D35" s="19"/>
      <c r="E35" s="19"/>
      <c r="F35" s="19"/>
      <c r="G35" s="19"/>
      <c r="AA35" s="9"/>
    </row>
    <row r="36" spans="2:30" x14ac:dyDescent="0.3">
      <c r="B36" s="16"/>
      <c r="C36" s="68" t="s">
        <v>94</v>
      </c>
      <c r="D36" s="68"/>
      <c r="E36" s="68"/>
      <c r="F36" s="68"/>
      <c r="G36" s="68"/>
      <c r="H36" s="68" t="s">
        <v>12</v>
      </c>
      <c r="I36" s="68"/>
      <c r="J36" s="68"/>
      <c r="K36" s="68"/>
      <c r="L36" s="68"/>
      <c r="M36" s="68" t="s">
        <v>95</v>
      </c>
      <c r="N36" s="68"/>
      <c r="O36" s="68"/>
      <c r="P36" s="68"/>
      <c r="Q36" s="68"/>
      <c r="R36" s="68" t="s">
        <v>13</v>
      </c>
      <c r="S36" s="68"/>
      <c r="T36" s="68"/>
      <c r="U36" s="68"/>
      <c r="V36" s="68"/>
      <c r="W36" s="68" t="s">
        <v>101</v>
      </c>
      <c r="X36" s="68"/>
      <c r="Y36" s="68"/>
      <c r="Z36" s="68"/>
      <c r="AA36" s="68"/>
    </row>
    <row r="37" spans="2:30" x14ac:dyDescent="0.3">
      <c r="B37" s="16"/>
      <c r="C37" s="17">
        <v>43952</v>
      </c>
      <c r="D37" s="17">
        <v>43983</v>
      </c>
      <c r="E37" s="17">
        <v>44013</v>
      </c>
      <c r="F37" s="17">
        <v>44044</v>
      </c>
      <c r="G37" s="17" t="s">
        <v>14</v>
      </c>
      <c r="H37" s="17">
        <v>43952</v>
      </c>
      <c r="I37" s="17">
        <v>43983</v>
      </c>
      <c r="J37" s="17">
        <v>44013</v>
      </c>
      <c r="K37" s="17">
        <v>44044</v>
      </c>
      <c r="L37" s="17" t="s">
        <v>14</v>
      </c>
      <c r="M37" s="17">
        <v>43952</v>
      </c>
      <c r="N37" s="17">
        <v>43983</v>
      </c>
      <c r="O37" s="17">
        <v>44013</v>
      </c>
      <c r="P37" s="17">
        <v>44044</v>
      </c>
      <c r="Q37" s="17" t="s">
        <v>14</v>
      </c>
      <c r="R37" s="17">
        <v>43952</v>
      </c>
      <c r="S37" s="17">
        <v>43983</v>
      </c>
      <c r="T37" s="17">
        <v>44013</v>
      </c>
      <c r="U37" s="17">
        <v>44044</v>
      </c>
      <c r="V37" s="17" t="s">
        <v>14</v>
      </c>
      <c r="W37" s="17">
        <v>43952</v>
      </c>
      <c r="X37" s="17">
        <v>43983</v>
      </c>
      <c r="Y37" s="17">
        <v>44013</v>
      </c>
      <c r="Z37" s="17">
        <v>44044</v>
      </c>
      <c r="AA37" s="17" t="s">
        <v>14</v>
      </c>
    </row>
    <row r="38" spans="2:30" x14ac:dyDescent="0.3">
      <c r="B38" s="18" t="s">
        <v>24</v>
      </c>
      <c r="C38" s="18">
        <v>21248</v>
      </c>
      <c r="D38" s="18">
        <v>16584</v>
      </c>
      <c r="E38" s="18">
        <v>15135</v>
      </c>
      <c r="F38" s="18">
        <v>3339</v>
      </c>
      <c r="G38" s="19">
        <f>SUM(C38:F38)</f>
        <v>56306</v>
      </c>
      <c r="H38" s="18">
        <v>1106465.328982</v>
      </c>
      <c r="I38" s="18">
        <v>752328.42636200006</v>
      </c>
      <c r="J38" s="18">
        <v>331338.01494899997</v>
      </c>
      <c r="K38" s="18">
        <v>68845.572430999993</v>
      </c>
      <c r="L38" s="19">
        <f>SUM(H38:K38)</f>
        <v>2258977.3427240001</v>
      </c>
      <c r="M38" s="18">
        <v>835648.25472299999</v>
      </c>
      <c r="N38" s="18">
        <v>561075.73670600005</v>
      </c>
      <c r="O38" s="18">
        <v>255783.60024699999</v>
      </c>
      <c r="P38" s="18">
        <v>52889.352946999999</v>
      </c>
      <c r="Q38" s="19">
        <f>SUM(M38:P38)</f>
        <v>1705396.944623</v>
      </c>
      <c r="R38" s="20">
        <f t="shared" ref="R38:AA53" si="16">H38/C38</f>
        <v>52.073857726939003</v>
      </c>
      <c r="S38" s="20">
        <f t="shared" si="16"/>
        <v>45.364714565967198</v>
      </c>
      <c r="T38" s="20">
        <f t="shared" si="16"/>
        <v>21.892171453518333</v>
      </c>
      <c r="U38" s="20">
        <f t="shared" si="16"/>
        <v>20.618620075172206</v>
      </c>
      <c r="V38" s="20">
        <f t="shared" si="16"/>
        <v>40.119655857706107</v>
      </c>
      <c r="W38" s="21">
        <f t="shared" si="16"/>
        <v>0.75524124690995564</v>
      </c>
      <c r="X38" s="21">
        <f t="shared" si="16"/>
        <v>0.74578563968288181</v>
      </c>
      <c r="Y38" s="21">
        <f t="shared" si="16"/>
        <v>0.77197178925083676</v>
      </c>
      <c r="Z38" s="21">
        <f t="shared" si="16"/>
        <v>0.7682317261579602</v>
      </c>
      <c r="AA38" s="21">
        <f t="shared" si="16"/>
        <v>0.75494203167462393</v>
      </c>
      <c r="AB38" s="66">
        <f>G38/SUM($G$38:$G$53)</f>
        <v>0.35878091208574142</v>
      </c>
      <c r="AC38" s="66">
        <f>L38/SUM($L$38:$L$53)</f>
        <v>0.30884783869631</v>
      </c>
      <c r="AD38" s="66">
        <f>Q38/SUM($Q$38:$Q$53)</f>
        <v>0.30814552372301257</v>
      </c>
    </row>
    <row r="39" spans="2:30" x14ac:dyDescent="0.3">
      <c r="B39" s="18" t="s">
        <v>25</v>
      </c>
      <c r="C39" s="18">
        <v>11195</v>
      </c>
      <c r="D39" s="18">
        <v>8017</v>
      </c>
      <c r="E39" s="18">
        <v>5870</v>
      </c>
      <c r="F39" s="18">
        <v>1240</v>
      </c>
      <c r="G39" s="19">
        <f t="shared" ref="G39:G54" si="17">SUM(C39:F39)</f>
        <v>26322</v>
      </c>
      <c r="H39" s="18">
        <v>594207.55502299999</v>
      </c>
      <c r="I39" s="18">
        <v>382562.03560300003</v>
      </c>
      <c r="J39" s="18">
        <v>195124.06263299999</v>
      </c>
      <c r="K39" s="18">
        <v>37384.255043999998</v>
      </c>
      <c r="L39" s="19">
        <f t="shared" ref="L39:L54" si="18">SUM(H39:K39)</f>
        <v>1209277.908303</v>
      </c>
      <c r="M39" s="18">
        <v>462527.74888899998</v>
      </c>
      <c r="N39" s="18">
        <v>294268.73147</v>
      </c>
      <c r="O39" s="18">
        <v>152538.34570899999</v>
      </c>
      <c r="P39" s="18">
        <v>29176.547652000001</v>
      </c>
      <c r="Q39" s="19">
        <f t="shared" ref="Q39:Q54" si="19">SUM(M39:P39)</f>
        <v>938511.37371999992</v>
      </c>
      <c r="R39" s="20">
        <f t="shared" si="16"/>
        <v>53.077941493791869</v>
      </c>
      <c r="S39" s="20">
        <f t="shared" si="16"/>
        <v>47.718851890108525</v>
      </c>
      <c r="T39" s="20">
        <f t="shared" si="16"/>
        <v>33.240896530323681</v>
      </c>
      <c r="U39" s="20">
        <f t="shared" si="16"/>
        <v>30.148592777419353</v>
      </c>
      <c r="V39" s="20">
        <f t="shared" si="16"/>
        <v>45.941718270002283</v>
      </c>
      <c r="W39" s="21">
        <f t="shared" si="16"/>
        <v>0.77839425799811135</v>
      </c>
      <c r="X39" s="21">
        <f t="shared" si="16"/>
        <v>0.76920526368009623</v>
      </c>
      <c r="Y39" s="21">
        <f t="shared" si="16"/>
        <v>0.78175056244038155</v>
      </c>
      <c r="Z39" s="21">
        <f t="shared" si="16"/>
        <v>0.78045015522337402</v>
      </c>
      <c r="AA39" s="21">
        <f t="shared" si="16"/>
        <v>0.77609238312889439</v>
      </c>
      <c r="AB39" s="66">
        <f t="shared" ref="AB39:AB53" si="20">G39/SUM($G$38:$G$53)</f>
        <v>0.16772335395732046</v>
      </c>
      <c r="AC39" s="66">
        <f t="shared" ref="AC39:AC53" si="21">L39/SUM($L$38:$L$53)</f>
        <v>0.16533271994318002</v>
      </c>
      <c r="AD39" s="66">
        <f t="shared" ref="AD39:AD53" si="22">Q39/SUM($Q$38:$Q$53)</f>
        <v>0.16957816166305159</v>
      </c>
    </row>
    <row r="40" spans="2:30" x14ac:dyDescent="0.3">
      <c r="B40" s="18" t="s">
        <v>26</v>
      </c>
      <c r="C40" s="18">
        <v>7790</v>
      </c>
      <c r="D40" s="18">
        <v>5810</v>
      </c>
      <c r="E40" s="18">
        <v>5952</v>
      </c>
      <c r="F40" s="18">
        <v>1392</v>
      </c>
      <c r="G40" s="19">
        <f t="shared" si="17"/>
        <v>20944</v>
      </c>
      <c r="H40" s="18">
        <v>246340.734291</v>
      </c>
      <c r="I40" s="18">
        <v>175688.956725</v>
      </c>
      <c r="J40" s="18">
        <v>104054.14214500001</v>
      </c>
      <c r="K40" s="18">
        <v>26268.018324000001</v>
      </c>
      <c r="L40" s="19">
        <f t="shared" si="18"/>
        <v>552351.85148499999</v>
      </c>
      <c r="M40" s="18">
        <v>190943.608496</v>
      </c>
      <c r="N40" s="18">
        <v>134796.30600400001</v>
      </c>
      <c r="O40" s="18">
        <v>80904.796333999999</v>
      </c>
      <c r="P40" s="18">
        <v>20459.412268</v>
      </c>
      <c r="Q40" s="19">
        <f t="shared" si="19"/>
        <v>427104.12310200004</v>
      </c>
      <c r="R40" s="20">
        <f t="shared" si="16"/>
        <v>31.622687328754814</v>
      </c>
      <c r="S40" s="20">
        <f t="shared" si="16"/>
        <v>30.239063119621342</v>
      </c>
      <c r="T40" s="20">
        <f t="shared" si="16"/>
        <v>17.482214742103494</v>
      </c>
      <c r="U40" s="20">
        <f t="shared" si="16"/>
        <v>18.870702818965519</v>
      </c>
      <c r="V40" s="20">
        <f t="shared" si="16"/>
        <v>26.372796575868982</v>
      </c>
      <c r="W40" s="21">
        <f t="shared" si="16"/>
        <v>0.77511991285387705</v>
      </c>
      <c r="X40" s="21">
        <f t="shared" si="16"/>
        <v>0.76724404605004359</v>
      </c>
      <c r="Y40" s="21">
        <f t="shared" si="16"/>
        <v>0.77752595587457474</v>
      </c>
      <c r="Z40" s="21">
        <f t="shared" si="16"/>
        <v>0.77887155458952462</v>
      </c>
      <c r="AA40" s="21">
        <f t="shared" si="16"/>
        <v>0.77324647677694758</v>
      </c>
      <c r="AB40" s="66">
        <f t="shared" si="20"/>
        <v>0.13345482582182661</v>
      </c>
      <c r="AC40" s="66">
        <f t="shared" si="21"/>
        <v>7.5517656731048641E-2</v>
      </c>
      <c r="AD40" s="66">
        <f t="shared" si="22"/>
        <v>7.7172780279970515E-2</v>
      </c>
    </row>
    <row r="41" spans="2:30" x14ac:dyDescent="0.3">
      <c r="B41" s="18" t="s">
        <v>27</v>
      </c>
      <c r="C41" s="18">
        <v>3387</v>
      </c>
      <c r="D41" s="18">
        <v>2531</v>
      </c>
      <c r="E41" s="18">
        <v>1902</v>
      </c>
      <c r="F41" s="18">
        <v>394</v>
      </c>
      <c r="G41" s="19">
        <f t="shared" si="17"/>
        <v>8214</v>
      </c>
      <c r="H41" s="18">
        <v>214727.15507499999</v>
      </c>
      <c r="I41" s="18">
        <v>140462.85142600001</v>
      </c>
      <c r="J41" s="18">
        <v>55291.494475</v>
      </c>
      <c r="K41" s="18">
        <v>7266.4723739999999</v>
      </c>
      <c r="L41" s="19">
        <f t="shared" si="18"/>
        <v>417747.97335000004</v>
      </c>
      <c r="M41" s="18">
        <v>166007.103439</v>
      </c>
      <c r="N41" s="18">
        <v>106759.27888100001</v>
      </c>
      <c r="O41" s="18">
        <v>43413.660050999999</v>
      </c>
      <c r="P41" s="18">
        <v>5918.1185370000003</v>
      </c>
      <c r="Q41" s="19">
        <f t="shared" si="19"/>
        <v>322098.16090799996</v>
      </c>
      <c r="R41" s="20">
        <f t="shared" si="16"/>
        <v>63.397447615884261</v>
      </c>
      <c r="S41" s="20">
        <f t="shared" si="16"/>
        <v>55.496978042670882</v>
      </c>
      <c r="T41" s="20">
        <f t="shared" si="16"/>
        <v>29.070186369610937</v>
      </c>
      <c r="U41" s="20">
        <f t="shared" si="16"/>
        <v>18.442823284263959</v>
      </c>
      <c r="V41" s="20">
        <f t="shared" si="16"/>
        <v>50.858043991964941</v>
      </c>
      <c r="W41" s="21">
        <f t="shared" si="16"/>
        <v>0.77310717119600902</v>
      </c>
      <c r="X41" s="21">
        <f t="shared" si="16"/>
        <v>0.76005347888899977</v>
      </c>
      <c r="Y41" s="21">
        <f t="shared" si="16"/>
        <v>0.78517790960831135</v>
      </c>
      <c r="Z41" s="21">
        <f t="shared" si="16"/>
        <v>0.81444175831115606</v>
      </c>
      <c r="AA41" s="21">
        <f t="shared" si="16"/>
        <v>0.77103464638028973</v>
      </c>
      <c r="AB41" s="66">
        <f t="shared" si="20"/>
        <v>5.2339473801589174E-2</v>
      </c>
      <c r="AC41" s="66">
        <f t="shared" si="21"/>
        <v>5.7114587317343819E-2</v>
      </c>
      <c r="AD41" s="66">
        <f t="shared" si="22"/>
        <v>5.8199416151267939E-2</v>
      </c>
    </row>
    <row r="42" spans="2:30" x14ac:dyDescent="0.3">
      <c r="B42" s="18" t="s">
        <v>28</v>
      </c>
      <c r="C42" s="18">
        <v>3174</v>
      </c>
      <c r="D42" s="18">
        <v>2650</v>
      </c>
      <c r="E42" s="18">
        <v>1849</v>
      </c>
      <c r="F42" s="18">
        <v>410</v>
      </c>
      <c r="G42" s="19">
        <f t="shared" si="17"/>
        <v>8083</v>
      </c>
      <c r="H42" s="18">
        <v>268022.22230999998</v>
      </c>
      <c r="I42" s="18">
        <v>220547.37744099999</v>
      </c>
      <c r="J42" s="18">
        <v>104248.339756</v>
      </c>
      <c r="K42" s="18">
        <v>16210.655656000001</v>
      </c>
      <c r="L42" s="19">
        <f t="shared" si="18"/>
        <v>609028.59516299993</v>
      </c>
      <c r="M42" s="18">
        <v>199042.84030000001</v>
      </c>
      <c r="N42" s="18">
        <v>159114.95103</v>
      </c>
      <c r="O42" s="18">
        <v>76041.315591999999</v>
      </c>
      <c r="P42" s="18">
        <v>12493.49634</v>
      </c>
      <c r="Q42" s="19">
        <f t="shared" si="19"/>
        <v>446692.60326200008</v>
      </c>
      <c r="R42" s="20">
        <f t="shared" si="16"/>
        <v>84.443044206049137</v>
      </c>
      <c r="S42" s="20">
        <f t="shared" si="16"/>
        <v>83.225425449433956</v>
      </c>
      <c r="T42" s="20">
        <f t="shared" si="16"/>
        <v>56.380930100594917</v>
      </c>
      <c r="U42" s="20">
        <f t="shared" si="16"/>
        <v>39.538184526829269</v>
      </c>
      <c r="V42" s="20">
        <f t="shared" si="16"/>
        <v>75.346850818136815</v>
      </c>
      <c r="W42" s="21">
        <f t="shared" si="16"/>
        <v>0.74263558664841978</v>
      </c>
      <c r="X42" s="21">
        <f t="shared" si="16"/>
        <v>0.7214547408189691</v>
      </c>
      <c r="Y42" s="21">
        <f t="shared" si="16"/>
        <v>0.72942471573148915</v>
      </c>
      <c r="Z42" s="21">
        <f t="shared" si="16"/>
        <v>0.77069654708110591</v>
      </c>
      <c r="AA42" s="21">
        <f t="shared" si="16"/>
        <v>0.7334509525656141</v>
      </c>
      <c r="AB42" s="66">
        <f t="shared" si="20"/>
        <v>5.1504743941836531E-2</v>
      </c>
      <c r="AC42" s="66">
        <f t="shared" si="21"/>
        <v>8.3266512577556226E-2</v>
      </c>
      <c r="AD42" s="66">
        <f t="shared" si="22"/>
        <v>8.07121923194212E-2</v>
      </c>
    </row>
    <row r="43" spans="2:30" x14ac:dyDescent="0.3">
      <c r="B43" s="18" t="s">
        <v>29</v>
      </c>
      <c r="C43" s="18">
        <v>2455</v>
      </c>
      <c r="D43" s="18">
        <v>2007</v>
      </c>
      <c r="E43" s="18">
        <v>1591</v>
      </c>
      <c r="F43" s="18">
        <v>344</v>
      </c>
      <c r="G43" s="19">
        <f t="shared" si="17"/>
        <v>6397</v>
      </c>
      <c r="H43" s="18">
        <v>126019.176011</v>
      </c>
      <c r="I43" s="18">
        <v>75281.940986000001</v>
      </c>
      <c r="J43" s="18">
        <v>37454.619242000001</v>
      </c>
      <c r="K43" s="18">
        <v>7091.4926589999995</v>
      </c>
      <c r="L43" s="19">
        <f t="shared" si="18"/>
        <v>245847.228898</v>
      </c>
      <c r="M43" s="18">
        <v>96576.171967999995</v>
      </c>
      <c r="N43" s="18">
        <v>59023.493020000002</v>
      </c>
      <c r="O43" s="18">
        <v>29219.715961999998</v>
      </c>
      <c r="P43" s="18">
        <v>5670.2073229999996</v>
      </c>
      <c r="Q43" s="19">
        <f t="shared" si="19"/>
        <v>190489.588273</v>
      </c>
      <c r="R43" s="20">
        <f t="shared" si="16"/>
        <v>51.331639923014258</v>
      </c>
      <c r="S43" s="20">
        <f t="shared" si="16"/>
        <v>37.509686589935228</v>
      </c>
      <c r="T43" s="20">
        <f t="shared" si="16"/>
        <v>23.541558291640477</v>
      </c>
      <c r="U43" s="20">
        <f t="shared" si="16"/>
        <v>20.614804241279067</v>
      </c>
      <c r="V43" s="20">
        <f t="shared" si="16"/>
        <v>38.431644348600905</v>
      </c>
      <c r="W43" s="21">
        <f t="shared" si="16"/>
        <v>0.76636092240096876</v>
      </c>
      <c r="X43" s="21">
        <f t="shared" si="16"/>
        <v>0.78403256142102473</v>
      </c>
      <c r="Y43" s="21">
        <f t="shared" si="16"/>
        <v>0.7801365106185425</v>
      </c>
      <c r="Z43" s="21">
        <f t="shared" si="16"/>
        <v>0.79957881868548375</v>
      </c>
      <c r="AA43" s="21">
        <f t="shared" si="16"/>
        <v>0.77482910475282429</v>
      </c>
      <c r="AB43" s="66">
        <f t="shared" si="20"/>
        <v>4.0761579487310191E-2</v>
      </c>
      <c r="AC43" s="66">
        <f t="shared" si="21"/>
        <v>3.3612282805397443E-2</v>
      </c>
      <c r="AD43" s="66">
        <f t="shared" si="22"/>
        <v>3.4419267682657122E-2</v>
      </c>
    </row>
    <row r="44" spans="2:30" x14ac:dyDescent="0.3">
      <c r="B44" s="18" t="s">
        <v>30</v>
      </c>
      <c r="C44" s="18">
        <v>2336</v>
      </c>
      <c r="D44" s="18">
        <v>3383</v>
      </c>
      <c r="E44" s="18">
        <v>3707</v>
      </c>
      <c r="F44" s="18">
        <v>886</v>
      </c>
      <c r="G44" s="19">
        <f t="shared" si="17"/>
        <v>10312</v>
      </c>
      <c r="H44" s="18">
        <v>152717.79886800001</v>
      </c>
      <c r="I44" s="18">
        <v>157133.15558300001</v>
      </c>
      <c r="J44" s="18">
        <v>100789.22794700001</v>
      </c>
      <c r="K44" s="18">
        <v>19472.932150000001</v>
      </c>
      <c r="L44" s="19">
        <f t="shared" si="18"/>
        <v>430113.11454800004</v>
      </c>
      <c r="M44" s="18">
        <v>117012.467267</v>
      </c>
      <c r="N44" s="18">
        <v>121252.33055499999</v>
      </c>
      <c r="O44" s="18">
        <v>79891.221909</v>
      </c>
      <c r="P44" s="18">
        <v>15667.842329999999</v>
      </c>
      <c r="Q44" s="19">
        <f t="shared" si="19"/>
        <v>333823.86206100002</v>
      </c>
      <c r="R44" s="20">
        <f t="shared" si="16"/>
        <v>65.375770063356171</v>
      </c>
      <c r="S44" s="20">
        <f t="shared" si="16"/>
        <v>46.447873361809052</v>
      </c>
      <c r="T44" s="20">
        <f t="shared" si="16"/>
        <v>27.188893430536822</v>
      </c>
      <c r="U44" s="20">
        <f t="shared" si="16"/>
        <v>21.978478724604965</v>
      </c>
      <c r="V44" s="20">
        <f t="shared" si="16"/>
        <v>41.709960681536081</v>
      </c>
      <c r="W44" s="21">
        <f t="shared" si="16"/>
        <v>0.76620058784463274</v>
      </c>
      <c r="X44" s="21">
        <f t="shared" si="16"/>
        <v>0.77165337961378078</v>
      </c>
      <c r="Y44" s="21">
        <f t="shared" si="16"/>
        <v>0.79265635362353193</v>
      </c>
      <c r="Z44" s="21">
        <f t="shared" si="16"/>
        <v>0.80459594935732359</v>
      </c>
      <c r="AA44" s="21">
        <f t="shared" si="16"/>
        <v>0.77613039633030234</v>
      </c>
      <c r="AB44" s="66">
        <f t="shared" si="20"/>
        <v>6.5707895524955873E-2</v>
      </c>
      <c r="AC44" s="66">
        <f t="shared" si="21"/>
        <v>5.8805151920161794E-2</v>
      </c>
      <c r="AD44" s="66">
        <f t="shared" si="22"/>
        <v>6.0318114870767214E-2</v>
      </c>
    </row>
    <row r="45" spans="2:30" x14ac:dyDescent="0.3">
      <c r="B45" s="18" t="s">
        <v>31</v>
      </c>
      <c r="C45" s="18">
        <v>1753</v>
      </c>
      <c r="D45" s="18">
        <v>1297</v>
      </c>
      <c r="E45" s="18">
        <v>890</v>
      </c>
      <c r="F45" s="18">
        <v>207</v>
      </c>
      <c r="G45" s="19">
        <f t="shared" si="17"/>
        <v>4147</v>
      </c>
      <c r="H45" s="18">
        <v>145388.975691</v>
      </c>
      <c r="I45" s="18">
        <v>89964.148744999999</v>
      </c>
      <c r="J45" s="18">
        <v>34852.166076000001</v>
      </c>
      <c r="K45" s="18">
        <v>7460.5409879999997</v>
      </c>
      <c r="L45" s="19">
        <f t="shared" si="18"/>
        <v>277665.83150000003</v>
      </c>
      <c r="M45" s="18">
        <v>107561.099944</v>
      </c>
      <c r="N45" s="18">
        <v>67138.059926000002</v>
      </c>
      <c r="O45" s="18">
        <v>26503.347771000001</v>
      </c>
      <c r="P45" s="18">
        <v>5811.7515919999996</v>
      </c>
      <c r="Q45" s="19">
        <f t="shared" si="19"/>
        <v>207014.25923299999</v>
      </c>
      <c r="R45" s="20">
        <f t="shared" si="16"/>
        <v>82.937236560752993</v>
      </c>
      <c r="S45" s="20">
        <f t="shared" si="16"/>
        <v>69.363260404780263</v>
      </c>
      <c r="T45" s="20">
        <f t="shared" si="16"/>
        <v>39.159737164044948</v>
      </c>
      <c r="U45" s="20">
        <f t="shared" si="16"/>
        <v>36.041260811594199</v>
      </c>
      <c r="V45" s="20">
        <f t="shared" si="16"/>
        <v>66.955831082710404</v>
      </c>
      <c r="W45" s="21">
        <f t="shared" si="16"/>
        <v>0.73981606537075528</v>
      </c>
      <c r="X45" s="21">
        <f t="shared" si="16"/>
        <v>0.74627572052396463</v>
      </c>
      <c r="Y45" s="21">
        <f t="shared" si="16"/>
        <v>0.76045051871971914</v>
      </c>
      <c r="Z45" s="21">
        <f t="shared" si="16"/>
        <v>0.77899868137551742</v>
      </c>
      <c r="AA45" s="21">
        <f t="shared" si="16"/>
        <v>0.74555179553304152</v>
      </c>
      <c r="AB45" s="66">
        <f t="shared" si="20"/>
        <v>2.6424616247283941E-2</v>
      </c>
      <c r="AC45" s="66">
        <f t="shared" si="21"/>
        <v>3.7962528581707185E-2</v>
      </c>
      <c r="AD45" s="66">
        <f t="shared" si="22"/>
        <v>3.7405084798944555E-2</v>
      </c>
    </row>
    <row r="46" spans="2:30" x14ac:dyDescent="0.3">
      <c r="B46" s="18" t="s">
        <v>32</v>
      </c>
      <c r="C46" s="18">
        <v>808</v>
      </c>
      <c r="D46" s="18">
        <v>742</v>
      </c>
      <c r="E46" s="18">
        <v>499</v>
      </c>
      <c r="F46" s="18">
        <v>107</v>
      </c>
      <c r="G46" s="19">
        <f t="shared" si="17"/>
        <v>2156</v>
      </c>
      <c r="H46" s="18">
        <v>60619.362117999997</v>
      </c>
      <c r="I46" s="18">
        <v>51028.576362</v>
      </c>
      <c r="J46" s="18">
        <v>18600.619437000001</v>
      </c>
      <c r="K46" s="18">
        <v>2588.6924309999999</v>
      </c>
      <c r="L46" s="19">
        <f t="shared" si="18"/>
        <v>132837.250348</v>
      </c>
      <c r="M46" s="18">
        <v>45077.482908999998</v>
      </c>
      <c r="N46" s="18">
        <v>38250.585722000003</v>
      </c>
      <c r="O46" s="18">
        <v>14504.461291</v>
      </c>
      <c r="P46" s="18">
        <v>2109.998247</v>
      </c>
      <c r="Q46" s="19">
        <f t="shared" si="19"/>
        <v>99942.528168999997</v>
      </c>
      <c r="R46" s="20">
        <f t="shared" si="16"/>
        <v>75.023963017326736</v>
      </c>
      <c r="S46" s="20">
        <f t="shared" si="16"/>
        <v>68.771666256064691</v>
      </c>
      <c r="T46" s="20">
        <f t="shared" si="16"/>
        <v>37.275790454909824</v>
      </c>
      <c r="U46" s="20">
        <f t="shared" si="16"/>
        <v>24.193387205607475</v>
      </c>
      <c r="V46" s="20">
        <f t="shared" si="16"/>
        <v>61.612824836734696</v>
      </c>
      <c r="W46" s="21">
        <f t="shared" si="16"/>
        <v>0.74361526307804759</v>
      </c>
      <c r="X46" s="21">
        <f t="shared" si="16"/>
        <v>0.74959147303361728</v>
      </c>
      <c r="Y46" s="21">
        <f t="shared" si="16"/>
        <v>0.7797837776385016</v>
      </c>
      <c r="Z46" s="21">
        <f t="shared" si="16"/>
        <v>0.81508263466622699</v>
      </c>
      <c r="AA46" s="21">
        <f t="shared" si="16"/>
        <v>0.75236823938447872</v>
      </c>
      <c r="AB46" s="66">
        <f t="shared" si="20"/>
        <v>1.3737996775776267E-2</v>
      </c>
      <c r="AC46" s="66">
        <f t="shared" si="21"/>
        <v>1.8161535705740382E-2</v>
      </c>
      <c r="AD46" s="66">
        <f t="shared" si="22"/>
        <v>1.8058460103343551E-2</v>
      </c>
    </row>
    <row r="47" spans="2:30" x14ac:dyDescent="0.3">
      <c r="B47" s="18" t="s">
        <v>33</v>
      </c>
      <c r="C47" s="18">
        <v>732</v>
      </c>
      <c r="D47" s="18">
        <v>559</v>
      </c>
      <c r="E47" s="18">
        <v>423</v>
      </c>
      <c r="F47" s="18">
        <v>95</v>
      </c>
      <c r="G47" s="19">
        <f t="shared" si="17"/>
        <v>1809</v>
      </c>
      <c r="H47" s="18">
        <v>83988.913782999996</v>
      </c>
      <c r="I47" s="18">
        <v>64085.347945000001</v>
      </c>
      <c r="J47" s="18">
        <v>37582.490067999999</v>
      </c>
      <c r="K47" s="18">
        <v>4156.326395</v>
      </c>
      <c r="L47" s="19">
        <f t="shared" si="18"/>
        <v>189813.07819100001</v>
      </c>
      <c r="M47" s="18">
        <v>60736.819691999997</v>
      </c>
      <c r="N47" s="18">
        <v>46130.026147999997</v>
      </c>
      <c r="O47" s="18">
        <v>27001.288210999999</v>
      </c>
      <c r="P47" s="18">
        <v>3187.0182479999999</v>
      </c>
      <c r="Q47" s="19">
        <f t="shared" si="19"/>
        <v>137055.15229900001</v>
      </c>
      <c r="R47" s="20">
        <f t="shared" si="16"/>
        <v>114.73895325546448</v>
      </c>
      <c r="S47" s="20">
        <f t="shared" si="16"/>
        <v>114.64284068872988</v>
      </c>
      <c r="T47" s="20">
        <f t="shared" si="16"/>
        <v>88.847494250591012</v>
      </c>
      <c r="U47" s="20">
        <f t="shared" si="16"/>
        <v>43.750804157894734</v>
      </c>
      <c r="V47" s="20">
        <f t="shared" si="16"/>
        <v>104.92707473244887</v>
      </c>
      <c r="W47" s="21">
        <f t="shared" si="16"/>
        <v>0.72315281810792509</v>
      </c>
      <c r="X47" s="21">
        <f t="shared" si="16"/>
        <v>0.71982173191273291</v>
      </c>
      <c r="Y47" s="21">
        <f t="shared" si="16"/>
        <v>0.7184539439016715</v>
      </c>
      <c r="Z47" s="21">
        <f t="shared" si="16"/>
        <v>0.7667872888505427</v>
      </c>
      <c r="AA47" s="21">
        <f t="shared" si="16"/>
        <v>0.72205326211025267</v>
      </c>
      <c r="AB47" s="66">
        <f t="shared" si="20"/>
        <v>1.1526918444981106E-2</v>
      </c>
      <c r="AC47" s="66">
        <f t="shared" si="21"/>
        <v>2.5951282399713116E-2</v>
      </c>
      <c r="AD47" s="66">
        <f t="shared" si="22"/>
        <v>2.4764282484069269E-2</v>
      </c>
    </row>
    <row r="48" spans="2:30" x14ac:dyDescent="0.3">
      <c r="B48" s="18" t="s">
        <v>34</v>
      </c>
      <c r="C48" s="18">
        <v>622</v>
      </c>
      <c r="D48" s="18">
        <v>624</v>
      </c>
      <c r="E48" s="18">
        <v>418</v>
      </c>
      <c r="F48" s="18">
        <v>80</v>
      </c>
      <c r="G48" s="19">
        <f t="shared" si="17"/>
        <v>1744</v>
      </c>
      <c r="H48" s="18">
        <v>54943.283796000003</v>
      </c>
      <c r="I48" s="18">
        <v>58436.596466000003</v>
      </c>
      <c r="J48" s="18">
        <v>32148.428260000001</v>
      </c>
      <c r="K48" s="18">
        <v>4435.5560660000001</v>
      </c>
      <c r="L48" s="19">
        <f t="shared" si="18"/>
        <v>149963.864588</v>
      </c>
      <c r="M48" s="18">
        <v>41296.780583</v>
      </c>
      <c r="N48" s="18">
        <v>42990.496006000001</v>
      </c>
      <c r="O48" s="18">
        <v>23788.275119000002</v>
      </c>
      <c r="P48" s="18">
        <v>3423.562261</v>
      </c>
      <c r="Q48" s="19">
        <f t="shared" si="19"/>
        <v>111499.113969</v>
      </c>
      <c r="R48" s="20">
        <f t="shared" si="16"/>
        <v>88.333253691318333</v>
      </c>
      <c r="S48" s="20">
        <f t="shared" si="16"/>
        <v>93.6483917724359</v>
      </c>
      <c r="T48" s="20">
        <f t="shared" si="16"/>
        <v>76.910115454545462</v>
      </c>
      <c r="U48" s="20">
        <f t="shared" si="16"/>
        <v>55.444450825000004</v>
      </c>
      <c r="V48" s="20">
        <f t="shared" si="16"/>
        <v>85.988454465596334</v>
      </c>
      <c r="W48" s="21">
        <f t="shared" si="16"/>
        <v>0.75162563519740877</v>
      </c>
      <c r="X48" s="21">
        <f t="shared" si="16"/>
        <v>0.7356776165260247</v>
      </c>
      <c r="Y48" s="21">
        <f t="shared" si="16"/>
        <v>0.73995141929218533</v>
      </c>
      <c r="Z48" s="21">
        <f t="shared" si="16"/>
        <v>0.77184511029918745</v>
      </c>
      <c r="AA48" s="21">
        <f t="shared" si="16"/>
        <v>0.74350653922746457</v>
      </c>
      <c r="AB48" s="66">
        <f t="shared" si="20"/>
        <v>1.1112739506935905E-2</v>
      </c>
      <c r="AC48" s="66">
        <f t="shared" si="21"/>
        <v>2.0503089864858708E-2</v>
      </c>
      <c r="AD48" s="66">
        <f t="shared" si="22"/>
        <v>2.0146601632515904E-2</v>
      </c>
    </row>
    <row r="49" spans="1:30" x14ac:dyDescent="0.3">
      <c r="B49" s="18" t="s">
        <v>35</v>
      </c>
      <c r="C49" s="18">
        <v>602</v>
      </c>
      <c r="D49" s="18">
        <v>479</v>
      </c>
      <c r="E49" s="18">
        <v>374</v>
      </c>
      <c r="F49" s="18">
        <v>84</v>
      </c>
      <c r="G49" s="19">
        <f t="shared" si="17"/>
        <v>1539</v>
      </c>
      <c r="H49" s="18">
        <v>56290.515670000001</v>
      </c>
      <c r="I49" s="18">
        <v>40624.252243000003</v>
      </c>
      <c r="J49" s="18">
        <v>15395.731677</v>
      </c>
      <c r="K49" s="18">
        <v>2918.9752779999999</v>
      </c>
      <c r="L49" s="19">
        <f t="shared" si="18"/>
        <v>115229.474868</v>
      </c>
      <c r="M49" s="18">
        <v>41915.959224999999</v>
      </c>
      <c r="N49" s="18">
        <v>30160.966638999998</v>
      </c>
      <c r="O49" s="18">
        <v>11812.508435</v>
      </c>
      <c r="P49" s="18">
        <v>2269.8438080000001</v>
      </c>
      <c r="Q49" s="19">
        <f t="shared" si="19"/>
        <v>86159.278106999991</v>
      </c>
      <c r="R49" s="20">
        <f t="shared" si="16"/>
        <v>93.505839983388711</v>
      </c>
      <c r="S49" s="20">
        <f t="shared" si="16"/>
        <v>84.810547480167017</v>
      </c>
      <c r="T49" s="20">
        <f t="shared" si="16"/>
        <v>41.165057959893048</v>
      </c>
      <c r="U49" s="20">
        <f t="shared" si="16"/>
        <v>34.749705690476191</v>
      </c>
      <c r="V49" s="20">
        <f t="shared" si="16"/>
        <v>74.872953130604287</v>
      </c>
      <c r="W49" s="21">
        <f t="shared" si="16"/>
        <v>0.7446362628960439</v>
      </c>
      <c r="X49" s="21">
        <f t="shared" si="16"/>
        <v>0.74243745973680186</v>
      </c>
      <c r="Y49" s="21">
        <f t="shared" si="16"/>
        <v>0.76725865862204845</v>
      </c>
      <c r="Z49" s="21">
        <f t="shared" si="16"/>
        <v>0.77761666058207712</v>
      </c>
      <c r="AA49" s="21">
        <f t="shared" si="16"/>
        <v>0.74771909015205451</v>
      </c>
      <c r="AB49" s="66">
        <f t="shared" si="20"/>
        <v>9.8064828561779567E-3</v>
      </c>
      <c r="AC49" s="66">
        <f t="shared" si="21"/>
        <v>1.5754197084676441E-2</v>
      </c>
      <c r="AD49" s="66">
        <f t="shared" si="22"/>
        <v>1.5567986068925045E-2</v>
      </c>
    </row>
    <row r="50" spans="1:30" x14ac:dyDescent="0.3">
      <c r="B50" s="18" t="s">
        <v>36</v>
      </c>
      <c r="C50" s="18">
        <v>539</v>
      </c>
      <c r="D50" s="18">
        <v>429</v>
      </c>
      <c r="E50" s="18">
        <v>323</v>
      </c>
      <c r="F50" s="18">
        <v>52</v>
      </c>
      <c r="G50" s="19">
        <f t="shared" si="17"/>
        <v>1343</v>
      </c>
      <c r="H50" s="18">
        <v>68124.637728000002</v>
      </c>
      <c r="I50" s="18">
        <v>53049.810889</v>
      </c>
      <c r="J50" s="18">
        <v>11716.259152000001</v>
      </c>
      <c r="K50" s="18">
        <v>1762.860077</v>
      </c>
      <c r="L50" s="19">
        <f t="shared" si="18"/>
        <v>134653.56784599999</v>
      </c>
      <c r="M50" s="18">
        <v>49147.544194000002</v>
      </c>
      <c r="N50" s="18">
        <v>36366.964698999996</v>
      </c>
      <c r="O50" s="18">
        <v>8635.9733720000004</v>
      </c>
      <c r="P50" s="18">
        <v>1318.9806699999999</v>
      </c>
      <c r="Q50" s="19">
        <f t="shared" si="19"/>
        <v>95469.462935000003</v>
      </c>
      <c r="R50" s="20">
        <f t="shared" si="16"/>
        <v>126.39079355844156</v>
      </c>
      <c r="S50" s="20">
        <f t="shared" si="16"/>
        <v>123.65923284149184</v>
      </c>
      <c r="T50" s="20">
        <f t="shared" si="16"/>
        <v>36.273248148606811</v>
      </c>
      <c r="U50" s="20">
        <f t="shared" si="16"/>
        <v>33.901155326923075</v>
      </c>
      <c r="V50" s="20">
        <f t="shared" si="16"/>
        <v>100.26326719731942</v>
      </c>
      <c r="W50" s="21">
        <f t="shared" si="16"/>
        <v>0.7214356777973705</v>
      </c>
      <c r="X50" s="21">
        <f t="shared" si="16"/>
        <v>0.68552486973220805</v>
      </c>
      <c r="Y50" s="21">
        <f t="shared" si="16"/>
        <v>0.73709306528319785</v>
      </c>
      <c r="Z50" s="21">
        <f t="shared" si="16"/>
        <v>0.74820496941800096</v>
      </c>
      <c r="AA50" s="21">
        <f t="shared" si="16"/>
        <v>0.70900061886355736</v>
      </c>
      <c r="AB50" s="66">
        <f t="shared" si="20"/>
        <v>8.5575740583801151E-3</v>
      </c>
      <c r="AC50" s="66">
        <f t="shared" si="21"/>
        <v>1.8409863001031951E-2</v>
      </c>
      <c r="AD50" s="66">
        <f t="shared" si="22"/>
        <v>1.7250228897392358E-2</v>
      </c>
    </row>
    <row r="51" spans="1:30" x14ac:dyDescent="0.3">
      <c r="B51" s="18" t="s">
        <v>37</v>
      </c>
      <c r="C51" s="18">
        <v>408</v>
      </c>
      <c r="D51" s="18">
        <v>348</v>
      </c>
      <c r="E51" s="18">
        <v>180</v>
      </c>
      <c r="F51" s="18">
        <v>47</v>
      </c>
      <c r="G51" s="19">
        <f t="shared" si="17"/>
        <v>983</v>
      </c>
      <c r="H51" s="18">
        <v>25869.454212000001</v>
      </c>
      <c r="I51" s="18">
        <v>26247.022560000001</v>
      </c>
      <c r="J51" s="18">
        <v>5804.4911990000001</v>
      </c>
      <c r="K51" s="18">
        <v>1331.050567</v>
      </c>
      <c r="L51" s="19">
        <f t="shared" si="18"/>
        <v>59252.018538000004</v>
      </c>
      <c r="M51" s="18">
        <v>19414.215527</v>
      </c>
      <c r="N51" s="18">
        <v>19154.749625</v>
      </c>
      <c r="O51" s="18">
        <v>4595.6782839999996</v>
      </c>
      <c r="P51" s="18">
        <v>1065.34683</v>
      </c>
      <c r="Q51" s="19">
        <f t="shared" si="19"/>
        <v>44229.990266000008</v>
      </c>
      <c r="R51" s="20">
        <f t="shared" si="16"/>
        <v>63.405525029411763</v>
      </c>
      <c r="S51" s="20">
        <f t="shared" si="16"/>
        <v>75.42247862068966</v>
      </c>
      <c r="T51" s="20">
        <f t="shared" si="16"/>
        <v>32.24717332777778</v>
      </c>
      <c r="U51" s="20">
        <f t="shared" si="16"/>
        <v>28.320224829787232</v>
      </c>
      <c r="V51" s="20">
        <f t="shared" si="16"/>
        <v>60.276722826042729</v>
      </c>
      <c r="W51" s="21">
        <f t="shared" si="16"/>
        <v>0.75046869438762165</v>
      </c>
      <c r="X51" s="21">
        <f t="shared" si="16"/>
        <v>0.72978752470733577</v>
      </c>
      <c r="Y51" s="21">
        <f t="shared" si="16"/>
        <v>0.79174524113185751</v>
      </c>
      <c r="Z51" s="21">
        <f t="shared" si="16"/>
        <v>0.80038043363081335</v>
      </c>
      <c r="AA51" s="21">
        <f t="shared" si="16"/>
        <v>0.74647229507690205</v>
      </c>
      <c r="AB51" s="66">
        <f t="shared" si="20"/>
        <v>6.2636599399759135E-3</v>
      </c>
      <c r="AC51" s="66">
        <f t="shared" si="21"/>
        <v>8.1009479456699701E-3</v>
      </c>
      <c r="AD51" s="66">
        <f t="shared" si="22"/>
        <v>7.9918482073938792E-3</v>
      </c>
    </row>
    <row r="52" spans="1:30" x14ac:dyDescent="0.3">
      <c r="B52" s="18" t="s">
        <v>38</v>
      </c>
      <c r="C52" s="18">
        <v>349</v>
      </c>
      <c r="D52" s="18">
        <v>306</v>
      </c>
      <c r="E52" s="18">
        <v>244</v>
      </c>
      <c r="F52" s="18">
        <v>76</v>
      </c>
      <c r="G52" s="19">
        <f t="shared" si="17"/>
        <v>975</v>
      </c>
      <c r="H52" s="18">
        <v>18693.382964</v>
      </c>
      <c r="I52" s="18">
        <v>18726.137538999999</v>
      </c>
      <c r="J52" s="18">
        <v>3724.5726679999998</v>
      </c>
      <c r="K52" s="18">
        <v>2374.823911</v>
      </c>
      <c r="L52" s="19">
        <f t="shared" si="18"/>
        <v>43518.917082</v>
      </c>
      <c r="M52" s="18">
        <v>14545.220871</v>
      </c>
      <c r="N52" s="18">
        <v>14106.722344</v>
      </c>
      <c r="O52" s="18">
        <v>3034.0779419999999</v>
      </c>
      <c r="P52" s="18">
        <v>1808.99065</v>
      </c>
      <c r="Q52" s="19">
        <f t="shared" si="19"/>
        <v>33495.011807000003</v>
      </c>
      <c r="R52" s="20">
        <f t="shared" si="16"/>
        <v>53.562701902578794</v>
      </c>
      <c r="S52" s="20">
        <f t="shared" si="16"/>
        <v>61.196527905228756</v>
      </c>
      <c r="T52" s="20">
        <f t="shared" si="16"/>
        <v>15.264642081967212</v>
      </c>
      <c r="U52" s="20">
        <f t="shared" si="16"/>
        <v>31.247683039473685</v>
      </c>
      <c r="V52" s="20">
        <f t="shared" si="16"/>
        <v>44.63478675076923</v>
      </c>
      <c r="W52" s="21">
        <f t="shared" si="16"/>
        <v>0.77809462840468235</v>
      </c>
      <c r="X52" s="21">
        <f t="shared" si="16"/>
        <v>0.75331724519381682</v>
      </c>
      <c r="Y52" s="21">
        <f t="shared" si="16"/>
        <v>0.81461102049841927</v>
      </c>
      <c r="Z52" s="21">
        <f t="shared" si="16"/>
        <v>0.76173675093167781</v>
      </c>
      <c r="AA52" s="21">
        <f t="shared" si="16"/>
        <v>0.76966556276865594</v>
      </c>
      <c r="AB52" s="66">
        <f t="shared" si="20"/>
        <v>6.2126840706780428E-3</v>
      </c>
      <c r="AC52" s="66">
        <f t="shared" si="21"/>
        <v>5.9499151359225485E-3</v>
      </c>
      <c r="AD52" s="66">
        <f t="shared" si="22"/>
        <v>6.05216163188223E-3</v>
      </c>
    </row>
    <row r="53" spans="1:30" x14ac:dyDescent="0.3">
      <c r="B53" s="8" t="s">
        <v>39</v>
      </c>
      <c r="C53" s="18">
        <v>1925</v>
      </c>
      <c r="D53" s="18">
        <v>1919</v>
      </c>
      <c r="E53" s="18">
        <v>1459</v>
      </c>
      <c r="F53" s="18">
        <v>360</v>
      </c>
      <c r="G53" s="19">
        <f t="shared" si="17"/>
        <v>5663</v>
      </c>
      <c r="H53" s="18">
        <v>214607.54183299979</v>
      </c>
      <c r="I53" s="18">
        <v>182332.6271060002</v>
      </c>
      <c r="J53" s="18">
        <v>74587.056024999823</v>
      </c>
      <c r="K53" s="18">
        <v>16402.790463999991</v>
      </c>
      <c r="L53" s="19">
        <f t="shared" si="18"/>
        <v>487930.01542799978</v>
      </c>
      <c r="M53" s="18">
        <v>156309.56691500032</v>
      </c>
      <c r="N53" s="18">
        <v>130754.30524600018</v>
      </c>
      <c r="O53" s="18">
        <v>56022.456758999964</v>
      </c>
      <c r="P53" s="18">
        <v>12320.399677999987</v>
      </c>
      <c r="Q53" s="19">
        <f t="shared" si="19"/>
        <v>355406.72859800048</v>
      </c>
      <c r="R53" s="20">
        <f t="shared" si="16"/>
        <v>111.48443731584405</v>
      </c>
      <c r="S53" s="20">
        <f t="shared" si="16"/>
        <v>95.014396615945913</v>
      </c>
      <c r="T53" s="20">
        <f t="shared" si="16"/>
        <v>51.122039770390558</v>
      </c>
      <c r="U53" s="20">
        <f t="shared" si="16"/>
        <v>45.563306844444419</v>
      </c>
      <c r="V53" s="20">
        <f t="shared" si="16"/>
        <v>86.161048106657205</v>
      </c>
      <c r="W53" s="21">
        <f t="shared" si="16"/>
        <v>0.72835076335124815</v>
      </c>
      <c r="X53" s="21">
        <f t="shared" si="16"/>
        <v>0.71711962538654894</v>
      </c>
      <c r="Y53" s="21">
        <f t="shared" si="16"/>
        <v>0.75110159516448216</v>
      </c>
      <c r="Z53" s="21">
        <f t="shared" si="16"/>
        <v>0.75111608022062915</v>
      </c>
      <c r="AA53" s="21">
        <f t="shared" si="16"/>
        <v>0.72839693677431738</v>
      </c>
      <c r="AB53" s="66">
        <f t="shared" si="20"/>
        <v>3.608454347923052E-2</v>
      </c>
      <c r="AC53" s="66">
        <f t="shared" si="21"/>
        <v>6.6709890289681786E-2</v>
      </c>
      <c r="AD53" s="66">
        <f t="shared" si="22"/>
        <v>6.4217889485385232E-2</v>
      </c>
    </row>
    <row r="54" spans="1:30" x14ac:dyDescent="0.3">
      <c r="B54" s="47" t="s">
        <v>40</v>
      </c>
      <c r="C54" s="22">
        <f>C32-SUM(C38:C53)</f>
        <v>10408</v>
      </c>
      <c r="D54" s="22">
        <f>D32-SUM(D38:D53)</f>
        <v>20261</v>
      </c>
      <c r="E54" s="22">
        <f>E32-SUM(E38:E53)</f>
        <v>21734</v>
      </c>
      <c r="F54" s="22">
        <f>F32-SUM(F38:F53)</f>
        <v>5204</v>
      </c>
      <c r="G54" s="23">
        <f t="shared" si="17"/>
        <v>57607</v>
      </c>
      <c r="H54" s="22">
        <f>H32-SUM(H38:H53)</f>
        <v>163762.42129100021</v>
      </c>
      <c r="I54" s="22">
        <f>I32-SUM(I38:I53)</f>
        <v>157625.10510300007</v>
      </c>
      <c r="J54" s="22">
        <f>J32-SUM(J38:J53)</f>
        <v>132739.84732600022</v>
      </c>
      <c r="K54" s="22">
        <f>K32-SUM(K38:K53)</f>
        <v>32788.088285999984</v>
      </c>
      <c r="L54" s="23">
        <f t="shared" si="18"/>
        <v>486915.46200600045</v>
      </c>
      <c r="M54" s="22">
        <f>M32-SUM(M38:M53)</f>
        <v>133930.88062399998</v>
      </c>
      <c r="N54" s="22">
        <f>N32-SUM(N38:N53)</f>
        <v>130701.01811399986</v>
      </c>
      <c r="O54" s="22">
        <f>O32-SUM(O38:O53)</f>
        <v>110763.14294399996</v>
      </c>
      <c r="P54" s="22">
        <f>P32-SUM(P38:P53)</f>
        <v>27574.029051999998</v>
      </c>
      <c r="Q54" s="23">
        <f t="shared" si="19"/>
        <v>402969.07073399983</v>
      </c>
      <c r="R54" s="24">
        <f t="shared" ref="R54:AA55" si="23">H54/C54</f>
        <v>15.734283367697945</v>
      </c>
      <c r="S54" s="24">
        <f t="shared" si="23"/>
        <v>7.7797297815014099</v>
      </c>
      <c r="T54" s="24">
        <f t="shared" si="23"/>
        <v>6.1074743409404721</v>
      </c>
      <c r="U54" s="24">
        <f t="shared" si="23"/>
        <v>6.3005550126825485</v>
      </c>
      <c r="V54" s="24">
        <f t="shared" si="23"/>
        <v>8.4523662403180246</v>
      </c>
      <c r="W54" s="25">
        <f t="shared" si="23"/>
        <v>0.8178364704684562</v>
      </c>
      <c r="X54" s="25">
        <f t="shared" si="23"/>
        <v>0.82918909413949848</v>
      </c>
      <c r="Y54" s="25">
        <f t="shared" si="23"/>
        <v>0.83443777565882737</v>
      </c>
      <c r="Z54" s="25">
        <f t="shared" si="23"/>
        <v>0.8409770283488498</v>
      </c>
      <c r="AA54" s="25">
        <f t="shared" si="23"/>
        <v>0.82759555236517401</v>
      </c>
      <c r="AD54" s="66"/>
    </row>
    <row r="55" spans="1:30" x14ac:dyDescent="0.3">
      <c r="B55" s="7" t="s">
        <v>15</v>
      </c>
      <c r="C55" s="18">
        <f>SUM(C38:C54)</f>
        <v>69731</v>
      </c>
      <c r="D55" s="18">
        <f t="shared" ref="D55:P55" si="24">SUM(D38:D54)</f>
        <v>67946</v>
      </c>
      <c r="E55" s="18">
        <f t="shared" si="24"/>
        <v>62550</v>
      </c>
      <c r="F55" s="18">
        <f t="shared" si="24"/>
        <v>14317</v>
      </c>
      <c r="G55" s="19">
        <f>SUM(C55:F55)</f>
        <v>214544</v>
      </c>
      <c r="H55" s="18">
        <f t="shared" si="24"/>
        <v>3600788.4596460001</v>
      </c>
      <c r="I55" s="18">
        <f t="shared" si="24"/>
        <v>2646124.3690840001</v>
      </c>
      <c r="J55" s="18">
        <f t="shared" si="24"/>
        <v>1295451.5630350001</v>
      </c>
      <c r="K55" s="18">
        <f t="shared" si="24"/>
        <v>258759.10310099999</v>
      </c>
      <c r="L55" s="19">
        <f>SUM(H55:K55)</f>
        <v>7801123.4948660005</v>
      </c>
      <c r="M55" s="18">
        <f t="shared" si="24"/>
        <v>2737693.7655659998</v>
      </c>
      <c r="N55" s="18">
        <f t="shared" si="24"/>
        <v>1992044.7221349999</v>
      </c>
      <c r="O55" s="18">
        <f t="shared" si="24"/>
        <v>1004453.865932</v>
      </c>
      <c r="P55" s="18">
        <f t="shared" si="24"/>
        <v>203164.89843299999</v>
      </c>
      <c r="Q55" s="19">
        <f>SUM(M55:P55)</f>
        <v>5937357.2520659994</v>
      </c>
      <c r="R55" s="20">
        <f t="shared" si="23"/>
        <v>51.638273646527374</v>
      </c>
      <c r="S55" s="20">
        <f t="shared" si="23"/>
        <v>38.944520193742093</v>
      </c>
      <c r="T55" s="20">
        <f t="shared" si="23"/>
        <v>20.710656483373302</v>
      </c>
      <c r="U55" s="20">
        <f t="shared" si="23"/>
        <v>18.073556129147168</v>
      </c>
      <c r="V55" s="20">
        <f t="shared" si="23"/>
        <v>36.361415350072711</v>
      </c>
      <c r="W55" s="21">
        <f t="shared" si="23"/>
        <v>0.7603039712683225</v>
      </c>
      <c r="X55" s="21">
        <f t="shared" si="23"/>
        <v>0.75281598454292575</v>
      </c>
      <c r="Y55" s="21">
        <f t="shared" si="23"/>
        <v>0.77536968157941233</v>
      </c>
      <c r="Z55" s="21">
        <f t="shared" si="23"/>
        <v>0.78515072899174398</v>
      </c>
      <c r="AA55" s="21">
        <f t="shared" si="23"/>
        <v>0.76109002196586628</v>
      </c>
    </row>
    <row r="56" spans="1:30" x14ac:dyDescent="0.3">
      <c r="I56" s="8"/>
      <c r="J56" s="8"/>
      <c r="K56" s="8"/>
      <c r="AA56" s="9"/>
    </row>
    <row r="57" spans="1:30" x14ac:dyDescent="0.3">
      <c r="B57" s="7" t="s">
        <v>41</v>
      </c>
      <c r="AA57" s="9"/>
    </row>
    <row r="58" spans="1:30" x14ac:dyDescent="0.3">
      <c r="AA58" s="9"/>
    </row>
    <row r="59" spans="1:30" x14ac:dyDescent="0.3">
      <c r="B59" s="16"/>
      <c r="C59" s="68" t="s">
        <v>94</v>
      </c>
      <c r="D59" s="68"/>
      <c r="E59" s="68"/>
      <c r="F59" s="68"/>
      <c r="G59" s="68"/>
      <c r="H59" s="68" t="s">
        <v>12</v>
      </c>
      <c r="I59" s="68"/>
      <c r="J59" s="68"/>
      <c r="K59" s="68"/>
      <c r="L59" s="68"/>
      <c r="M59" s="68" t="s">
        <v>95</v>
      </c>
      <c r="N59" s="68"/>
      <c r="O59" s="68"/>
      <c r="P59" s="68"/>
      <c r="Q59" s="68"/>
      <c r="R59" s="68" t="s">
        <v>13</v>
      </c>
      <c r="S59" s="68"/>
      <c r="T59" s="68"/>
      <c r="U59" s="68"/>
      <c r="V59" s="68"/>
      <c r="W59" s="68" t="s">
        <v>101</v>
      </c>
      <c r="X59" s="68"/>
      <c r="Y59" s="68"/>
      <c r="Z59" s="68"/>
      <c r="AA59" s="68"/>
    </row>
    <row r="60" spans="1:30" x14ac:dyDescent="0.3">
      <c r="B60" s="16"/>
      <c r="C60" s="17">
        <v>43952</v>
      </c>
      <c r="D60" s="17">
        <v>43983</v>
      </c>
      <c r="E60" s="17">
        <v>44013</v>
      </c>
      <c r="F60" s="17">
        <v>44044</v>
      </c>
      <c r="G60" s="17" t="s">
        <v>14</v>
      </c>
      <c r="H60" s="17">
        <v>43952</v>
      </c>
      <c r="I60" s="17">
        <v>43983</v>
      </c>
      <c r="J60" s="17">
        <v>44013</v>
      </c>
      <c r="K60" s="17">
        <v>44044</v>
      </c>
      <c r="L60" s="17" t="s">
        <v>14</v>
      </c>
      <c r="M60" s="17">
        <v>43952</v>
      </c>
      <c r="N60" s="17">
        <v>43983</v>
      </c>
      <c r="O60" s="17">
        <v>44013</v>
      </c>
      <c r="P60" s="17">
        <v>44044</v>
      </c>
      <c r="Q60" s="17" t="s">
        <v>14</v>
      </c>
      <c r="R60" s="17">
        <v>43952</v>
      </c>
      <c r="S60" s="17">
        <v>43983</v>
      </c>
      <c r="T60" s="17">
        <v>44013</v>
      </c>
      <c r="U60" s="17">
        <v>44044</v>
      </c>
      <c r="V60" s="17" t="s">
        <v>14</v>
      </c>
      <c r="W60" s="17">
        <v>43952</v>
      </c>
      <c r="X60" s="17">
        <v>43983</v>
      </c>
      <c r="Y60" s="17">
        <v>44013</v>
      </c>
      <c r="Z60" s="17">
        <v>44044</v>
      </c>
      <c r="AA60" s="17" t="s">
        <v>14</v>
      </c>
    </row>
    <row r="61" spans="1:30" x14ac:dyDescent="0.3">
      <c r="A61" s="48"/>
      <c r="B61" s="18" t="s">
        <v>42</v>
      </c>
      <c r="C61" s="49">
        <v>878</v>
      </c>
      <c r="D61" s="49">
        <v>842</v>
      </c>
      <c r="E61" s="49">
        <v>922</v>
      </c>
      <c r="F61" s="49">
        <v>175</v>
      </c>
      <c r="G61" s="19">
        <f>SUM(C61:F61)</f>
        <v>2817</v>
      </c>
      <c r="H61" s="49">
        <v>16722.105312</v>
      </c>
      <c r="I61" s="49">
        <v>11803.237405</v>
      </c>
      <c r="J61" s="49">
        <v>9858.2431390000002</v>
      </c>
      <c r="K61" s="49">
        <v>1750.9195030000001</v>
      </c>
      <c r="L61" s="19">
        <f>SUM(H61:K61)</f>
        <v>40134.505358999995</v>
      </c>
      <c r="M61" s="49">
        <v>13725.669389000001</v>
      </c>
      <c r="N61" s="49">
        <v>9771.3709070000004</v>
      </c>
      <c r="O61" s="49">
        <v>8226.3682649999992</v>
      </c>
      <c r="P61" s="49">
        <v>1461.473522</v>
      </c>
      <c r="Q61" s="19">
        <f>SUM(M61:P61)</f>
        <v>33184.882082999997</v>
      </c>
      <c r="R61" s="50">
        <f t="shared" ref="R61:AA76" si="25">H61/C61</f>
        <v>19.04567803189066</v>
      </c>
      <c r="S61" s="50">
        <f t="shared" si="25"/>
        <v>14.018096680522564</v>
      </c>
      <c r="T61" s="50">
        <f t="shared" si="25"/>
        <v>10.692237677874187</v>
      </c>
      <c r="U61" s="50">
        <f t="shared" si="25"/>
        <v>10.005254302857143</v>
      </c>
      <c r="V61" s="50">
        <f t="shared" si="25"/>
        <v>14.247250748668796</v>
      </c>
      <c r="W61" s="51">
        <f t="shared" si="25"/>
        <v>0.8208098880438387</v>
      </c>
      <c r="X61" s="51">
        <f t="shared" si="25"/>
        <v>0.82785515293123946</v>
      </c>
      <c r="Y61" s="51">
        <f t="shared" si="25"/>
        <v>0.83446595392396306</v>
      </c>
      <c r="Z61" s="51">
        <f t="shared" si="25"/>
        <v>0.8346891558954781</v>
      </c>
      <c r="AA61" s="51">
        <f t="shared" si="25"/>
        <v>0.82684168612927544</v>
      </c>
      <c r="AB61" s="67">
        <f>G61/SUM($G$61:$G$76)</f>
        <v>1.3184251909540213E-2</v>
      </c>
      <c r="AC61" s="67">
        <f>L61/SUM($L$61:$L$76)</f>
        <v>5.148238847302998E-3</v>
      </c>
      <c r="AD61" s="67">
        <f>Q61/SUM($Q$61:$Q$76)</f>
        <v>5.593328039817021E-3</v>
      </c>
    </row>
    <row r="62" spans="1:30" x14ac:dyDescent="0.3">
      <c r="A62" s="48"/>
      <c r="B62" s="18" t="s">
        <v>43</v>
      </c>
      <c r="C62" s="49">
        <v>1254</v>
      </c>
      <c r="D62" s="49">
        <v>1440</v>
      </c>
      <c r="E62" s="49">
        <v>1330</v>
      </c>
      <c r="F62" s="49">
        <v>274</v>
      </c>
      <c r="G62" s="19">
        <f t="shared" ref="G62:G76" si="26">SUM(C62:F62)</f>
        <v>4298</v>
      </c>
      <c r="H62" s="49">
        <v>72234.367316000003</v>
      </c>
      <c r="I62" s="49">
        <v>47255.194918000001</v>
      </c>
      <c r="J62" s="49">
        <v>29167.375672999999</v>
      </c>
      <c r="K62" s="49">
        <v>6941.7947949999998</v>
      </c>
      <c r="L62" s="19">
        <f t="shared" ref="L62:L77" si="27">SUM(H62:K62)</f>
        <v>155598.73270200001</v>
      </c>
      <c r="M62" s="49">
        <v>53528.798834000001</v>
      </c>
      <c r="N62" s="49">
        <v>36031.654605999996</v>
      </c>
      <c r="O62" s="49">
        <v>22623.389113000001</v>
      </c>
      <c r="P62" s="49">
        <v>5353.6723080000002</v>
      </c>
      <c r="Q62" s="19">
        <f t="shared" ref="Q62:Q77" si="28">SUM(M62:P62)</f>
        <v>117537.51486099999</v>
      </c>
      <c r="R62" s="50">
        <f t="shared" si="25"/>
        <v>57.603163728867628</v>
      </c>
      <c r="S62" s="50">
        <f t="shared" si="25"/>
        <v>32.816107581944443</v>
      </c>
      <c r="T62" s="50">
        <f t="shared" si="25"/>
        <v>21.930357648872178</v>
      </c>
      <c r="U62" s="50">
        <f t="shared" si="25"/>
        <v>25.335017499999999</v>
      </c>
      <c r="V62" s="50">
        <f t="shared" si="25"/>
        <v>36.202590205211727</v>
      </c>
      <c r="W62" s="51">
        <f t="shared" si="25"/>
        <v>0.74104336790035541</v>
      </c>
      <c r="X62" s="51">
        <f t="shared" si="25"/>
        <v>0.76249086832726531</v>
      </c>
      <c r="Y62" s="51">
        <f t="shared" si="25"/>
        <v>0.77564020042921744</v>
      </c>
      <c r="Z62" s="51">
        <f t="shared" si="25"/>
        <v>0.77122307214498986</v>
      </c>
      <c r="AA62" s="51">
        <f t="shared" si="25"/>
        <v>0.75538863858297478</v>
      </c>
      <c r="AB62" s="67">
        <f t="shared" ref="AB62:AB76" si="29">G62/SUM($G$61:$G$76)</f>
        <v>2.0115695671708851E-2</v>
      </c>
      <c r="AC62" s="67">
        <f t="shared" ref="AC62:AC76" si="30">L62/SUM($L$61:$L$76)</f>
        <v>1.995936995166972E-2</v>
      </c>
      <c r="AD62" s="67">
        <f t="shared" ref="AD62:AD76" si="31">Q62/SUM($Q$61:$Q$76)</f>
        <v>1.9811005383660176E-2</v>
      </c>
    </row>
    <row r="63" spans="1:30" x14ac:dyDescent="0.3">
      <c r="A63" s="48"/>
      <c r="B63" s="18" t="s">
        <v>44</v>
      </c>
      <c r="C63" s="49">
        <v>1983</v>
      </c>
      <c r="D63" s="49">
        <v>2188</v>
      </c>
      <c r="E63" s="49">
        <v>2055</v>
      </c>
      <c r="F63" s="49">
        <v>449</v>
      </c>
      <c r="G63" s="19">
        <f t="shared" si="26"/>
        <v>6675</v>
      </c>
      <c r="H63" s="49">
        <v>78201.140966999999</v>
      </c>
      <c r="I63" s="49">
        <v>63194.829294000003</v>
      </c>
      <c r="J63" s="49">
        <v>34337.288143999998</v>
      </c>
      <c r="K63" s="49">
        <v>6746.474099</v>
      </c>
      <c r="L63" s="19">
        <f t="shared" si="27"/>
        <v>182479.73250400001</v>
      </c>
      <c r="M63" s="49">
        <v>61194.598457</v>
      </c>
      <c r="N63" s="49">
        <v>48658.304799999998</v>
      </c>
      <c r="O63" s="49">
        <v>27330.526970999999</v>
      </c>
      <c r="P63" s="49">
        <v>5511.8967549999998</v>
      </c>
      <c r="Q63" s="19">
        <f t="shared" si="28"/>
        <v>142695.32698299998</v>
      </c>
      <c r="R63" s="50">
        <f t="shared" si="25"/>
        <v>39.435774567322241</v>
      </c>
      <c r="S63" s="50">
        <f t="shared" si="25"/>
        <v>28.8824631142596</v>
      </c>
      <c r="T63" s="50">
        <f t="shared" si="25"/>
        <v>16.709142649148419</v>
      </c>
      <c r="U63" s="50">
        <f t="shared" si="25"/>
        <v>15.025554786191536</v>
      </c>
      <c r="V63" s="50">
        <f t="shared" si="25"/>
        <v>27.337787641048692</v>
      </c>
      <c r="W63" s="51">
        <f t="shared" si="25"/>
        <v>0.78252820483557184</v>
      </c>
      <c r="X63" s="51">
        <f t="shared" si="25"/>
        <v>0.76997288138287345</v>
      </c>
      <c r="Y63" s="51">
        <f t="shared" si="25"/>
        <v>0.79594308252836388</v>
      </c>
      <c r="Z63" s="51">
        <f t="shared" si="25"/>
        <v>0.81700406376969625</v>
      </c>
      <c r="AA63" s="51">
        <f t="shared" si="25"/>
        <v>0.78197904515161454</v>
      </c>
      <c r="AB63" s="67">
        <f t="shared" si="29"/>
        <v>3.1240639508761419E-2</v>
      </c>
      <c r="AC63" s="67">
        <f t="shared" si="30"/>
        <v>2.3407520270132962E-2</v>
      </c>
      <c r="AD63" s="67">
        <f t="shared" si="31"/>
        <v>2.4051366871475053E-2</v>
      </c>
    </row>
    <row r="64" spans="1:30" x14ac:dyDescent="0.3">
      <c r="A64" s="48"/>
      <c r="B64" s="18" t="s">
        <v>45</v>
      </c>
      <c r="C64" s="49">
        <v>1360</v>
      </c>
      <c r="D64" s="49">
        <v>1311</v>
      </c>
      <c r="E64" s="49">
        <v>1172</v>
      </c>
      <c r="F64" s="49">
        <v>256</v>
      </c>
      <c r="G64" s="19">
        <f t="shared" si="26"/>
        <v>4099</v>
      </c>
      <c r="H64" s="49">
        <v>39894.013843000001</v>
      </c>
      <c r="I64" s="49">
        <v>20393.397306999999</v>
      </c>
      <c r="J64" s="49">
        <v>14824.117228999999</v>
      </c>
      <c r="K64" s="49">
        <v>2884.9576320000001</v>
      </c>
      <c r="L64" s="19">
        <f t="shared" si="27"/>
        <v>77996.486011000001</v>
      </c>
      <c r="M64" s="49">
        <v>31166.085813000002</v>
      </c>
      <c r="N64" s="49">
        <v>16453.957706000001</v>
      </c>
      <c r="O64" s="49">
        <v>11964.195102</v>
      </c>
      <c r="P64" s="49">
        <v>2371.0007700000001</v>
      </c>
      <c r="Q64" s="19">
        <f t="shared" si="28"/>
        <v>61955.239390999996</v>
      </c>
      <c r="R64" s="50">
        <f t="shared" si="25"/>
        <v>29.333833708088235</v>
      </c>
      <c r="S64" s="50">
        <f t="shared" si="25"/>
        <v>15.555604353165522</v>
      </c>
      <c r="T64" s="50">
        <f t="shared" si="25"/>
        <v>12.648564188566553</v>
      </c>
      <c r="U64" s="50">
        <f t="shared" si="25"/>
        <v>11.26936575</v>
      </c>
      <c r="V64" s="50">
        <f t="shared" si="25"/>
        <v>19.028174191510125</v>
      </c>
      <c r="W64" s="51">
        <f t="shared" si="25"/>
        <v>0.781222113564503</v>
      </c>
      <c r="X64" s="51">
        <f t="shared" si="25"/>
        <v>0.80682769321383285</v>
      </c>
      <c r="Y64" s="51">
        <f t="shared" si="25"/>
        <v>0.80707639565847367</v>
      </c>
      <c r="Z64" s="51">
        <f t="shared" si="25"/>
        <v>0.82184942465040678</v>
      </c>
      <c r="AA64" s="51">
        <f t="shared" si="25"/>
        <v>0.79433372655099266</v>
      </c>
      <c r="AB64" s="67">
        <f t="shared" si="29"/>
        <v>1.9184326793470121E-2</v>
      </c>
      <c r="AC64" s="67">
        <f t="shared" si="30"/>
        <v>1.0004970427395846E-2</v>
      </c>
      <c r="AD64" s="67">
        <f t="shared" si="31"/>
        <v>1.044258577844338E-2</v>
      </c>
    </row>
    <row r="65" spans="1:30" x14ac:dyDescent="0.3">
      <c r="A65" s="48"/>
      <c r="B65" s="18" t="s">
        <v>46</v>
      </c>
      <c r="C65" s="49">
        <v>2772</v>
      </c>
      <c r="D65" s="49">
        <v>3030</v>
      </c>
      <c r="E65" s="49">
        <v>2803</v>
      </c>
      <c r="F65" s="49">
        <v>586</v>
      </c>
      <c r="G65" s="19">
        <f t="shared" si="26"/>
        <v>9191</v>
      </c>
      <c r="H65" s="49">
        <v>102162.416968</v>
      </c>
      <c r="I65" s="49">
        <v>67506.543109999999</v>
      </c>
      <c r="J65" s="49">
        <v>35973.366925000002</v>
      </c>
      <c r="K65" s="49">
        <v>6719.3905279999999</v>
      </c>
      <c r="L65" s="19">
        <f t="shared" si="27"/>
        <v>212361.717531</v>
      </c>
      <c r="M65" s="49">
        <v>79318.177095000006</v>
      </c>
      <c r="N65" s="49">
        <v>53024.437616000003</v>
      </c>
      <c r="O65" s="49">
        <v>28816.217975</v>
      </c>
      <c r="P65" s="49">
        <v>5574.7534930000002</v>
      </c>
      <c r="Q65" s="19">
        <f t="shared" si="28"/>
        <v>166733.58617900001</v>
      </c>
      <c r="R65" s="50">
        <f t="shared" si="25"/>
        <v>36.85512877633478</v>
      </c>
      <c r="S65" s="50">
        <f t="shared" si="25"/>
        <v>22.279387165016502</v>
      </c>
      <c r="T65" s="50">
        <f t="shared" si="25"/>
        <v>12.83388045843739</v>
      </c>
      <c r="U65" s="50">
        <f t="shared" si="25"/>
        <v>11.466536737201364</v>
      </c>
      <c r="V65" s="50">
        <f t="shared" si="25"/>
        <v>23.105398491023827</v>
      </c>
      <c r="W65" s="51">
        <f t="shared" si="25"/>
        <v>0.77639291873688321</v>
      </c>
      <c r="X65" s="51">
        <f t="shared" si="25"/>
        <v>0.7854710843302728</v>
      </c>
      <c r="Y65" s="51">
        <f t="shared" si="25"/>
        <v>0.80104311712268217</v>
      </c>
      <c r="Z65" s="51">
        <f t="shared" si="25"/>
        <v>0.82965165810347741</v>
      </c>
      <c r="AA65" s="51">
        <f t="shared" si="25"/>
        <v>0.78513956337097657</v>
      </c>
      <c r="AB65" s="67">
        <f t="shared" si="29"/>
        <v>4.3016137486895312E-2</v>
      </c>
      <c r="AC65" s="67">
        <f t="shared" si="30"/>
        <v>2.7240620859624344E-2</v>
      </c>
      <c r="AD65" s="67">
        <f t="shared" si="31"/>
        <v>2.8103027168265876E-2</v>
      </c>
    </row>
    <row r="66" spans="1:30" x14ac:dyDescent="0.3">
      <c r="A66" s="48"/>
      <c r="B66" s="18" t="s">
        <v>47</v>
      </c>
      <c r="C66" s="49">
        <v>6529</v>
      </c>
      <c r="D66" s="49">
        <v>5911</v>
      </c>
      <c r="E66" s="49">
        <v>5674</v>
      </c>
      <c r="F66" s="49">
        <v>1284</v>
      </c>
      <c r="G66" s="19">
        <f t="shared" si="26"/>
        <v>19398</v>
      </c>
      <c r="H66" s="49">
        <v>236795.72639200001</v>
      </c>
      <c r="I66" s="49">
        <v>142098.58893</v>
      </c>
      <c r="J66" s="49">
        <v>87558.532835000005</v>
      </c>
      <c r="K66" s="49">
        <v>21979.301057000001</v>
      </c>
      <c r="L66" s="19">
        <f t="shared" si="27"/>
        <v>488432.14921400003</v>
      </c>
      <c r="M66" s="49">
        <v>186135.401522</v>
      </c>
      <c r="N66" s="49">
        <v>112050.586899</v>
      </c>
      <c r="O66" s="49">
        <v>69789.47378</v>
      </c>
      <c r="P66" s="49">
        <v>17280.002576999999</v>
      </c>
      <c r="Q66" s="19">
        <f t="shared" si="28"/>
        <v>385255.46477800002</v>
      </c>
      <c r="R66" s="50" t="s">
        <v>48</v>
      </c>
      <c r="S66" s="50">
        <f t="shared" si="25"/>
        <v>24.039686843173744</v>
      </c>
      <c r="T66" s="50">
        <f t="shared" si="25"/>
        <v>15.431535571906945</v>
      </c>
      <c r="U66" s="50">
        <f t="shared" si="25"/>
        <v>17.117835714174454</v>
      </c>
      <c r="V66" s="50">
        <f t="shared" si="25"/>
        <v>25.179510733786991</v>
      </c>
      <c r="W66" s="51">
        <f t="shared" si="25"/>
        <v>0.7860589562071103</v>
      </c>
      <c r="X66" s="51">
        <f t="shared" si="25"/>
        <v>0.7885411652764398</v>
      </c>
      <c r="Y66" s="51">
        <f t="shared" si="25"/>
        <v>0.79706079488009496</v>
      </c>
      <c r="Z66" s="51">
        <f t="shared" si="25"/>
        <v>0.7861943622404971</v>
      </c>
      <c r="AA66" s="51">
        <f t="shared" si="25"/>
        <v>0.78875943239601432</v>
      </c>
      <c r="AB66" s="67">
        <f t="shared" si="29"/>
        <v>9.0787404522989362E-2</v>
      </c>
      <c r="AC66" s="67">
        <f t="shared" si="30"/>
        <v>6.2653453490023603E-2</v>
      </c>
      <c r="AD66" s="67">
        <f t="shared" si="31"/>
        <v>6.4934996250579455E-2</v>
      </c>
    </row>
    <row r="67" spans="1:30" x14ac:dyDescent="0.3">
      <c r="A67" s="48"/>
      <c r="B67" s="18" t="s">
        <v>49</v>
      </c>
      <c r="C67" s="49">
        <v>31137</v>
      </c>
      <c r="D67" s="49">
        <v>28962</v>
      </c>
      <c r="E67" s="49">
        <v>24616</v>
      </c>
      <c r="F67" s="49">
        <v>5201</v>
      </c>
      <c r="G67" s="19">
        <f t="shared" si="26"/>
        <v>89916</v>
      </c>
      <c r="H67" s="49">
        <v>2195249.1380420001</v>
      </c>
      <c r="I67" s="49">
        <v>1704735.059927</v>
      </c>
      <c r="J67" s="49">
        <v>719443.71250499994</v>
      </c>
      <c r="K67" s="49">
        <v>132432.52757899999</v>
      </c>
      <c r="L67" s="19">
        <f t="shared" si="27"/>
        <v>4751860.4380529998</v>
      </c>
      <c r="M67" s="49">
        <v>1640408.430589</v>
      </c>
      <c r="N67" s="49">
        <v>1254007.6738740001</v>
      </c>
      <c r="O67" s="49">
        <v>544545.63851800002</v>
      </c>
      <c r="P67" s="49">
        <v>101545.955856</v>
      </c>
      <c r="Q67" s="19">
        <f t="shared" si="28"/>
        <v>3540507.6988369999</v>
      </c>
      <c r="R67" s="50">
        <f t="shared" si="25"/>
        <v>70.50291094331503</v>
      </c>
      <c r="S67" s="50">
        <f t="shared" si="25"/>
        <v>58.861095916269591</v>
      </c>
      <c r="T67" s="50">
        <f t="shared" si="25"/>
        <v>29.226670153761777</v>
      </c>
      <c r="U67" s="50">
        <f t="shared" si="25"/>
        <v>25.462897054220338</v>
      </c>
      <c r="V67" s="50">
        <f t="shared" si="25"/>
        <v>52.847773900673957</v>
      </c>
      <c r="W67" s="51">
        <f t="shared" si="25"/>
        <v>0.7472538775494626</v>
      </c>
      <c r="X67" s="51">
        <f t="shared" si="25"/>
        <v>0.73560267712667271</v>
      </c>
      <c r="Y67" s="51">
        <f t="shared" si="25"/>
        <v>0.75689818265555497</v>
      </c>
      <c r="Z67" s="51">
        <f t="shared" si="25"/>
        <v>0.76677503414276216</v>
      </c>
      <c r="AA67" s="51">
        <f t="shared" si="25"/>
        <v>0.74507821620444459</v>
      </c>
      <c r="AB67" s="67">
        <f t="shared" si="29"/>
        <v>0.42082896510408868</v>
      </c>
      <c r="AC67" s="67">
        <f t="shared" si="30"/>
        <v>0.6095431421247306</v>
      </c>
      <c r="AD67" s="67">
        <f t="shared" si="31"/>
        <v>0.59675429725989149</v>
      </c>
    </row>
    <row r="68" spans="1:30" x14ac:dyDescent="0.3">
      <c r="A68" s="48"/>
      <c r="B68" s="18" t="s">
        <v>50</v>
      </c>
      <c r="C68" s="49">
        <v>2930</v>
      </c>
      <c r="D68" s="49">
        <v>2883</v>
      </c>
      <c r="E68" s="49">
        <v>2882</v>
      </c>
      <c r="F68" s="49">
        <v>716</v>
      </c>
      <c r="G68" s="19">
        <f t="shared" si="26"/>
        <v>9411</v>
      </c>
      <c r="H68" s="49">
        <v>99591.697453000001</v>
      </c>
      <c r="I68" s="49">
        <v>69060.672919000004</v>
      </c>
      <c r="J68" s="49">
        <v>47293.068239</v>
      </c>
      <c r="K68" s="49">
        <v>11638.291080999999</v>
      </c>
      <c r="L68" s="19">
        <f t="shared" si="27"/>
        <v>227583.72969200002</v>
      </c>
      <c r="M68" s="49">
        <v>78886.428111000001</v>
      </c>
      <c r="N68" s="49">
        <v>54626.382328</v>
      </c>
      <c r="O68" s="49">
        <v>37919.033509000001</v>
      </c>
      <c r="P68" s="49">
        <v>9160.9834470000005</v>
      </c>
      <c r="Q68" s="19">
        <f t="shared" si="28"/>
        <v>180592.827395</v>
      </c>
      <c r="R68" s="50">
        <f t="shared" si="25"/>
        <v>33.990340427645052</v>
      </c>
      <c r="S68" s="50">
        <f t="shared" si="25"/>
        <v>23.954447769337499</v>
      </c>
      <c r="T68" s="50">
        <f t="shared" si="25"/>
        <v>16.409808549271339</v>
      </c>
      <c r="U68" s="50">
        <f t="shared" si="25"/>
        <v>16.254596481843574</v>
      </c>
      <c r="V68" s="50">
        <f t="shared" si="25"/>
        <v>24.182736127085327</v>
      </c>
      <c r="W68" s="51">
        <f t="shared" si="25"/>
        <v>0.79209843921205003</v>
      </c>
      <c r="X68" s="51">
        <f t="shared" si="25"/>
        <v>0.79099116789768731</v>
      </c>
      <c r="Y68" s="51">
        <f t="shared" si="25"/>
        <v>0.80178839988500161</v>
      </c>
      <c r="Z68" s="51">
        <f t="shared" si="25"/>
        <v>0.78714163301480677</v>
      </c>
      <c r="AA68" s="51">
        <f t="shared" si="25"/>
        <v>0.79352257579838825</v>
      </c>
      <c r="AB68" s="67">
        <f t="shared" si="29"/>
        <v>4.4045791523139137E-2</v>
      </c>
      <c r="AC68" s="67">
        <f t="shared" si="30"/>
        <v>2.9193218845830884E-2</v>
      </c>
      <c r="AD68" s="67">
        <f t="shared" si="31"/>
        <v>3.0439009026214145E-2</v>
      </c>
    </row>
    <row r="69" spans="1:30" x14ac:dyDescent="0.3">
      <c r="A69" s="48"/>
      <c r="B69" s="18" t="s">
        <v>51</v>
      </c>
      <c r="C69" s="49">
        <v>3720</v>
      </c>
      <c r="D69" s="49">
        <v>3860</v>
      </c>
      <c r="E69" s="49">
        <v>3738</v>
      </c>
      <c r="F69" s="49">
        <v>882</v>
      </c>
      <c r="G69" s="19">
        <f t="shared" si="26"/>
        <v>12200</v>
      </c>
      <c r="H69" s="49">
        <v>146201.25484000001</v>
      </c>
      <c r="I69" s="49">
        <v>106384.344748</v>
      </c>
      <c r="J69" s="49">
        <v>62176.057580000001</v>
      </c>
      <c r="K69" s="49">
        <v>12629.290370000001</v>
      </c>
      <c r="L69" s="19">
        <f t="shared" si="27"/>
        <v>327390.94753800001</v>
      </c>
      <c r="M69" s="49">
        <v>114299.129696</v>
      </c>
      <c r="N69" s="49">
        <v>83333.098484999995</v>
      </c>
      <c r="O69" s="49">
        <v>49676.909890000003</v>
      </c>
      <c r="P69" s="49">
        <v>10291.287624000001</v>
      </c>
      <c r="Q69" s="19">
        <f t="shared" si="28"/>
        <v>257600.42569499998</v>
      </c>
      <c r="R69" s="50">
        <f t="shared" si="25"/>
        <v>39.301412591397849</v>
      </c>
      <c r="S69" s="50">
        <f t="shared" si="25"/>
        <v>27.560711074611401</v>
      </c>
      <c r="T69" s="50">
        <f t="shared" si="25"/>
        <v>16.633509250936331</v>
      </c>
      <c r="U69" s="50">
        <f t="shared" si="25"/>
        <v>14.318923321995465</v>
      </c>
      <c r="V69" s="50">
        <f t="shared" si="25"/>
        <v>26.835323568688526</v>
      </c>
      <c r="W69" s="51">
        <f t="shared" si="25"/>
        <v>0.78179308256339453</v>
      </c>
      <c r="X69" s="51">
        <f t="shared" si="25"/>
        <v>0.78332106742206198</v>
      </c>
      <c r="Y69" s="51">
        <f t="shared" si="25"/>
        <v>0.79897169141163815</v>
      </c>
      <c r="Z69" s="51">
        <f t="shared" si="25"/>
        <v>0.81487457509459416</v>
      </c>
      <c r="AA69" s="51">
        <f t="shared" si="25"/>
        <v>0.78682818701057855</v>
      </c>
      <c r="AB69" s="67">
        <f t="shared" si="29"/>
        <v>5.7098996555339225E-2</v>
      </c>
      <c r="AC69" s="67">
        <f t="shared" si="30"/>
        <v>4.1995952841424669E-2</v>
      </c>
      <c r="AD69" s="67">
        <f t="shared" si="31"/>
        <v>4.3418677230941921E-2</v>
      </c>
    </row>
    <row r="70" spans="1:30" x14ac:dyDescent="0.3">
      <c r="A70" s="48"/>
      <c r="B70" s="18" t="s">
        <v>52</v>
      </c>
      <c r="C70" s="49">
        <v>1368</v>
      </c>
      <c r="D70" s="49">
        <v>1505</v>
      </c>
      <c r="E70" s="49">
        <v>1588</v>
      </c>
      <c r="F70" s="49">
        <v>266</v>
      </c>
      <c r="G70" s="19">
        <f t="shared" si="26"/>
        <v>4727</v>
      </c>
      <c r="H70" s="49">
        <v>53729.270725000002</v>
      </c>
      <c r="I70" s="49">
        <v>34652.766686000003</v>
      </c>
      <c r="J70" s="49">
        <v>23666.474688999999</v>
      </c>
      <c r="K70" s="49">
        <v>4137.8777700000001</v>
      </c>
      <c r="L70" s="19">
        <f t="shared" si="27"/>
        <v>116186.38987</v>
      </c>
      <c r="M70" s="49">
        <v>41555.234084999996</v>
      </c>
      <c r="N70" s="49">
        <v>27279.811024999999</v>
      </c>
      <c r="O70" s="49">
        <v>18890.096218999999</v>
      </c>
      <c r="P70" s="49">
        <v>3364.5492770000001</v>
      </c>
      <c r="Q70" s="19">
        <f t="shared" si="28"/>
        <v>91089.690605999989</v>
      </c>
      <c r="R70" s="50">
        <f t="shared" si="25"/>
        <v>39.275782693713452</v>
      </c>
      <c r="S70" s="50">
        <f t="shared" si="25"/>
        <v>23.025094143521596</v>
      </c>
      <c r="T70" s="50">
        <f t="shared" si="25"/>
        <v>14.903321592569268</v>
      </c>
      <c r="U70" s="50">
        <f t="shared" si="25"/>
        <v>15.555931466165413</v>
      </c>
      <c r="V70" s="50">
        <f t="shared" si="25"/>
        <v>24.579308201819334</v>
      </c>
      <c r="W70" s="51">
        <f t="shared" si="25"/>
        <v>0.77341891159644049</v>
      </c>
      <c r="X70" s="51">
        <f t="shared" si="25"/>
        <v>0.7872332755474114</v>
      </c>
      <c r="Y70" s="51">
        <f t="shared" si="25"/>
        <v>0.79817955429500342</v>
      </c>
      <c r="Z70" s="51">
        <f t="shared" si="25"/>
        <v>0.8131098751619239</v>
      </c>
      <c r="AA70" s="51">
        <f t="shared" si="25"/>
        <v>0.78399622114018264</v>
      </c>
      <c r="AB70" s="67">
        <f t="shared" si="29"/>
        <v>2.2123521042384305E-2</v>
      </c>
      <c r="AC70" s="67">
        <f t="shared" si="30"/>
        <v>1.4903766235715963E-2</v>
      </c>
      <c r="AD70" s="67">
        <f t="shared" si="31"/>
        <v>1.5353211722448804E-2</v>
      </c>
    </row>
    <row r="71" spans="1:30" x14ac:dyDescent="0.3">
      <c r="A71" s="48"/>
      <c r="B71" s="18" t="s">
        <v>53</v>
      </c>
      <c r="C71" s="49">
        <v>5087</v>
      </c>
      <c r="D71" s="49">
        <v>5045</v>
      </c>
      <c r="E71" s="49">
        <v>5018</v>
      </c>
      <c r="F71" s="49">
        <v>1119</v>
      </c>
      <c r="G71" s="19">
        <f t="shared" si="26"/>
        <v>16269</v>
      </c>
      <c r="H71" s="49">
        <v>189456.15588499999</v>
      </c>
      <c r="I71" s="49">
        <v>130909.900953</v>
      </c>
      <c r="J71" s="49">
        <v>74548.083641999998</v>
      </c>
      <c r="K71" s="49">
        <v>14212.968961</v>
      </c>
      <c r="L71" s="19">
        <f t="shared" si="27"/>
        <v>409127.10944099992</v>
      </c>
      <c r="M71" s="49">
        <v>148230.59422</v>
      </c>
      <c r="N71" s="49">
        <v>101219.114843</v>
      </c>
      <c r="O71" s="49">
        <v>59523.228582000003</v>
      </c>
      <c r="P71" s="49">
        <v>11507.42928</v>
      </c>
      <c r="Q71" s="19">
        <f t="shared" si="28"/>
        <v>320480.36692499998</v>
      </c>
      <c r="R71" s="50">
        <f t="shared" si="25"/>
        <v>37.243199505602512</v>
      </c>
      <c r="S71" s="50">
        <f t="shared" si="25"/>
        <v>25.948444192864223</v>
      </c>
      <c r="T71" s="50">
        <f t="shared" si="25"/>
        <v>14.856134643682742</v>
      </c>
      <c r="U71" s="50">
        <f t="shared" si="25"/>
        <v>12.701491475424486</v>
      </c>
      <c r="V71" s="50">
        <f t="shared" si="25"/>
        <v>25.147649483127417</v>
      </c>
      <c r="W71" s="51">
        <f t="shared" si="25"/>
        <v>0.78240051650776699</v>
      </c>
      <c r="X71" s="51">
        <f t="shared" si="25"/>
        <v>0.77319678730289654</v>
      </c>
      <c r="Y71" s="51">
        <f t="shared" si="25"/>
        <v>0.79845417446069578</v>
      </c>
      <c r="Z71" s="51">
        <f t="shared" si="25"/>
        <v>0.80964289105084752</v>
      </c>
      <c r="AA71" s="51">
        <f t="shared" si="25"/>
        <v>0.78332713606507254</v>
      </c>
      <c r="AB71" s="67">
        <f t="shared" si="29"/>
        <v>7.6142915980230638E-2</v>
      </c>
      <c r="AC71" s="67">
        <f t="shared" si="30"/>
        <v>5.2480628812250095E-2</v>
      </c>
      <c r="AD71" s="67">
        <f t="shared" si="31"/>
        <v>5.4017121954781359E-2</v>
      </c>
    </row>
    <row r="72" spans="1:30" x14ac:dyDescent="0.3">
      <c r="A72" s="48"/>
      <c r="B72" s="18" t="s">
        <v>54</v>
      </c>
      <c r="C72" s="49">
        <v>3477</v>
      </c>
      <c r="D72" s="49">
        <v>3706</v>
      </c>
      <c r="E72" s="49">
        <v>3864</v>
      </c>
      <c r="F72" s="49">
        <v>891</v>
      </c>
      <c r="G72" s="19">
        <f t="shared" si="26"/>
        <v>11938</v>
      </c>
      <c r="H72" s="49">
        <v>114268.17447100001</v>
      </c>
      <c r="I72" s="49">
        <v>73062.838917000001</v>
      </c>
      <c r="J72" s="49">
        <v>44348.908471000002</v>
      </c>
      <c r="K72" s="49">
        <v>11208.267442</v>
      </c>
      <c r="L72" s="19">
        <f t="shared" si="27"/>
        <v>242888.18930100003</v>
      </c>
      <c r="M72" s="49">
        <v>89227.567716000005</v>
      </c>
      <c r="N72" s="49">
        <v>57980.094850000001</v>
      </c>
      <c r="O72" s="49">
        <v>36198.406950999997</v>
      </c>
      <c r="P72" s="49">
        <v>9191.0657819999997</v>
      </c>
      <c r="Q72" s="19">
        <f t="shared" si="28"/>
        <v>192597.13529899999</v>
      </c>
      <c r="R72" s="50">
        <f t="shared" si="25"/>
        <v>32.864013365257406</v>
      </c>
      <c r="S72" s="50">
        <f t="shared" si="25"/>
        <v>19.714743366702645</v>
      </c>
      <c r="T72" s="50">
        <f t="shared" si="25"/>
        <v>11.477460784420291</v>
      </c>
      <c r="U72" s="50">
        <f t="shared" si="25"/>
        <v>12.579424738496073</v>
      </c>
      <c r="V72" s="50">
        <f t="shared" si="25"/>
        <v>20.34580242092478</v>
      </c>
      <c r="W72" s="51">
        <f t="shared" si="25"/>
        <v>0.78086105890004365</v>
      </c>
      <c r="X72" s="51">
        <f t="shared" si="25"/>
        <v>0.79356476848464474</v>
      </c>
      <c r="Y72" s="51">
        <f t="shared" si="25"/>
        <v>0.81621866690744682</v>
      </c>
      <c r="Z72" s="51">
        <f t="shared" si="25"/>
        <v>0.82002555966490642</v>
      </c>
      <c r="AA72" s="51">
        <f t="shared" si="25"/>
        <v>0.7929456588781405</v>
      </c>
      <c r="AB72" s="67">
        <f t="shared" si="29"/>
        <v>5.5872772203085216E-2</v>
      </c>
      <c r="AC72" s="67">
        <f t="shared" si="30"/>
        <v>3.1156392747969556E-2</v>
      </c>
      <c r="AD72" s="67">
        <f t="shared" si="31"/>
        <v>3.246234097086604E-2</v>
      </c>
    </row>
    <row r="73" spans="1:30" x14ac:dyDescent="0.3">
      <c r="A73" s="48"/>
      <c r="B73" s="18" t="s">
        <v>55</v>
      </c>
      <c r="C73" s="49">
        <v>1714</v>
      </c>
      <c r="D73" s="49">
        <v>1620</v>
      </c>
      <c r="E73" s="49">
        <v>1730</v>
      </c>
      <c r="F73" s="49">
        <v>354</v>
      </c>
      <c r="G73" s="19">
        <f t="shared" si="26"/>
        <v>5418</v>
      </c>
      <c r="H73" s="49">
        <v>49311.977907</v>
      </c>
      <c r="I73" s="49">
        <v>29932.844107000001</v>
      </c>
      <c r="J73" s="49">
        <v>21316.836405999999</v>
      </c>
      <c r="K73" s="49">
        <v>5508.0980179999997</v>
      </c>
      <c r="L73" s="19">
        <f t="shared" si="27"/>
        <v>106069.75643800001</v>
      </c>
      <c r="M73" s="49">
        <v>38675.283778999998</v>
      </c>
      <c r="N73" s="49">
        <v>23829.815135000001</v>
      </c>
      <c r="O73" s="49">
        <v>17274.309406</v>
      </c>
      <c r="P73" s="49">
        <v>4412.3922839999996</v>
      </c>
      <c r="Q73" s="19">
        <f t="shared" si="28"/>
        <v>84191.800604000004</v>
      </c>
      <c r="R73" s="50">
        <f t="shared" si="25"/>
        <v>28.770115464994166</v>
      </c>
      <c r="S73" s="50">
        <f t="shared" si="25"/>
        <v>18.477064263580246</v>
      </c>
      <c r="T73" s="50">
        <f t="shared" si="25"/>
        <v>12.321870754913293</v>
      </c>
      <c r="U73" s="50">
        <f t="shared" si="25"/>
        <v>15.559598920903953</v>
      </c>
      <c r="V73" s="50">
        <f t="shared" si="25"/>
        <v>19.577289855666301</v>
      </c>
      <c r="W73" s="51">
        <f t="shared" si="25"/>
        <v>0.78429796208823155</v>
      </c>
      <c r="X73" s="51">
        <f t="shared" si="25"/>
        <v>0.79610928549977766</v>
      </c>
      <c r="Y73" s="51">
        <f t="shared" si="25"/>
        <v>0.81035989942381137</v>
      </c>
      <c r="Z73" s="51">
        <f t="shared" si="25"/>
        <v>0.80107366818467529</v>
      </c>
      <c r="AA73" s="51">
        <f t="shared" si="25"/>
        <v>0.7937399257931913</v>
      </c>
      <c r="AB73" s="67">
        <f t="shared" si="29"/>
        <v>2.5357570765313763E-2</v>
      </c>
      <c r="AC73" s="67">
        <f t="shared" si="30"/>
        <v>1.3606058819798671E-2</v>
      </c>
      <c r="AD73" s="67">
        <f t="shared" si="31"/>
        <v>1.4190569002572305E-2</v>
      </c>
    </row>
    <row r="74" spans="1:30" x14ac:dyDescent="0.3">
      <c r="A74" s="48"/>
      <c r="B74" s="18" t="s">
        <v>56</v>
      </c>
      <c r="C74" s="49">
        <v>3788</v>
      </c>
      <c r="D74" s="49">
        <v>3955</v>
      </c>
      <c r="E74" s="49">
        <v>3505</v>
      </c>
      <c r="F74" s="49">
        <v>782</v>
      </c>
      <c r="G74" s="19">
        <f t="shared" si="26"/>
        <v>12030</v>
      </c>
      <c r="H74" s="49">
        <v>149385.35919700001</v>
      </c>
      <c r="I74" s="49">
        <v>101600.51453099999</v>
      </c>
      <c r="J74" s="49">
        <v>63474.751599000003</v>
      </c>
      <c r="K74" s="49">
        <v>12309.409283999999</v>
      </c>
      <c r="L74" s="19">
        <f t="shared" si="27"/>
        <v>326770.03461099998</v>
      </c>
      <c r="M74" s="49">
        <v>115825.860974</v>
      </c>
      <c r="N74" s="49">
        <v>79539.105288000006</v>
      </c>
      <c r="O74" s="49">
        <v>50377.783603999997</v>
      </c>
      <c r="P74" s="49">
        <v>9940.6030580000006</v>
      </c>
      <c r="Q74" s="19">
        <f t="shared" si="28"/>
        <v>255683.35292400001</v>
      </c>
      <c r="R74" s="50">
        <f t="shared" si="25"/>
        <v>39.436472860876457</v>
      </c>
      <c r="S74" s="50">
        <f t="shared" si="25"/>
        <v>25.689131360556257</v>
      </c>
      <c r="T74" s="50">
        <f t="shared" si="25"/>
        <v>18.109772210841655</v>
      </c>
      <c r="U74" s="50">
        <f t="shared" si="25"/>
        <v>15.740932588235294</v>
      </c>
      <c r="V74" s="50">
        <f t="shared" si="25"/>
        <v>27.162928895344969</v>
      </c>
      <c r="W74" s="51">
        <f t="shared" si="25"/>
        <v>0.77534948268428461</v>
      </c>
      <c r="X74" s="51">
        <f t="shared" si="25"/>
        <v>0.78286124489784259</v>
      </c>
      <c r="Y74" s="51">
        <f t="shared" si="25"/>
        <v>0.79366649470738004</v>
      </c>
      <c r="Z74" s="51">
        <f t="shared" si="25"/>
        <v>0.80756134016284453</v>
      </c>
      <c r="AA74" s="51">
        <f t="shared" si="25"/>
        <v>0.78245654693636646</v>
      </c>
      <c r="AB74" s="67">
        <f t="shared" si="29"/>
        <v>5.6303354800059907E-2</v>
      </c>
      <c r="AC74" s="67">
        <f t="shared" si="30"/>
        <v>4.1916305465108931E-2</v>
      </c>
      <c r="AD74" s="67">
        <f t="shared" si="31"/>
        <v>4.3095553681562274E-2</v>
      </c>
    </row>
    <row r="75" spans="1:30" x14ac:dyDescent="0.3">
      <c r="A75" s="48"/>
      <c r="B75" s="18" t="s">
        <v>57</v>
      </c>
      <c r="C75" s="49">
        <v>668</v>
      </c>
      <c r="D75" s="49">
        <v>650</v>
      </c>
      <c r="E75" s="49">
        <v>677</v>
      </c>
      <c r="F75" s="49">
        <v>177</v>
      </c>
      <c r="G75" s="19">
        <f t="shared" si="26"/>
        <v>2172</v>
      </c>
      <c r="H75" s="49">
        <v>15872.142394</v>
      </c>
      <c r="I75" s="49">
        <v>9891.9119119999996</v>
      </c>
      <c r="J75" s="49">
        <v>6031.0491330000004</v>
      </c>
      <c r="K75" s="49">
        <v>1952.3838430000001</v>
      </c>
      <c r="L75" s="19">
        <f t="shared" si="27"/>
        <v>33747.487282000002</v>
      </c>
      <c r="M75" s="49">
        <v>12951.881079999999</v>
      </c>
      <c r="N75" s="49">
        <v>8099.7707019999998</v>
      </c>
      <c r="O75" s="49">
        <v>5033.781301</v>
      </c>
      <c r="P75" s="49">
        <v>1629.0145930000001</v>
      </c>
      <c r="Q75" s="19">
        <f t="shared" si="28"/>
        <v>27714.447676</v>
      </c>
      <c r="R75" s="50">
        <f t="shared" si="25"/>
        <v>23.760692206586828</v>
      </c>
      <c r="S75" s="50">
        <f t="shared" si="25"/>
        <v>15.218326018461537</v>
      </c>
      <c r="T75" s="50">
        <f t="shared" si="25"/>
        <v>8.9084920723781398</v>
      </c>
      <c r="U75" s="50">
        <f t="shared" si="25"/>
        <v>11.030417192090395</v>
      </c>
      <c r="V75" s="50">
        <f t="shared" si="25"/>
        <v>15.537517164825047</v>
      </c>
      <c r="W75" s="51">
        <f t="shared" si="25"/>
        <v>0.81601341258733162</v>
      </c>
      <c r="X75" s="51">
        <f t="shared" si="25"/>
        <v>0.81882762139986998</v>
      </c>
      <c r="Y75" s="51">
        <f t="shared" si="25"/>
        <v>0.83464438607484304</v>
      </c>
      <c r="Z75" s="51">
        <f t="shared" si="25"/>
        <v>0.83437209278319158</v>
      </c>
      <c r="AA75" s="51">
        <f t="shared" si="25"/>
        <v>0.82122996134240012</v>
      </c>
      <c r="AB75" s="67">
        <f t="shared" si="29"/>
        <v>1.0165493485098098E-2</v>
      </c>
      <c r="AC75" s="67">
        <f t="shared" si="30"/>
        <v>4.3289464631484685E-3</v>
      </c>
      <c r="AD75" s="67">
        <f t="shared" si="31"/>
        <v>4.6712836558073624E-3</v>
      </c>
    </row>
    <row r="76" spans="1:30" x14ac:dyDescent="0.3">
      <c r="A76" s="48"/>
      <c r="B76" s="8" t="s">
        <v>58</v>
      </c>
      <c r="C76" s="49">
        <v>1060</v>
      </c>
      <c r="D76" s="49">
        <v>992</v>
      </c>
      <c r="E76" s="49">
        <v>856</v>
      </c>
      <c r="F76" s="49">
        <v>197</v>
      </c>
      <c r="G76" s="19">
        <f t="shared" si="26"/>
        <v>3105</v>
      </c>
      <c r="H76" s="49">
        <v>41596.363141000002</v>
      </c>
      <c r="I76" s="49">
        <v>32666.393841000001</v>
      </c>
      <c r="J76" s="49">
        <v>19303.534568999999</v>
      </c>
      <c r="K76" s="49">
        <v>3580.0712509999998</v>
      </c>
      <c r="L76" s="19">
        <f t="shared" si="27"/>
        <v>97146.362802000003</v>
      </c>
      <c r="M76" s="49">
        <v>32468.992633999998</v>
      </c>
      <c r="N76" s="49">
        <v>25338.512470000001</v>
      </c>
      <c r="O76" s="49">
        <v>14552.367864</v>
      </c>
      <c r="P76" s="49">
        <v>2760.799892</v>
      </c>
      <c r="Q76" s="19">
        <f t="shared" si="28"/>
        <v>75120.672859999991</v>
      </c>
      <c r="R76" s="50">
        <f t="shared" si="25"/>
        <v>39.241852019811326</v>
      </c>
      <c r="S76" s="50">
        <f t="shared" si="25"/>
        <v>32.929832501008065</v>
      </c>
      <c r="T76" s="50">
        <f t="shared" si="25"/>
        <v>22.550858141355139</v>
      </c>
      <c r="U76" s="50">
        <f t="shared" si="25"/>
        <v>18.172950512690356</v>
      </c>
      <c r="V76" s="50">
        <f t="shared" si="25"/>
        <v>31.287073366183577</v>
      </c>
      <c r="W76" s="51">
        <f t="shared" si="25"/>
        <v>0.78057287181427915</v>
      </c>
      <c r="X76" s="51">
        <f t="shared" si="25"/>
        <v>0.77567522737074568</v>
      </c>
      <c r="Y76" s="51">
        <f t="shared" si="25"/>
        <v>0.7538706350374812</v>
      </c>
      <c r="Z76" s="51">
        <f t="shared" si="25"/>
        <v>0.77115780621093566</v>
      </c>
      <c r="AA76" s="51">
        <f t="shared" si="25"/>
        <v>0.77327313852303525</v>
      </c>
      <c r="AB76" s="67">
        <f t="shared" si="29"/>
        <v>1.4532162647895761E-2</v>
      </c>
      <c r="AC76" s="67">
        <f t="shared" si="30"/>
        <v>1.2461413797872923E-2</v>
      </c>
      <c r="AD76" s="67">
        <f t="shared" si="31"/>
        <v>1.266162600267328E-2</v>
      </c>
    </row>
    <row r="77" spans="1:30" x14ac:dyDescent="0.3">
      <c r="A77" s="48"/>
      <c r="B77" s="47" t="s">
        <v>40</v>
      </c>
      <c r="C77" s="52">
        <v>6</v>
      </c>
      <c r="D77" s="52">
        <v>46</v>
      </c>
      <c r="E77" s="52">
        <v>120</v>
      </c>
      <c r="F77" s="52">
        <v>708</v>
      </c>
      <c r="G77" s="23">
        <f>SUM(C77:F77)</f>
        <v>880</v>
      </c>
      <c r="H77" s="52">
        <v>117.154793</v>
      </c>
      <c r="I77" s="52">
        <v>975.32957899999997</v>
      </c>
      <c r="J77" s="52">
        <v>2130.162257</v>
      </c>
      <c r="K77" s="52">
        <v>2127.0798880000002</v>
      </c>
      <c r="L77" s="23">
        <f t="shared" si="27"/>
        <v>5349.7265170000001</v>
      </c>
      <c r="M77" s="52">
        <v>95.631572000000006</v>
      </c>
      <c r="N77" s="52">
        <v>801.03060100000005</v>
      </c>
      <c r="O77" s="52">
        <v>1712.138882</v>
      </c>
      <c r="P77" s="52">
        <v>1808.0179149999999</v>
      </c>
      <c r="Q77" s="23">
        <f t="shared" si="28"/>
        <v>4416.8189700000003</v>
      </c>
      <c r="R77" s="53">
        <f t="shared" ref="R77:AA78" si="32">H77/C77</f>
        <v>19.525798833333333</v>
      </c>
      <c r="S77" s="53">
        <f t="shared" si="32"/>
        <v>21.202816934782607</v>
      </c>
      <c r="T77" s="53">
        <f t="shared" si="32"/>
        <v>17.751352141666665</v>
      </c>
      <c r="U77" s="53">
        <f t="shared" si="32"/>
        <v>3.0043501242937856</v>
      </c>
      <c r="V77" s="53">
        <f t="shared" si="32"/>
        <v>6.0792346784090912</v>
      </c>
      <c r="W77" s="54">
        <f t="shared" si="32"/>
        <v>0.81628390568706832</v>
      </c>
      <c r="X77" s="54">
        <f t="shared" si="32"/>
        <v>0.82129222597892737</v>
      </c>
      <c r="Y77" s="54">
        <f t="shared" si="32"/>
        <v>0.80375984335168882</v>
      </c>
      <c r="Z77" s="54">
        <f t="shared" si="32"/>
        <v>0.85000000479530635</v>
      </c>
      <c r="AA77" s="54">
        <f t="shared" si="32"/>
        <v>0.82561584334536187</v>
      </c>
      <c r="AD77" s="67"/>
    </row>
    <row r="78" spans="1:30" x14ac:dyDescent="0.3">
      <c r="A78" s="48"/>
      <c r="B78" s="7" t="s">
        <v>15</v>
      </c>
      <c r="C78" s="49">
        <f>SUM(C61:C77)</f>
        <v>69731</v>
      </c>
      <c r="D78" s="49">
        <f t="shared" ref="D78:P78" si="33">SUM(D61:D77)</f>
        <v>67946</v>
      </c>
      <c r="E78" s="49">
        <f t="shared" si="33"/>
        <v>62550</v>
      </c>
      <c r="F78" s="49">
        <f t="shared" si="33"/>
        <v>14317</v>
      </c>
      <c r="G78" s="19">
        <f>SUM(C78:F78)</f>
        <v>214544</v>
      </c>
      <c r="H78" s="49">
        <f t="shared" si="33"/>
        <v>3600788.4596460005</v>
      </c>
      <c r="I78" s="49">
        <f t="shared" si="33"/>
        <v>2646124.3690840001</v>
      </c>
      <c r="J78" s="49">
        <f t="shared" si="33"/>
        <v>1295451.5630349999</v>
      </c>
      <c r="K78" s="49">
        <f t="shared" si="33"/>
        <v>258759.10310099999</v>
      </c>
      <c r="L78" s="19">
        <f>SUM(H78:K78)</f>
        <v>7801123.4948660005</v>
      </c>
      <c r="M78" s="49">
        <f t="shared" si="33"/>
        <v>2737693.7655660002</v>
      </c>
      <c r="N78" s="49">
        <f t="shared" si="33"/>
        <v>1992044.7221349999</v>
      </c>
      <c r="O78" s="49">
        <f t="shared" si="33"/>
        <v>1004453.865932</v>
      </c>
      <c r="P78" s="49">
        <f t="shared" si="33"/>
        <v>203164.89843300002</v>
      </c>
      <c r="Q78" s="19">
        <f>SUM(M78:P78)</f>
        <v>5937357.2520660004</v>
      </c>
      <c r="R78" s="50">
        <f t="shared" si="32"/>
        <v>51.638273646527374</v>
      </c>
      <c r="S78" s="50">
        <f t="shared" si="32"/>
        <v>38.944520193742093</v>
      </c>
      <c r="T78" s="50">
        <f t="shared" si="32"/>
        <v>20.710656483373299</v>
      </c>
      <c r="U78" s="50">
        <f t="shared" si="32"/>
        <v>18.073556129147168</v>
      </c>
      <c r="V78" s="50">
        <f t="shared" si="32"/>
        <v>36.361415350072711</v>
      </c>
      <c r="W78" s="51">
        <f t="shared" si="32"/>
        <v>0.76030397126832261</v>
      </c>
      <c r="X78" s="51">
        <f t="shared" si="32"/>
        <v>0.75281598454292575</v>
      </c>
      <c r="Y78" s="51">
        <f t="shared" si="32"/>
        <v>0.77536968157941244</v>
      </c>
      <c r="Z78" s="51">
        <f t="shared" si="32"/>
        <v>0.78515072899174421</v>
      </c>
      <c r="AA78" s="51">
        <f t="shared" si="32"/>
        <v>0.76109002196586639</v>
      </c>
    </row>
    <row r="79" spans="1:30" x14ac:dyDescent="0.3">
      <c r="A79" s="48"/>
      <c r="D79" s="8"/>
      <c r="E79" s="8"/>
      <c r="F79" s="8"/>
      <c r="N79" s="8"/>
      <c r="O79" s="8"/>
      <c r="P79" s="8"/>
    </row>
    <row r="80" spans="1:30" x14ac:dyDescent="0.3">
      <c r="A80" s="48"/>
      <c r="B80" s="64" t="s">
        <v>91</v>
      </c>
      <c r="C80" s="47"/>
      <c r="D80" s="47"/>
      <c r="E80" s="47"/>
      <c r="F80" s="47"/>
      <c r="N80" s="8"/>
      <c r="O80" s="8"/>
      <c r="P80" s="8"/>
    </row>
    <row r="81" spans="1:27" x14ac:dyDescent="0.3">
      <c r="A81" s="48"/>
      <c r="C81" s="17">
        <v>43952</v>
      </c>
      <c r="D81" s="17">
        <v>43983</v>
      </c>
      <c r="E81" s="17">
        <v>44013</v>
      </c>
      <c r="F81" s="17">
        <v>44044</v>
      </c>
      <c r="N81" s="8"/>
      <c r="O81" s="8"/>
      <c r="P81" s="8"/>
    </row>
    <row r="82" spans="1:27" x14ac:dyDescent="0.3">
      <c r="A82" s="48"/>
      <c r="B82" s="7" t="s">
        <v>60</v>
      </c>
      <c r="C82" s="49">
        <v>821.81</v>
      </c>
      <c r="D82" s="49">
        <v>793.72</v>
      </c>
      <c r="E82" s="49">
        <v>784.73</v>
      </c>
      <c r="F82" s="49">
        <f>E82</f>
        <v>784.73</v>
      </c>
      <c r="N82" s="8"/>
      <c r="O82" s="8"/>
      <c r="P82" s="8"/>
    </row>
    <row r="83" spans="1:27" x14ac:dyDescent="0.3">
      <c r="A83" s="48"/>
      <c r="B83" s="7" t="s">
        <v>59</v>
      </c>
      <c r="C83" s="49">
        <v>28713.19</v>
      </c>
      <c r="D83" s="49">
        <v>28709.15</v>
      </c>
      <c r="E83" s="49">
        <v>28681.360000000001</v>
      </c>
      <c r="F83" s="49">
        <v>28667.73</v>
      </c>
      <c r="N83" s="8"/>
      <c r="O83" s="8"/>
      <c r="P83" s="8"/>
    </row>
    <row r="84" spans="1:27" x14ac:dyDescent="0.3">
      <c r="A84" s="48"/>
      <c r="B84" s="8" t="s">
        <v>61</v>
      </c>
      <c r="D84" s="8"/>
      <c r="E84" s="8"/>
      <c r="F84" s="8"/>
      <c r="N84" s="8"/>
      <c r="O84" s="8"/>
      <c r="P84" s="8"/>
    </row>
    <row r="85" spans="1:27" x14ac:dyDescent="0.3">
      <c r="B85" s="55"/>
      <c r="C85" s="11"/>
      <c r="D85" s="55"/>
      <c r="E85" s="55"/>
      <c r="F85" s="55"/>
      <c r="G85" s="55"/>
      <c r="H85" s="11"/>
      <c r="I85" s="55"/>
      <c r="J85" s="55"/>
      <c r="K85" s="55"/>
      <c r="L85" s="11"/>
      <c r="M85" s="11"/>
      <c r="N85" s="55"/>
      <c r="O85" s="55"/>
      <c r="P85" s="55"/>
      <c r="Q85" s="11"/>
      <c r="R85" s="11"/>
      <c r="S85" s="11"/>
      <c r="T85" s="11"/>
      <c r="U85" s="11"/>
      <c r="V85" s="11"/>
      <c r="W85" s="56"/>
      <c r="X85" s="56"/>
      <c r="Y85" s="56"/>
      <c r="Z85" s="56"/>
      <c r="AA85" s="11"/>
    </row>
    <row r="86" spans="1:27" x14ac:dyDescent="0.3">
      <c r="B86" s="55"/>
      <c r="C86" s="11"/>
      <c r="D86" s="55"/>
      <c r="E86" s="55"/>
      <c r="F86" s="55"/>
      <c r="G86" s="55"/>
      <c r="H86" s="11"/>
      <c r="I86" s="55"/>
      <c r="J86" s="55"/>
      <c r="K86" s="55"/>
      <c r="L86" s="11"/>
      <c r="M86" s="11"/>
      <c r="N86" s="55"/>
      <c r="O86" s="55"/>
      <c r="P86" s="55"/>
      <c r="Q86" s="11"/>
      <c r="R86" s="11"/>
      <c r="S86" s="11"/>
      <c r="T86" s="11"/>
      <c r="U86" s="11"/>
      <c r="V86" s="11"/>
      <c r="W86" s="56"/>
      <c r="X86" s="56"/>
      <c r="Y86" s="56"/>
      <c r="Z86" s="56"/>
      <c r="AA86" s="11"/>
    </row>
    <row r="87" spans="1:27" x14ac:dyDescent="0.3">
      <c r="B87" s="55"/>
      <c r="C87" s="11"/>
      <c r="D87" s="55"/>
      <c r="E87" s="55"/>
      <c r="F87" s="55"/>
      <c r="G87" s="55"/>
      <c r="H87" s="11"/>
      <c r="I87" s="55"/>
      <c r="J87" s="55"/>
      <c r="K87" s="55"/>
      <c r="L87" s="11"/>
      <c r="M87" s="11"/>
      <c r="N87" s="55"/>
      <c r="O87" s="55"/>
      <c r="P87" s="55"/>
      <c r="Q87" s="11"/>
      <c r="R87" s="11"/>
      <c r="S87" s="11"/>
      <c r="T87" s="11"/>
      <c r="U87" s="11"/>
      <c r="V87" s="11"/>
      <c r="W87" s="56"/>
      <c r="X87" s="56"/>
      <c r="Y87" s="56"/>
      <c r="Z87" s="56"/>
      <c r="AA87" s="11"/>
    </row>
    <row r="88" spans="1:27" x14ac:dyDescent="0.3">
      <c r="B88" s="55"/>
      <c r="C88" s="11"/>
      <c r="D88" s="55"/>
      <c r="E88" s="55"/>
      <c r="F88" s="55"/>
      <c r="G88" s="55"/>
      <c r="H88" s="11"/>
      <c r="I88" s="55"/>
      <c r="J88" s="55"/>
      <c r="K88" s="55"/>
      <c r="L88" s="11"/>
      <c r="M88" s="11"/>
      <c r="N88" s="55"/>
      <c r="O88" s="55"/>
      <c r="P88" s="55"/>
      <c r="Q88" s="11"/>
      <c r="R88" s="11"/>
      <c r="S88" s="11"/>
      <c r="T88" s="11"/>
      <c r="U88" s="11"/>
      <c r="V88" s="11"/>
      <c r="W88" s="56"/>
      <c r="X88" s="56"/>
      <c r="Y88" s="56"/>
      <c r="Z88" s="56"/>
      <c r="AA88" s="11"/>
    </row>
    <row r="89" spans="1:27" x14ac:dyDescent="0.3">
      <c r="B89" s="55"/>
      <c r="C89" s="11"/>
      <c r="D89" s="55"/>
      <c r="E89" s="55"/>
      <c r="F89" s="55"/>
      <c r="G89" s="55"/>
      <c r="H89" s="11"/>
      <c r="I89" s="55"/>
      <c r="J89" s="55"/>
      <c r="K89" s="55"/>
      <c r="L89" s="11"/>
      <c r="M89" s="11"/>
      <c r="N89" s="55"/>
      <c r="O89" s="55"/>
      <c r="P89" s="55"/>
      <c r="Q89" s="11"/>
      <c r="R89" s="11"/>
      <c r="S89" s="11"/>
      <c r="T89" s="11"/>
      <c r="U89" s="11"/>
      <c r="V89" s="11"/>
      <c r="W89" s="56"/>
      <c r="X89" s="56"/>
      <c r="Y89" s="56"/>
      <c r="Z89" s="56"/>
      <c r="AA89" s="11"/>
    </row>
    <row r="90" spans="1:27" x14ac:dyDescent="0.3">
      <c r="B90" s="55"/>
      <c r="C90" s="11"/>
      <c r="D90" s="55"/>
      <c r="E90" s="55"/>
      <c r="F90" s="55"/>
      <c r="G90" s="55"/>
      <c r="H90" s="11"/>
      <c r="I90" s="55"/>
      <c r="J90" s="55"/>
      <c r="K90" s="55"/>
      <c r="L90" s="11"/>
      <c r="M90" s="11"/>
      <c r="N90" s="55"/>
      <c r="O90" s="55"/>
      <c r="P90" s="55"/>
      <c r="Q90" s="11"/>
      <c r="R90" s="11"/>
      <c r="S90" s="11"/>
      <c r="T90" s="11"/>
      <c r="U90" s="11"/>
      <c r="V90" s="11"/>
      <c r="W90" s="56"/>
      <c r="X90" s="56"/>
      <c r="Y90" s="56"/>
      <c r="Z90" s="56"/>
      <c r="AA90" s="11"/>
    </row>
    <row r="91" spans="1:27" x14ac:dyDescent="0.3">
      <c r="B91" s="55"/>
      <c r="C91" s="11"/>
      <c r="D91" s="55"/>
      <c r="E91" s="55"/>
      <c r="F91" s="55"/>
      <c r="G91" s="55"/>
      <c r="H91" s="11"/>
      <c r="I91" s="55"/>
      <c r="J91" s="55"/>
      <c r="K91" s="55"/>
      <c r="L91" s="11"/>
      <c r="M91" s="11"/>
      <c r="N91" s="55"/>
      <c r="O91" s="55"/>
      <c r="P91" s="55"/>
      <c r="Q91" s="11"/>
      <c r="R91" s="11"/>
      <c r="S91" s="11"/>
      <c r="T91" s="11"/>
      <c r="U91" s="11"/>
      <c r="V91" s="11"/>
      <c r="W91" s="56"/>
      <c r="X91" s="56"/>
      <c r="Y91" s="56"/>
      <c r="Z91" s="56"/>
      <c r="AA91" s="11"/>
    </row>
  </sheetData>
  <mergeCells count="20">
    <mergeCell ref="C36:G36"/>
    <mergeCell ref="H36:L36"/>
    <mergeCell ref="M36:Q36"/>
    <mergeCell ref="R36:V36"/>
    <mergeCell ref="W36:AA36"/>
    <mergeCell ref="C59:G59"/>
    <mergeCell ref="H59:L59"/>
    <mergeCell ref="M59:Q59"/>
    <mergeCell ref="R59:V59"/>
    <mergeCell ref="W59:AA59"/>
    <mergeCell ref="C7:G7"/>
    <mergeCell ref="H7:L7"/>
    <mergeCell ref="M7:Q7"/>
    <mergeCell ref="R7:V7"/>
    <mergeCell ref="W7:AA7"/>
    <mergeCell ref="C26:G26"/>
    <mergeCell ref="H26:L26"/>
    <mergeCell ref="M26:Q26"/>
    <mergeCell ref="R26:V26"/>
    <mergeCell ref="W26:AA26"/>
  </mergeCells>
  <conditionalFormatting sqref="W8:X8 AA8">
    <cfRule type="timePeriod" dxfId="3" priority="4" timePeriod="lastWeek">
      <formula>AND(TODAY()-ROUNDDOWN(W8,0)&gt;=(WEEKDAY(TODAY())),TODAY()-ROUNDDOWN(W8,0)&lt;(WEEKDAY(TODAY())+7))</formula>
    </cfRule>
  </conditionalFormatting>
  <conditionalFormatting sqref="W27:X27 AA27">
    <cfRule type="timePeriod" dxfId="2" priority="3" timePeriod="lastWeek">
      <formula>AND(TODAY()-ROUNDDOWN(W27,0)&gt;=(WEEKDAY(TODAY())),TODAY()-ROUNDDOWN(W27,0)&lt;(WEEKDAY(TODAY())+7))</formula>
    </cfRule>
  </conditionalFormatting>
  <conditionalFormatting sqref="W37:X37 AA37">
    <cfRule type="timePeriod" dxfId="1" priority="2" timePeriod="lastWeek">
      <formula>AND(TODAY()-ROUNDDOWN(W37,0)&gt;=(WEEKDAY(TODAY())),TODAY()-ROUNDDOWN(W37,0)&lt;(WEEKDAY(TODAY())+7))</formula>
    </cfRule>
  </conditionalFormatting>
  <conditionalFormatting sqref="W60:X60 AA60">
    <cfRule type="timePeriod" dxfId="0" priority="1" timePeriod="lastWeek">
      <formula>AND(TODAY()-ROUNDDOWN(W60,0)&gt;=(WEEKDAY(TODAY())),TODAY()-ROUNDDOWN(W60,0)&lt;(WEEKDAY(TODAY())+7))</formula>
    </cfRule>
  </conditionalFormatting>
  <hyperlinks>
    <hyperlink ref="A1" location="indice!A1" display="Indice" xr:uid="{C503E777-0814-4DFD-8CF2-AE48A13419B4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A2D6-CBDD-41E0-B3E0-9D4E02482BD2}">
  <dimension ref="A1:H57"/>
  <sheetViews>
    <sheetView topLeftCell="A49" zoomScale="85" zoomScaleNormal="85" workbookViewId="0">
      <selection activeCell="E5" sqref="E5"/>
    </sheetView>
  </sheetViews>
  <sheetFormatPr baseColWidth="10" defaultColWidth="11.44140625" defaultRowHeight="15.6" x14ac:dyDescent="0.3"/>
  <cols>
    <col min="1" max="1" width="6.77734375" style="12" bestFit="1" customWidth="1"/>
    <col min="2" max="2" width="72.77734375" style="7" customWidth="1"/>
    <col min="3" max="4" width="7.77734375" style="57" bestFit="1" customWidth="1"/>
    <col min="5" max="5" width="8.77734375" style="57" bestFit="1" customWidth="1"/>
    <col min="6" max="6" width="16.21875" style="57" bestFit="1" customWidth="1"/>
    <col min="7" max="7" width="17.21875" style="57" bestFit="1" customWidth="1"/>
    <col min="8" max="8" width="19.44140625" style="57" bestFit="1" customWidth="1"/>
    <col min="9" max="16384" width="11.44140625" style="8"/>
  </cols>
  <sheetData>
    <row r="1" spans="1:8" x14ac:dyDescent="0.3">
      <c r="A1" s="6" t="s">
        <v>9</v>
      </c>
    </row>
    <row r="2" spans="1:8" ht="18" x14ac:dyDescent="0.35">
      <c r="B2" s="13" t="s">
        <v>98</v>
      </c>
    </row>
    <row r="3" spans="1:8" x14ac:dyDescent="0.3">
      <c r="B3" s="8" t="str">
        <f>indice!B4</f>
        <v>Información al: 16-08-2020</v>
      </c>
    </row>
    <row r="4" spans="1:8" x14ac:dyDescent="0.3">
      <c r="B4" s="38"/>
    </row>
    <row r="5" spans="1:8" x14ac:dyDescent="0.3">
      <c r="B5" s="7" t="s">
        <v>62</v>
      </c>
    </row>
    <row r="7" spans="1:8" x14ac:dyDescent="0.3">
      <c r="B7" s="58"/>
      <c r="C7" s="69" t="s">
        <v>96</v>
      </c>
      <c r="D7" s="69"/>
      <c r="E7" s="69"/>
      <c r="F7" s="69"/>
      <c r="G7" s="69"/>
      <c r="H7" s="69"/>
    </row>
    <row r="8" spans="1:8" ht="15" customHeight="1" x14ac:dyDescent="0.3">
      <c r="B8" s="16"/>
      <c r="C8" s="70" t="s">
        <v>63</v>
      </c>
      <c r="D8" s="70"/>
      <c r="E8" s="70"/>
      <c r="F8" s="70" t="s">
        <v>64</v>
      </c>
      <c r="G8" s="70"/>
      <c r="H8" s="70"/>
    </row>
    <row r="9" spans="1:8" x14ac:dyDescent="0.3">
      <c r="B9" s="16"/>
      <c r="C9" s="59" t="s">
        <v>65</v>
      </c>
      <c r="D9" s="59" t="s">
        <v>66</v>
      </c>
      <c r="E9" s="59" t="s">
        <v>67</v>
      </c>
      <c r="F9" s="59" t="s">
        <v>68</v>
      </c>
      <c r="G9" s="59" t="s">
        <v>69</v>
      </c>
      <c r="H9" s="59" t="s">
        <v>97</v>
      </c>
    </row>
    <row r="10" spans="1:8" x14ac:dyDescent="0.3">
      <c r="A10" s="12">
        <v>1</v>
      </c>
      <c r="B10" s="8" t="s">
        <v>19</v>
      </c>
      <c r="C10" s="49">
        <v>81.858840942382813</v>
      </c>
      <c r="D10" s="49">
        <v>213.39254760742188</v>
      </c>
      <c r="E10" s="49">
        <v>696.45159912109375</v>
      </c>
      <c r="F10" s="60">
        <v>42.1</v>
      </c>
      <c r="G10" s="60">
        <v>7</v>
      </c>
      <c r="H10" s="60">
        <v>42.1</v>
      </c>
    </row>
    <row r="11" spans="1:8" x14ac:dyDescent="0.3">
      <c r="A11" s="12">
        <v>2</v>
      </c>
      <c r="B11" s="8" t="s">
        <v>20</v>
      </c>
      <c r="C11" s="49">
        <v>2749.4541015625</v>
      </c>
      <c r="D11" s="49">
        <v>3482.31201171875</v>
      </c>
      <c r="E11" s="49">
        <v>5440.83642578125</v>
      </c>
      <c r="F11" s="60">
        <v>48</v>
      </c>
      <c r="G11" s="60">
        <v>7.13</v>
      </c>
      <c r="H11" s="60">
        <v>48</v>
      </c>
    </row>
    <row r="12" spans="1:8" x14ac:dyDescent="0.3">
      <c r="A12" s="12">
        <v>3</v>
      </c>
      <c r="B12" s="8" t="s">
        <v>21</v>
      </c>
      <c r="C12" s="49">
        <v>6964.515625</v>
      </c>
      <c r="D12" s="49">
        <v>10446.9306640625</v>
      </c>
      <c r="E12" s="49">
        <v>17411.4453125</v>
      </c>
      <c r="F12" s="60">
        <v>48</v>
      </c>
      <c r="G12" s="60">
        <v>7.13</v>
      </c>
      <c r="H12" s="60">
        <v>48</v>
      </c>
    </row>
    <row r="13" spans="1:8" x14ac:dyDescent="0.3">
      <c r="A13" s="12">
        <v>4</v>
      </c>
      <c r="B13" s="22" t="s">
        <v>22</v>
      </c>
      <c r="C13" s="52">
        <v>17411.2890625</v>
      </c>
      <c r="D13" s="52">
        <v>34822.578125</v>
      </c>
      <c r="E13" s="52">
        <v>52233.89453125</v>
      </c>
      <c r="F13" s="61">
        <v>47.77</v>
      </c>
      <c r="G13" s="61">
        <v>7.13</v>
      </c>
      <c r="H13" s="61">
        <v>47.77</v>
      </c>
    </row>
    <row r="15" spans="1:8" x14ac:dyDescent="0.3">
      <c r="B15" s="7" t="s">
        <v>70</v>
      </c>
    </row>
    <row r="17" spans="2:8" x14ac:dyDescent="0.3">
      <c r="B17" s="58"/>
      <c r="C17" s="69" t="s">
        <v>96</v>
      </c>
      <c r="D17" s="69"/>
      <c r="E17" s="69"/>
      <c r="F17" s="69"/>
      <c r="G17" s="69"/>
      <c r="H17" s="69"/>
    </row>
    <row r="18" spans="2:8" x14ac:dyDescent="0.3">
      <c r="B18" s="16"/>
      <c r="C18" s="70" t="s">
        <v>63</v>
      </c>
      <c r="D18" s="70"/>
      <c r="E18" s="70"/>
      <c r="F18" s="70" t="s">
        <v>64</v>
      </c>
      <c r="G18" s="70"/>
      <c r="H18" s="70"/>
    </row>
    <row r="19" spans="2:8" x14ac:dyDescent="0.3">
      <c r="B19" s="16"/>
      <c r="C19" s="59" t="s">
        <v>65</v>
      </c>
      <c r="D19" s="59" t="s">
        <v>66</v>
      </c>
      <c r="E19" s="59" t="s">
        <v>67</v>
      </c>
      <c r="F19" s="59" t="s">
        <v>68</v>
      </c>
      <c r="G19" s="59" t="s">
        <v>69</v>
      </c>
      <c r="H19" s="59" t="s">
        <v>97</v>
      </c>
    </row>
    <row r="20" spans="2:8" x14ac:dyDescent="0.3">
      <c r="B20" s="18" t="s">
        <v>24</v>
      </c>
      <c r="C20" s="49">
        <v>106.03189849853516</v>
      </c>
      <c r="D20" s="49">
        <v>348.22579956054688</v>
      </c>
      <c r="E20" s="49">
        <v>1333.7589111328125</v>
      </c>
      <c r="F20" s="60">
        <v>42.4</v>
      </c>
      <c r="G20" s="60">
        <v>6.93</v>
      </c>
      <c r="H20" s="60">
        <v>42.4</v>
      </c>
    </row>
    <row r="21" spans="2:8" x14ac:dyDescent="0.3">
      <c r="B21" s="18" t="s">
        <v>25</v>
      </c>
      <c r="C21" s="49">
        <v>186.51847839355469</v>
      </c>
      <c r="D21" s="49">
        <v>581.8250732421875</v>
      </c>
      <c r="E21" s="49">
        <v>2078.962158203125</v>
      </c>
      <c r="F21" s="60">
        <v>47.53</v>
      </c>
      <c r="G21" s="60">
        <v>7.13</v>
      </c>
      <c r="H21" s="60">
        <v>47.53</v>
      </c>
    </row>
    <row r="22" spans="2:8" x14ac:dyDescent="0.3">
      <c r="B22" s="18" t="s">
        <v>26</v>
      </c>
      <c r="C22" s="49">
        <v>104.46773529052734</v>
      </c>
      <c r="D22" s="49">
        <v>202.025146484375</v>
      </c>
      <c r="E22" s="49">
        <v>772.12200927734375</v>
      </c>
      <c r="F22" s="60">
        <v>41.93</v>
      </c>
      <c r="G22" s="60">
        <v>6.8</v>
      </c>
      <c r="H22" s="60">
        <v>41.93</v>
      </c>
    </row>
    <row r="23" spans="2:8" x14ac:dyDescent="0.3">
      <c r="B23" s="18" t="s">
        <v>27</v>
      </c>
      <c r="C23" s="49">
        <v>156.52589416503906</v>
      </c>
      <c r="D23" s="49">
        <v>595.644775390625</v>
      </c>
      <c r="E23" s="49">
        <v>2090.5009765625</v>
      </c>
      <c r="F23" s="60">
        <v>47.53</v>
      </c>
      <c r="G23" s="60">
        <v>6.83</v>
      </c>
      <c r="H23" s="60">
        <v>47.53</v>
      </c>
    </row>
    <row r="24" spans="2:8" x14ac:dyDescent="0.3">
      <c r="B24" s="18" t="s">
        <v>28</v>
      </c>
      <c r="C24" s="49">
        <v>233.36546325683594</v>
      </c>
      <c r="D24" s="49">
        <v>758.383544921875</v>
      </c>
      <c r="E24" s="49">
        <v>2621.94873046875</v>
      </c>
      <c r="F24" s="60">
        <v>47.230000000000004</v>
      </c>
      <c r="G24" s="60">
        <v>7.13</v>
      </c>
      <c r="H24" s="60">
        <v>47.230000000000004</v>
      </c>
    </row>
    <row r="25" spans="2:8" x14ac:dyDescent="0.3">
      <c r="B25" s="18" t="s">
        <v>29</v>
      </c>
      <c r="C25" s="49">
        <v>147.47361755371094</v>
      </c>
      <c r="D25" s="49">
        <v>383.205078125</v>
      </c>
      <c r="E25" s="49">
        <v>1556.029541015625</v>
      </c>
      <c r="F25" s="60">
        <v>47.53</v>
      </c>
      <c r="G25" s="60">
        <v>7.07</v>
      </c>
      <c r="H25" s="60">
        <v>47.53</v>
      </c>
    </row>
    <row r="26" spans="2:8" x14ac:dyDescent="0.3">
      <c r="B26" s="18" t="s">
        <v>30</v>
      </c>
      <c r="C26" s="49">
        <v>121.41658020019531</v>
      </c>
      <c r="D26" s="49">
        <v>484.408203125</v>
      </c>
      <c r="E26" s="49">
        <v>1852.950439453125</v>
      </c>
      <c r="F26" s="60">
        <v>44.45</v>
      </c>
      <c r="G26" s="60">
        <v>7.17</v>
      </c>
      <c r="H26" s="60">
        <v>44.45</v>
      </c>
    </row>
    <row r="27" spans="2:8" x14ac:dyDescent="0.3">
      <c r="B27" s="18" t="s">
        <v>31</v>
      </c>
      <c r="C27" s="49">
        <v>198.487548828125</v>
      </c>
      <c r="D27" s="49">
        <v>651.1822509765625</v>
      </c>
      <c r="E27" s="49">
        <v>2241.46240234375</v>
      </c>
      <c r="F27" s="60">
        <v>47.57</v>
      </c>
      <c r="G27" s="60">
        <v>7.07</v>
      </c>
      <c r="H27" s="60">
        <v>47.57</v>
      </c>
    </row>
    <row r="28" spans="2:8" x14ac:dyDescent="0.3">
      <c r="B28" s="18" t="s">
        <v>32</v>
      </c>
      <c r="C28" s="49">
        <v>278.58062744140625</v>
      </c>
      <c r="D28" s="49">
        <v>696.45159912109375</v>
      </c>
      <c r="E28" s="49">
        <v>2089.354736328125</v>
      </c>
      <c r="F28" s="60">
        <v>47.93</v>
      </c>
      <c r="G28" s="60">
        <v>7.13</v>
      </c>
      <c r="H28" s="60">
        <v>47.93</v>
      </c>
    </row>
    <row r="29" spans="2:8" x14ac:dyDescent="0.3">
      <c r="B29" s="18" t="s">
        <v>33</v>
      </c>
      <c r="C29" s="49">
        <v>259.49563598632813</v>
      </c>
      <c r="D29" s="49">
        <v>870.6689453125</v>
      </c>
      <c r="E29" s="49">
        <v>3482.32763671875</v>
      </c>
      <c r="F29" s="60">
        <v>47.730000000000004</v>
      </c>
      <c r="G29" s="60">
        <v>7.13</v>
      </c>
      <c r="H29" s="60">
        <v>47.730000000000004</v>
      </c>
    </row>
    <row r="30" spans="2:8" x14ac:dyDescent="0.3">
      <c r="B30" s="18" t="s">
        <v>34</v>
      </c>
      <c r="C30" s="49">
        <v>261.19644165039063</v>
      </c>
      <c r="D30" s="49">
        <v>816.7369384765625</v>
      </c>
      <c r="E30" s="49">
        <v>2579.03857421875</v>
      </c>
      <c r="F30" s="60">
        <v>47.800000000000004</v>
      </c>
      <c r="G30" s="60">
        <v>7.13</v>
      </c>
      <c r="H30" s="60">
        <v>47.800000000000004</v>
      </c>
    </row>
    <row r="31" spans="2:8" x14ac:dyDescent="0.3">
      <c r="B31" s="18" t="s">
        <v>35</v>
      </c>
      <c r="C31" s="49">
        <v>247.29449462890625</v>
      </c>
      <c r="D31" s="49">
        <v>870.564453125</v>
      </c>
      <c r="E31" s="49">
        <v>3168.854736328125</v>
      </c>
      <c r="F31" s="60">
        <v>47.6</v>
      </c>
      <c r="G31" s="60">
        <v>7.1000000000000005</v>
      </c>
      <c r="H31" s="60">
        <v>47.6</v>
      </c>
    </row>
    <row r="32" spans="2:8" x14ac:dyDescent="0.3">
      <c r="B32" s="18" t="s">
        <v>36</v>
      </c>
      <c r="C32" s="49">
        <v>92.165756225585938</v>
      </c>
      <c r="D32" s="49">
        <v>285.70184326171875</v>
      </c>
      <c r="E32" s="49">
        <v>2089.408935546875</v>
      </c>
      <c r="F32" s="60">
        <v>42.7</v>
      </c>
      <c r="G32" s="60">
        <v>6.97</v>
      </c>
      <c r="H32" s="60">
        <v>42.7</v>
      </c>
    </row>
    <row r="33" spans="1:8" x14ac:dyDescent="0.3">
      <c r="B33" s="18" t="s">
        <v>37</v>
      </c>
      <c r="C33" s="49">
        <v>208.93547058105469</v>
      </c>
      <c r="D33" s="49">
        <v>696.45159912109375</v>
      </c>
      <c r="E33" s="49">
        <v>2392.816162109375</v>
      </c>
      <c r="F33" s="60">
        <v>47.77</v>
      </c>
      <c r="G33" s="60">
        <v>7.13</v>
      </c>
      <c r="H33" s="60">
        <v>47.77</v>
      </c>
    </row>
    <row r="34" spans="1:8" x14ac:dyDescent="0.3">
      <c r="B34" s="22" t="s">
        <v>38</v>
      </c>
      <c r="C34" s="52">
        <v>139.29031372070313</v>
      </c>
      <c r="D34" s="52">
        <v>358.08056640625</v>
      </c>
      <c r="E34" s="52">
        <v>2089.354736328125</v>
      </c>
      <c r="F34" s="61">
        <v>42.7</v>
      </c>
      <c r="G34" s="61">
        <v>7.07</v>
      </c>
      <c r="H34" s="61">
        <v>42.7</v>
      </c>
    </row>
    <row r="35" spans="1:8" x14ac:dyDescent="0.3">
      <c r="B35" s="8" t="s">
        <v>71</v>
      </c>
    </row>
    <row r="37" spans="1:8" x14ac:dyDescent="0.3">
      <c r="B37" s="7" t="s">
        <v>72</v>
      </c>
    </row>
    <row r="39" spans="1:8" x14ac:dyDescent="0.3">
      <c r="B39" s="58"/>
      <c r="C39" s="69" t="s">
        <v>96</v>
      </c>
      <c r="D39" s="69"/>
      <c r="E39" s="69"/>
      <c r="F39" s="69"/>
      <c r="G39" s="69"/>
      <c r="H39" s="69"/>
    </row>
    <row r="40" spans="1:8" x14ac:dyDescent="0.3">
      <c r="B40" s="16"/>
      <c r="C40" s="70" t="s">
        <v>63</v>
      </c>
      <c r="D40" s="70"/>
      <c r="E40" s="70"/>
      <c r="F40" s="70" t="s">
        <v>64</v>
      </c>
      <c r="G40" s="70"/>
      <c r="H40" s="70"/>
    </row>
    <row r="41" spans="1:8" x14ac:dyDescent="0.3">
      <c r="B41" s="16"/>
      <c r="C41" s="59" t="s">
        <v>65</v>
      </c>
      <c r="D41" s="59" t="s">
        <v>66</v>
      </c>
      <c r="E41" s="59" t="s">
        <v>67</v>
      </c>
      <c r="F41" s="59" t="s">
        <v>68</v>
      </c>
      <c r="G41" s="59" t="s">
        <v>69</v>
      </c>
      <c r="H41" s="59" t="s">
        <v>97</v>
      </c>
    </row>
    <row r="42" spans="1:8" x14ac:dyDescent="0.3">
      <c r="A42" s="62">
        <v>15</v>
      </c>
      <c r="B42" s="18" t="s">
        <v>42</v>
      </c>
      <c r="C42" s="49">
        <v>72.769844055175781</v>
      </c>
      <c r="D42" s="49">
        <v>176.86579895019531</v>
      </c>
      <c r="E42" s="49">
        <v>522.33868408203125</v>
      </c>
      <c r="F42" s="60">
        <v>41.6</v>
      </c>
      <c r="G42" s="60">
        <v>6.83</v>
      </c>
      <c r="H42" s="60">
        <v>41.6</v>
      </c>
    </row>
    <row r="43" spans="1:8" x14ac:dyDescent="0.3">
      <c r="A43" s="62">
        <v>1</v>
      </c>
      <c r="B43" s="18" t="s">
        <v>43</v>
      </c>
      <c r="C43" s="49">
        <v>98.941848754882813</v>
      </c>
      <c r="D43" s="49">
        <v>262.19659423828125</v>
      </c>
      <c r="E43" s="49">
        <v>1160.0968017578125</v>
      </c>
      <c r="F43" s="60">
        <v>41.77</v>
      </c>
      <c r="G43" s="60">
        <v>6.7700000000000005</v>
      </c>
      <c r="H43" s="60">
        <v>41.77</v>
      </c>
    </row>
    <row r="44" spans="1:8" x14ac:dyDescent="0.3">
      <c r="A44" s="62">
        <v>2</v>
      </c>
      <c r="B44" s="18" t="s">
        <v>44</v>
      </c>
      <c r="C44" s="49">
        <v>71.863807678222656</v>
      </c>
      <c r="D44" s="49">
        <v>243.79287719726563</v>
      </c>
      <c r="E44" s="49">
        <v>1044.716064453125</v>
      </c>
      <c r="F44" s="60">
        <v>41.67</v>
      </c>
      <c r="G44" s="60">
        <v>7</v>
      </c>
      <c r="H44" s="60">
        <v>41.67</v>
      </c>
    </row>
    <row r="45" spans="1:8" x14ac:dyDescent="0.3">
      <c r="A45" s="62">
        <v>3</v>
      </c>
      <c r="B45" s="18" t="s">
        <v>45</v>
      </c>
      <c r="C45" s="49">
        <v>75.929725646972656</v>
      </c>
      <c r="D45" s="49">
        <v>176.84934997558594</v>
      </c>
      <c r="E45" s="49">
        <v>540.65533447265625</v>
      </c>
      <c r="F45" s="60">
        <v>41.77</v>
      </c>
      <c r="G45" s="60">
        <v>6.87</v>
      </c>
      <c r="H45" s="60">
        <v>41.77</v>
      </c>
    </row>
    <row r="46" spans="1:8" x14ac:dyDescent="0.3">
      <c r="A46" s="62">
        <v>4</v>
      </c>
      <c r="B46" s="18" t="s">
        <v>46</v>
      </c>
      <c r="C46" s="49">
        <v>70.640838623046875</v>
      </c>
      <c r="D46" s="49">
        <v>192.01760864257813</v>
      </c>
      <c r="E46" s="49">
        <v>696.5057373046875</v>
      </c>
      <c r="F46" s="60">
        <v>42</v>
      </c>
      <c r="G46" s="60">
        <v>6.9</v>
      </c>
      <c r="H46" s="60">
        <v>42</v>
      </c>
    </row>
    <row r="47" spans="1:8" x14ac:dyDescent="0.3">
      <c r="A47" s="62">
        <v>5</v>
      </c>
      <c r="B47" s="18" t="s">
        <v>47</v>
      </c>
      <c r="C47" s="49">
        <v>94.961662292480469</v>
      </c>
      <c r="D47" s="49">
        <v>262.91046142578125</v>
      </c>
      <c r="E47" s="49">
        <v>999.564697265625</v>
      </c>
      <c r="F47" s="60">
        <v>42.6</v>
      </c>
      <c r="G47" s="60">
        <v>7.03</v>
      </c>
      <c r="H47" s="60">
        <v>42.6</v>
      </c>
    </row>
    <row r="48" spans="1:8" x14ac:dyDescent="0.3">
      <c r="A48" s="62">
        <v>13</v>
      </c>
      <c r="B48" s="18" t="s">
        <v>49</v>
      </c>
      <c r="C48" s="49">
        <v>105.96128082275391</v>
      </c>
      <c r="D48" s="49">
        <v>353.20419311523438</v>
      </c>
      <c r="E48" s="49">
        <v>1810.7740478515625</v>
      </c>
      <c r="F48" s="60">
        <v>45.67</v>
      </c>
      <c r="G48" s="60">
        <v>7.03</v>
      </c>
      <c r="H48" s="60">
        <v>45.67</v>
      </c>
    </row>
    <row r="49" spans="1:8" x14ac:dyDescent="0.3">
      <c r="A49" s="62">
        <v>6</v>
      </c>
      <c r="B49" s="18" t="s">
        <v>50</v>
      </c>
      <c r="C49" s="49">
        <v>105.63028717041016</v>
      </c>
      <c r="D49" s="49">
        <v>299.71453857421875</v>
      </c>
      <c r="E49" s="49">
        <v>1044.6773681640625</v>
      </c>
      <c r="F49" s="60">
        <v>42.63</v>
      </c>
      <c r="G49" s="60">
        <v>7.03</v>
      </c>
      <c r="H49" s="60">
        <v>42.63</v>
      </c>
    </row>
    <row r="50" spans="1:8" x14ac:dyDescent="0.3">
      <c r="A50" s="62">
        <v>7</v>
      </c>
      <c r="B50" s="18" t="s">
        <v>51</v>
      </c>
      <c r="C50" s="49">
        <v>105.96128082275391</v>
      </c>
      <c r="D50" s="49">
        <v>335.43319702148438</v>
      </c>
      <c r="E50" s="49">
        <v>1044.7315673828125</v>
      </c>
      <c r="F50" s="60">
        <v>42.43</v>
      </c>
      <c r="G50" s="60">
        <v>7.13</v>
      </c>
      <c r="H50" s="60">
        <v>42.43</v>
      </c>
    </row>
    <row r="51" spans="1:8" x14ac:dyDescent="0.3">
      <c r="A51" s="62">
        <v>16</v>
      </c>
      <c r="B51" s="18" t="s">
        <v>52</v>
      </c>
      <c r="C51" s="49">
        <v>70.869728088378906</v>
      </c>
      <c r="D51" s="49">
        <v>211.92251586914063</v>
      </c>
      <c r="E51" s="49">
        <v>696.59088134765625</v>
      </c>
      <c r="F51" s="60">
        <v>42.230000000000004</v>
      </c>
      <c r="G51" s="60">
        <v>7</v>
      </c>
      <c r="H51" s="60">
        <v>42.230000000000004</v>
      </c>
    </row>
    <row r="52" spans="1:8" x14ac:dyDescent="0.3">
      <c r="A52" s="62">
        <v>8</v>
      </c>
      <c r="B52" s="18" t="s">
        <v>53</v>
      </c>
      <c r="C52" s="49">
        <v>76.99359130859375</v>
      </c>
      <c r="D52" s="49">
        <v>229.58755493164063</v>
      </c>
      <c r="E52" s="49">
        <v>940.20965576171875</v>
      </c>
      <c r="F52" s="60">
        <v>42.17</v>
      </c>
      <c r="G52" s="60">
        <v>7</v>
      </c>
      <c r="H52" s="60">
        <v>42.17</v>
      </c>
    </row>
    <row r="53" spans="1:8" x14ac:dyDescent="0.3">
      <c r="A53" s="62">
        <v>9</v>
      </c>
      <c r="B53" s="18" t="s">
        <v>54</v>
      </c>
      <c r="C53" s="49">
        <v>70.640838623046875</v>
      </c>
      <c r="D53" s="49">
        <v>206.79350280761719</v>
      </c>
      <c r="E53" s="49">
        <v>785.4058837890625</v>
      </c>
      <c r="F53" s="60">
        <v>42.03</v>
      </c>
      <c r="G53" s="60">
        <v>7.0650000000000004</v>
      </c>
      <c r="H53" s="60">
        <v>42.03</v>
      </c>
    </row>
    <row r="54" spans="1:8" x14ac:dyDescent="0.3">
      <c r="A54" s="62">
        <v>14</v>
      </c>
      <c r="B54" s="18" t="s">
        <v>55</v>
      </c>
      <c r="C54" s="49">
        <v>70.640838623046875</v>
      </c>
      <c r="D54" s="49">
        <v>188.26828002929688</v>
      </c>
      <c r="E54" s="49">
        <v>696.45159912109375</v>
      </c>
      <c r="F54" s="60">
        <v>42.1</v>
      </c>
      <c r="G54" s="60">
        <v>6.97</v>
      </c>
      <c r="H54" s="60">
        <v>42.1</v>
      </c>
    </row>
    <row r="55" spans="1:8" x14ac:dyDescent="0.3">
      <c r="A55" s="62">
        <v>10</v>
      </c>
      <c r="B55" s="18" t="s">
        <v>56</v>
      </c>
      <c r="C55" s="49">
        <v>90.912490844726563</v>
      </c>
      <c r="D55" s="49">
        <v>269.98388671875</v>
      </c>
      <c r="E55" s="49">
        <v>1044.6773681640625</v>
      </c>
      <c r="F55" s="60">
        <v>42.230000000000004</v>
      </c>
      <c r="G55" s="60">
        <v>6.97</v>
      </c>
      <c r="H55" s="60">
        <v>42.230000000000004</v>
      </c>
    </row>
    <row r="56" spans="1:8" x14ac:dyDescent="0.3">
      <c r="A56" s="62">
        <v>11</v>
      </c>
      <c r="B56" s="18" t="s">
        <v>57</v>
      </c>
      <c r="C56" s="49">
        <v>70.420204162597656</v>
      </c>
      <c r="D56" s="49">
        <v>174.11289978027344</v>
      </c>
      <c r="E56" s="49">
        <v>696.45159912109375</v>
      </c>
      <c r="F56" s="60">
        <v>41.63</v>
      </c>
      <c r="G56" s="60">
        <v>6.9</v>
      </c>
      <c r="H56" s="60">
        <v>41.63</v>
      </c>
    </row>
    <row r="57" spans="1:8" x14ac:dyDescent="0.3">
      <c r="A57" s="62">
        <v>12</v>
      </c>
      <c r="B57" s="47" t="s">
        <v>58</v>
      </c>
      <c r="C57" s="52">
        <v>89.64599609375</v>
      </c>
      <c r="D57" s="52">
        <v>236.84771728515625</v>
      </c>
      <c r="E57" s="52">
        <v>984.4835205078125</v>
      </c>
      <c r="F57" s="61">
        <v>42.57</v>
      </c>
      <c r="G57" s="61">
        <v>7.07</v>
      </c>
      <c r="H57" s="61">
        <v>42.57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55ECDDCD-2C82-4BB4-8B5F-AC56BE7938EA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7F06-FAC9-42D4-960E-15CBC74F1327}">
  <dimension ref="A1:B3"/>
  <sheetViews>
    <sheetView topLeftCell="A34" zoomScale="85" zoomScaleNormal="85" workbookViewId="0">
      <selection activeCell="K4" sqref="K4"/>
    </sheetView>
  </sheetViews>
  <sheetFormatPr baseColWidth="10" defaultColWidth="11.44140625" defaultRowHeight="15.6" x14ac:dyDescent="0.3"/>
  <cols>
    <col min="1" max="1" width="6.77734375" style="8" bestFit="1" customWidth="1"/>
    <col min="2" max="16384" width="11.44140625" style="8"/>
  </cols>
  <sheetData>
    <row r="1" spans="1:2" x14ac:dyDescent="0.3">
      <c r="A1" s="6" t="s">
        <v>9</v>
      </c>
    </row>
    <row r="2" spans="1:2" ht="18" x14ac:dyDescent="0.35">
      <c r="B2" s="13" t="s">
        <v>99</v>
      </c>
    </row>
    <row r="3" spans="1:2" x14ac:dyDescent="0.3">
      <c r="B3" s="8" t="str">
        <f>indice!B4</f>
        <v>Información al: 16-08-2020</v>
      </c>
    </row>
  </sheetData>
  <hyperlinks>
    <hyperlink ref="A1" location="indice!A1" display="Indice" xr:uid="{EE039E66-B81D-42F5-B261-9F5425B57E3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7E5D-0B58-408E-9CF9-6DA7BBCA99BD}">
  <dimension ref="A1:W42"/>
  <sheetViews>
    <sheetView zoomScale="85" zoomScaleNormal="85" workbookViewId="0">
      <selection activeCell="G5" sqref="G5"/>
    </sheetView>
  </sheetViews>
  <sheetFormatPr baseColWidth="10" defaultColWidth="11.44140625" defaultRowHeight="15.6" x14ac:dyDescent="0.3"/>
  <cols>
    <col min="1" max="1" width="6.77734375" style="12" bestFit="1" customWidth="1"/>
    <col min="2" max="16384" width="11.44140625" style="8"/>
  </cols>
  <sheetData>
    <row r="1" spans="1:23" x14ac:dyDescent="0.3">
      <c r="A1" s="6" t="s">
        <v>9</v>
      </c>
    </row>
    <row r="2" spans="1:23" ht="18" x14ac:dyDescent="0.35">
      <c r="B2" s="13" t="s">
        <v>100</v>
      </c>
    </row>
    <row r="3" spans="1:23" x14ac:dyDescent="0.3">
      <c r="B3" s="8" t="str">
        <f>indice!B4</f>
        <v>Información al: 16-08-2020</v>
      </c>
    </row>
    <row r="4" spans="1:23" s="7" customFormat="1" x14ac:dyDescent="0.3">
      <c r="A4" s="12"/>
    </row>
    <row r="5" spans="1:23" s="7" customFormat="1" x14ac:dyDescent="0.3">
      <c r="A5" s="63"/>
      <c r="B5" s="7" t="s">
        <v>73</v>
      </c>
      <c r="J5" s="7" t="s">
        <v>74</v>
      </c>
      <c r="W5" s="7" t="s">
        <v>75</v>
      </c>
    </row>
    <row r="6" spans="1:23" s="7" customFormat="1" x14ac:dyDescent="0.3">
      <c r="A6" s="12"/>
    </row>
    <row r="7" spans="1:23" s="7" customFormat="1" x14ac:dyDescent="0.3">
      <c r="A7" s="12"/>
    </row>
    <row r="35" spans="3:23" x14ac:dyDescent="0.3">
      <c r="C35" s="10" t="s">
        <v>11</v>
      </c>
      <c r="D35" s="10" t="s">
        <v>76</v>
      </c>
      <c r="E35" s="10" t="s">
        <v>77</v>
      </c>
      <c r="F35" s="10"/>
    </row>
    <row r="42" spans="3:23" x14ac:dyDescent="0.3">
      <c r="J42" s="8" t="s">
        <v>78</v>
      </c>
      <c r="W42" s="8" t="s">
        <v>79</v>
      </c>
    </row>
  </sheetData>
  <hyperlinks>
    <hyperlink ref="A1" location="indice!A1" display="Indice" xr:uid="{C3BFE9A1-2451-4D32-8632-431551AE9B9B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cuadro general</vt:lpstr>
      <vt:lpstr>caracteristicas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Alvaro Yanez Oyarzun</cp:lastModifiedBy>
  <dcterms:created xsi:type="dcterms:W3CDTF">2020-08-19T19:08:54Z</dcterms:created>
  <dcterms:modified xsi:type="dcterms:W3CDTF">2020-08-21T13:27:59Z</dcterms:modified>
</cp:coreProperties>
</file>