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"/>
    </mc:Choice>
  </mc:AlternateContent>
  <xr:revisionPtr revIDLastSave="0" documentId="8_{073F6542-0278-4004-9809-DCBC9824CDC2}" xr6:coauthVersionLast="44" xr6:coauthVersionMax="44" xr10:uidLastSave="{00000000-0000-0000-0000-000000000000}"/>
  <bookViews>
    <workbookView xWindow="-110" yWindow="-110" windowWidth="19420" windowHeight="10420" xr2:uid="{8CC9E899-232C-49C9-9FFC-2E7BBE7CE6D6}"/>
  </bookViews>
  <sheets>
    <sheet name="indice" sheetId="1" r:id="rId1"/>
    <sheet name="cuadro general" sheetId="2" r:id="rId2"/>
    <sheet name="caracteristicas" sheetId="3" r:id="rId3"/>
    <sheet name="evoluciones" sheetId="4" r:id="rId4"/>
    <sheet name="participacio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2" l="1"/>
  <c r="O66" i="2" l="1"/>
  <c r="O67" i="2"/>
  <c r="V9" i="2" l="1"/>
  <c r="U9" i="2"/>
  <c r="T9" i="2"/>
  <c r="S9" i="2"/>
  <c r="R9" i="2"/>
  <c r="Q9" i="2"/>
  <c r="P9" i="2"/>
  <c r="O9" i="2"/>
  <c r="B3" i="5" l="1"/>
  <c r="B3" i="4"/>
  <c r="B3" i="3"/>
  <c r="U77" i="2"/>
  <c r="T77" i="2"/>
  <c r="N77" i="2"/>
  <c r="P77" i="2"/>
  <c r="O77" i="2"/>
  <c r="Q77" i="2"/>
  <c r="U76" i="2"/>
  <c r="T76" i="2"/>
  <c r="N76" i="2"/>
  <c r="J76" i="2"/>
  <c r="Q76" i="2"/>
  <c r="P76" i="2"/>
  <c r="T75" i="2"/>
  <c r="S75" i="2"/>
  <c r="J75" i="2"/>
  <c r="U75" i="2"/>
  <c r="Q75" i="2"/>
  <c r="P75" i="2"/>
  <c r="F75" i="2"/>
  <c r="N74" i="2"/>
  <c r="S74" i="2"/>
  <c r="J74" i="2"/>
  <c r="T74" i="2"/>
  <c r="P74" i="2"/>
  <c r="O74" i="2"/>
  <c r="U73" i="2"/>
  <c r="Q73" i="2"/>
  <c r="T73" i="2"/>
  <c r="J73" i="2"/>
  <c r="F73" i="2"/>
  <c r="U72" i="2"/>
  <c r="T72" i="2"/>
  <c r="Q72" i="2"/>
  <c r="P72" i="2"/>
  <c r="J72" i="2"/>
  <c r="F72" i="2"/>
  <c r="U71" i="2"/>
  <c r="T71" i="2"/>
  <c r="S71" i="2"/>
  <c r="P71" i="2"/>
  <c r="O71" i="2"/>
  <c r="F71" i="2"/>
  <c r="Q71" i="2"/>
  <c r="U70" i="2"/>
  <c r="T70" i="2"/>
  <c r="S70" i="2"/>
  <c r="J70" i="2"/>
  <c r="O70" i="2"/>
  <c r="F70" i="2"/>
  <c r="P70" i="2"/>
  <c r="T69" i="2"/>
  <c r="S69" i="2"/>
  <c r="Q69" i="2"/>
  <c r="P69" i="2"/>
  <c r="F69" i="2"/>
  <c r="T68" i="2"/>
  <c r="N68" i="2"/>
  <c r="Q68" i="2"/>
  <c r="P68" i="2"/>
  <c r="F68" i="2"/>
  <c r="N67" i="2"/>
  <c r="Q67" i="2"/>
  <c r="P67" i="2"/>
  <c r="S67" i="2"/>
  <c r="F67" i="2"/>
  <c r="S66" i="2"/>
  <c r="U66" i="2"/>
  <c r="T66" i="2"/>
  <c r="N66" i="2"/>
  <c r="Q66" i="2"/>
  <c r="P66" i="2"/>
  <c r="J66" i="2"/>
  <c r="F66" i="2"/>
  <c r="Q65" i="2"/>
  <c r="P65" i="2"/>
  <c r="U65" i="2"/>
  <c r="T65" i="2"/>
  <c r="N65" i="2"/>
  <c r="J65" i="2"/>
  <c r="F65" i="2"/>
  <c r="T64" i="2"/>
  <c r="S64" i="2"/>
  <c r="J64" i="2"/>
  <c r="U64" i="2"/>
  <c r="Q64" i="2"/>
  <c r="D78" i="2"/>
  <c r="O64" i="2"/>
  <c r="N63" i="2"/>
  <c r="S63" i="2"/>
  <c r="J63" i="2"/>
  <c r="T63" i="2"/>
  <c r="P63" i="2"/>
  <c r="O63" i="2"/>
  <c r="U62" i="2"/>
  <c r="S62" i="2"/>
  <c r="Q62" i="2"/>
  <c r="J62" i="2"/>
  <c r="F62" i="2"/>
  <c r="U61" i="2"/>
  <c r="T61" i="2"/>
  <c r="K78" i="2"/>
  <c r="Q61" i="2"/>
  <c r="P61" i="2"/>
  <c r="G78" i="2"/>
  <c r="E78" i="2"/>
  <c r="C78" i="2"/>
  <c r="N52" i="2"/>
  <c r="T52" i="2"/>
  <c r="S52" i="2"/>
  <c r="U52" i="2"/>
  <c r="J52" i="2"/>
  <c r="F52" i="2"/>
  <c r="U51" i="2"/>
  <c r="S51" i="2"/>
  <c r="Q51" i="2"/>
  <c r="T51" i="2"/>
  <c r="J51" i="2"/>
  <c r="F51" i="2"/>
  <c r="U50" i="2"/>
  <c r="T50" i="2"/>
  <c r="Q50" i="2"/>
  <c r="P50" i="2"/>
  <c r="J50" i="2"/>
  <c r="F50" i="2"/>
  <c r="U49" i="2"/>
  <c r="T49" i="2"/>
  <c r="S49" i="2"/>
  <c r="Q49" i="2"/>
  <c r="P49" i="2"/>
  <c r="O49" i="2"/>
  <c r="F49" i="2"/>
  <c r="U48" i="2"/>
  <c r="T48" i="2"/>
  <c r="S48" i="2"/>
  <c r="J48" i="2"/>
  <c r="P48" i="2"/>
  <c r="O48" i="2"/>
  <c r="F48" i="2"/>
  <c r="T47" i="2"/>
  <c r="S47" i="2"/>
  <c r="U47" i="2"/>
  <c r="O47" i="2"/>
  <c r="F47" i="2"/>
  <c r="N46" i="2"/>
  <c r="Q46" i="2"/>
  <c r="T46" i="2"/>
  <c r="F46" i="2"/>
  <c r="N45" i="2"/>
  <c r="Q45" i="2"/>
  <c r="P45" i="2"/>
  <c r="O45" i="2"/>
  <c r="F45" i="2"/>
  <c r="N44" i="2"/>
  <c r="Q44" i="2"/>
  <c r="P44" i="2"/>
  <c r="O44" i="2"/>
  <c r="F44" i="2"/>
  <c r="U43" i="2"/>
  <c r="N43" i="2"/>
  <c r="S43" i="2"/>
  <c r="P43" i="2"/>
  <c r="O43" i="2"/>
  <c r="F43" i="2"/>
  <c r="U42" i="2"/>
  <c r="T42" i="2"/>
  <c r="N42" i="2"/>
  <c r="J42" i="2"/>
  <c r="Q42" i="2"/>
  <c r="F42" i="2"/>
  <c r="U41" i="2"/>
  <c r="T41" i="2"/>
  <c r="S41" i="2"/>
  <c r="J41" i="2"/>
  <c r="Q41" i="2"/>
  <c r="P41" i="2"/>
  <c r="O41" i="2"/>
  <c r="N40" i="2"/>
  <c r="T40" i="2"/>
  <c r="S40" i="2"/>
  <c r="J40" i="2"/>
  <c r="P40" i="2"/>
  <c r="O40" i="2"/>
  <c r="U39" i="2"/>
  <c r="S39" i="2"/>
  <c r="Q39" i="2"/>
  <c r="J39" i="2"/>
  <c r="O39" i="2"/>
  <c r="F39" i="2"/>
  <c r="J38" i="2"/>
  <c r="I32" i="2"/>
  <c r="H32" i="2"/>
  <c r="C32" i="2"/>
  <c r="N31" i="2"/>
  <c r="Q31" i="2"/>
  <c r="P31" i="2"/>
  <c r="O31" i="2"/>
  <c r="F31" i="2"/>
  <c r="N30" i="2"/>
  <c r="Q30" i="2"/>
  <c r="P30" i="2"/>
  <c r="O30" i="2"/>
  <c r="F30" i="2"/>
  <c r="U29" i="2"/>
  <c r="T29" i="2"/>
  <c r="N29" i="2"/>
  <c r="P29" i="2"/>
  <c r="O29" i="2"/>
  <c r="Q29" i="2"/>
  <c r="M32" i="2"/>
  <c r="L32" i="2"/>
  <c r="N28" i="2"/>
  <c r="Y28" i="2" s="1"/>
  <c r="J28" i="2"/>
  <c r="E32" i="2"/>
  <c r="D32" i="2"/>
  <c r="K20" i="2"/>
  <c r="E20" i="2"/>
  <c r="E80" i="2" s="1"/>
  <c r="D20" i="2"/>
  <c r="D80" i="2" s="1"/>
  <c r="U19" i="2"/>
  <c r="Q19" i="2"/>
  <c r="P19" i="2"/>
  <c r="J19" i="2"/>
  <c r="F19" i="2"/>
  <c r="U18" i="2"/>
  <c r="T18" i="2"/>
  <c r="S18" i="2"/>
  <c r="F18" i="2"/>
  <c r="O18" i="2"/>
  <c r="S17" i="2"/>
  <c r="N17" i="2"/>
  <c r="Q17" i="2"/>
  <c r="P17" i="2"/>
  <c r="O17" i="2"/>
  <c r="F17" i="2"/>
  <c r="O16" i="2"/>
  <c r="T16" i="2"/>
  <c r="S16" i="2"/>
  <c r="J16" i="2"/>
  <c r="U16" i="2"/>
  <c r="Q16" i="2"/>
  <c r="P16" i="2"/>
  <c r="F16" i="2"/>
  <c r="U15" i="2"/>
  <c r="Q15" i="2"/>
  <c r="P15" i="2"/>
  <c r="J15" i="2"/>
  <c r="F15" i="2"/>
  <c r="U14" i="2"/>
  <c r="T14" i="2"/>
  <c r="S14" i="2"/>
  <c r="F14" i="2"/>
  <c r="O14" i="2"/>
  <c r="N13" i="2"/>
  <c r="Q13" i="2"/>
  <c r="P13" i="2"/>
  <c r="O13" i="2"/>
  <c r="F13" i="2"/>
  <c r="O12" i="2"/>
  <c r="T12" i="2"/>
  <c r="S12" i="2"/>
  <c r="J12" i="2"/>
  <c r="U12" i="2"/>
  <c r="Q12" i="2"/>
  <c r="P12" i="2"/>
  <c r="F12" i="2"/>
  <c r="U11" i="2"/>
  <c r="Q11" i="2"/>
  <c r="P11" i="2"/>
  <c r="J11" i="2"/>
  <c r="F11" i="2"/>
  <c r="T10" i="2"/>
  <c r="S10" i="2"/>
  <c r="F10" i="2"/>
  <c r="O10" i="2"/>
  <c r="M20" i="2"/>
  <c r="I20" i="2"/>
  <c r="I80" i="2" s="1"/>
  <c r="F9" i="2"/>
  <c r="B3" i="2"/>
  <c r="Y30" i="2" l="1"/>
  <c r="Y31" i="2"/>
  <c r="Y29" i="2"/>
  <c r="M80" i="2"/>
  <c r="C80" i="2"/>
  <c r="R12" i="2"/>
  <c r="V74" i="2"/>
  <c r="V40" i="2"/>
  <c r="R15" i="2"/>
  <c r="R48" i="2"/>
  <c r="V63" i="2"/>
  <c r="R16" i="2"/>
  <c r="R11" i="2"/>
  <c r="Q14" i="2"/>
  <c r="J14" i="2"/>
  <c r="R14" i="2" s="1"/>
  <c r="M54" i="2"/>
  <c r="M55" i="2" s="1"/>
  <c r="U32" i="2"/>
  <c r="R65" i="2"/>
  <c r="J10" i="2"/>
  <c r="R10" i="2" s="1"/>
  <c r="Q10" i="2"/>
  <c r="N53" i="2"/>
  <c r="R51" i="2"/>
  <c r="V65" i="2"/>
  <c r="V76" i="2"/>
  <c r="Q20" i="2"/>
  <c r="T11" i="2"/>
  <c r="N11" i="2"/>
  <c r="V11" i="2" s="1"/>
  <c r="T53" i="2"/>
  <c r="S78" i="2"/>
  <c r="D54" i="2"/>
  <c r="D55" i="2" s="1"/>
  <c r="D82" i="2" s="1"/>
  <c r="U53" i="2"/>
  <c r="V42" i="2"/>
  <c r="R70" i="2"/>
  <c r="L20" i="2"/>
  <c r="L80" i="2" s="1"/>
  <c r="R50" i="2"/>
  <c r="V52" i="2"/>
  <c r="U20" i="2"/>
  <c r="U80" i="2" s="1"/>
  <c r="U10" i="2"/>
  <c r="R19" i="2"/>
  <c r="P32" i="2"/>
  <c r="F78" i="2"/>
  <c r="R73" i="2"/>
  <c r="Q32" i="2"/>
  <c r="R62" i="2"/>
  <c r="T15" i="2"/>
  <c r="N15" i="2"/>
  <c r="V15" i="2" s="1"/>
  <c r="R42" i="2"/>
  <c r="V66" i="2"/>
  <c r="F20" i="2"/>
  <c r="J18" i="2"/>
  <c r="R18" i="2" s="1"/>
  <c r="Q18" i="2"/>
  <c r="V28" i="2"/>
  <c r="R39" i="2"/>
  <c r="O78" i="2"/>
  <c r="R72" i="2"/>
  <c r="R52" i="2"/>
  <c r="T19" i="2"/>
  <c r="N19" i="2"/>
  <c r="V19" i="2" s="1"/>
  <c r="L54" i="2"/>
  <c r="T32" i="2"/>
  <c r="R66" i="2"/>
  <c r="N12" i="2"/>
  <c r="V12" i="2" s="1"/>
  <c r="N16" i="2"/>
  <c r="V16" i="2" s="1"/>
  <c r="O28" i="2"/>
  <c r="G32" i="2"/>
  <c r="N41" i="2"/>
  <c r="O42" i="2"/>
  <c r="S46" i="2"/>
  <c r="J49" i="2"/>
  <c r="N64" i="2"/>
  <c r="O65" i="2"/>
  <c r="S68" i="2"/>
  <c r="J71" i="2"/>
  <c r="N75" i="2"/>
  <c r="O76" i="2"/>
  <c r="H78" i="2"/>
  <c r="P78" i="2" s="1"/>
  <c r="P42" i="2"/>
  <c r="O75" i="2"/>
  <c r="I78" i="2"/>
  <c r="Q78" i="2" s="1"/>
  <c r="F29" i="2"/>
  <c r="N39" i="2"/>
  <c r="O52" i="2"/>
  <c r="N62" i="2"/>
  <c r="T13" i="2"/>
  <c r="T17" i="2"/>
  <c r="F28" i="2"/>
  <c r="W28" i="2" s="1"/>
  <c r="S29" i="2"/>
  <c r="T30" i="2"/>
  <c r="U31" i="2"/>
  <c r="N38" i="2"/>
  <c r="T44" i="2"/>
  <c r="U45" i="2"/>
  <c r="J46" i="2"/>
  <c r="N50" i="2"/>
  <c r="O51" i="2"/>
  <c r="P52" i="2"/>
  <c r="Q53" i="2"/>
  <c r="N61" i="2"/>
  <c r="Y61" i="2" s="1"/>
  <c r="O62" i="2"/>
  <c r="U67" i="2"/>
  <c r="J68" i="2"/>
  <c r="N72" i="2"/>
  <c r="O73" i="2"/>
  <c r="F76" i="2"/>
  <c r="W76" i="2" s="1"/>
  <c r="S77" i="2"/>
  <c r="Q43" i="2"/>
  <c r="S13" i="2"/>
  <c r="S30" i="2"/>
  <c r="T31" i="2"/>
  <c r="S44" i="2"/>
  <c r="U46" i="2"/>
  <c r="P53" i="2"/>
  <c r="P64" i="2"/>
  <c r="O11" i="2"/>
  <c r="U13" i="2"/>
  <c r="O15" i="2"/>
  <c r="U17" i="2"/>
  <c r="O19" i="2"/>
  <c r="G20" i="2"/>
  <c r="S28" i="2"/>
  <c r="U30" i="2"/>
  <c r="J31" i="2"/>
  <c r="K32" i="2"/>
  <c r="K80" i="2" s="1"/>
  <c r="O38" i="2"/>
  <c r="P39" i="2"/>
  <c r="Q40" i="2"/>
  <c r="F41" i="2"/>
  <c r="R41" i="2" s="1"/>
  <c r="S42" i="2"/>
  <c r="T43" i="2"/>
  <c r="U44" i="2"/>
  <c r="J45" i="2"/>
  <c r="N49" i="2"/>
  <c r="Y49" i="2" s="1"/>
  <c r="O50" i="2"/>
  <c r="P51" i="2"/>
  <c r="Q52" i="2"/>
  <c r="O61" i="2"/>
  <c r="P62" i="2"/>
  <c r="Q63" i="2"/>
  <c r="F64" i="2"/>
  <c r="S65" i="2"/>
  <c r="J67" i="2"/>
  <c r="N71" i="2"/>
  <c r="O72" i="2"/>
  <c r="P73" i="2"/>
  <c r="Q74" i="2"/>
  <c r="R75" i="2"/>
  <c r="S76" i="2"/>
  <c r="L78" i="2"/>
  <c r="N51" i="2"/>
  <c r="J69" i="2"/>
  <c r="N73" i="2"/>
  <c r="J9" i="2"/>
  <c r="J13" i="2"/>
  <c r="R13" i="2" s="1"/>
  <c r="J17" i="2"/>
  <c r="R17" i="2" s="1"/>
  <c r="H20" i="2"/>
  <c r="H80" i="2" s="1"/>
  <c r="T28" i="2"/>
  <c r="J30" i="2"/>
  <c r="P38" i="2"/>
  <c r="F40" i="2"/>
  <c r="J44" i="2"/>
  <c r="N48" i="2"/>
  <c r="H54" i="2"/>
  <c r="H55" i="2" s="1"/>
  <c r="H81" i="2" s="1"/>
  <c r="F63" i="2"/>
  <c r="N70" i="2"/>
  <c r="F74" i="2"/>
  <c r="M78" i="2"/>
  <c r="U68" i="2"/>
  <c r="N10" i="2"/>
  <c r="N14" i="2"/>
  <c r="N18" i="2"/>
  <c r="U28" i="2"/>
  <c r="J29" i="2"/>
  <c r="X29" i="2" s="1"/>
  <c r="Q38" i="2"/>
  <c r="J43" i="2"/>
  <c r="N47" i="2"/>
  <c r="I54" i="2"/>
  <c r="I55" i="2" s="1"/>
  <c r="N69" i="2"/>
  <c r="J77" i="2"/>
  <c r="F53" i="2"/>
  <c r="W53" i="2" s="1"/>
  <c r="T67" i="2"/>
  <c r="F77" i="2"/>
  <c r="F38" i="2"/>
  <c r="W43" i="2" s="1"/>
  <c r="F61" i="2"/>
  <c r="W72" i="2" s="1"/>
  <c r="O69" i="2"/>
  <c r="S73" i="2"/>
  <c r="S45" i="2"/>
  <c r="T45" i="2"/>
  <c r="P10" i="2"/>
  <c r="S11" i="2"/>
  <c r="P14" i="2"/>
  <c r="S15" i="2"/>
  <c r="P18" i="2"/>
  <c r="S19" i="2"/>
  <c r="S38" i="2"/>
  <c r="T39" i="2"/>
  <c r="U40" i="2"/>
  <c r="O46" i="2"/>
  <c r="P47" i="2"/>
  <c r="Q48" i="2"/>
  <c r="S50" i="2"/>
  <c r="S61" i="2"/>
  <c r="T62" i="2"/>
  <c r="U63" i="2"/>
  <c r="O68" i="2"/>
  <c r="Q70" i="2"/>
  <c r="S72" i="2"/>
  <c r="U74" i="2"/>
  <c r="P28" i="2"/>
  <c r="S31" i="2"/>
  <c r="U69" i="2"/>
  <c r="N9" i="2"/>
  <c r="T38" i="2"/>
  <c r="P46" i="2"/>
  <c r="Q47" i="2"/>
  <c r="Q28" i="2"/>
  <c r="J47" i="2"/>
  <c r="U38" i="2"/>
  <c r="F32" i="2"/>
  <c r="J61" i="2"/>
  <c r="X61" i="2" s="1"/>
  <c r="Y39" i="2" l="1"/>
  <c r="Y52" i="2"/>
  <c r="X30" i="2"/>
  <c r="V31" i="2"/>
  <c r="X31" i="2"/>
  <c r="W44" i="2"/>
  <c r="W65" i="2"/>
  <c r="X74" i="2"/>
  <c r="W45" i="2"/>
  <c r="Y75" i="2"/>
  <c r="Y65" i="2"/>
  <c r="Y69" i="2"/>
  <c r="X71" i="2"/>
  <c r="X66" i="2"/>
  <c r="Y43" i="2"/>
  <c r="X28" i="2"/>
  <c r="W30" i="2"/>
  <c r="W51" i="2"/>
  <c r="Y42" i="2"/>
  <c r="Y71" i="2"/>
  <c r="W74" i="2"/>
  <c r="V67" i="2"/>
  <c r="X67" i="2"/>
  <c r="W70" i="2"/>
  <c r="Y63" i="2"/>
  <c r="W73" i="2"/>
  <c r="Y76" i="2"/>
  <c r="X72" i="2"/>
  <c r="W39" i="2"/>
  <c r="Y47" i="2"/>
  <c r="Y70" i="2"/>
  <c r="Y50" i="2"/>
  <c r="Y62" i="2"/>
  <c r="Y67" i="2"/>
  <c r="W52" i="2"/>
  <c r="X63" i="2"/>
  <c r="Y68" i="2"/>
  <c r="X70" i="2"/>
  <c r="W46" i="2"/>
  <c r="W63" i="2"/>
  <c r="Y73" i="2"/>
  <c r="R64" i="2"/>
  <c r="W64" i="2"/>
  <c r="V46" i="2"/>
  <c r="Y64" i="2"/>
  <c r="M82" i="2"/>
  <c r="W66" i="2"/>
  <c r="W50" i="2"/>
  <c r="W48" i="2"/>
  <c r="Y66" i="2"/>
  <c r="X64" i="2"/>
  <c r="X69" i="2"/>
  <c r="Y45" i="2"/>
  <c r="Y51" i="2"/>
  <c r="X73" i="2"/>
  <c r="W69" i="2"/>
  <c r="Y72" i="2"/>
  <c r="Y38" i="2"/>
  <c r="W47" i="2"/>
  <c r="W62" i="2"/>
  <c r="W67" i="2"/>
  <c r="X65" i="2"/>
  <c r="Y40" i="2"/>
  <c r="X42" i="2"/>
  <c r="W41" i="2"/>
  <c r="X49" i="2"/>
  <c r="X62" i="2"/>
  <c r="W49" i="2"/>
  <c r="W40" i="2"/>
  <c r="V68" i="2"/>
  <c r="X68" i="2"/>
  <c r="Y41" i="2"/>
  <c r="W68" i="2"/>
  <c r="X75" i="2"/>
  <c r="W31" i="2"/>
  <c r="X38" i="2"/>
  <c r="Y53" i="2"/>
  <c r="D81" i="2"/>
  <c r="W75" i="2"/>
  <c r="Y48" i="2"/>
  <c r="W29" i="2"/>
  <c r="W42" i="2"/>
  <c r="Y44" i="2"/>
  <c r="W61" i="2"/>
  <c r="X47" i="2"/>
  <c r="R38" i="2"/>
  <c r="W38" i="2"/>
  <c r="Y46" i="2"/>
  <c r="X52" i="2"/>
  <c r="W71" i="2"/>
  <c r="Y74" i="2"/>
  <c r="X76" i="2"/>
  <c r="X40" i="2"/>
  <c r="S20" i="2"/>
  <c r="G80" i="2"/>
  <c r="I82" i="2"/>
  <c r="F80" i="2"/>
  <c r="H82" i="2"/>
  <c r="Q80" i="2"/>
  <c r="M81" i="2"/>
  <c r="N20" i="2"/>
  <c r="I81" i="2"/>
  <c r="T78" i="2"/>
  <c r="V10" i="2"/>
  <c r="R77" i="2"/>
  <c r="V18" i="2"/>
  <c r="J78" i="2"/>
  <c r="R78" i="2" s="1"/>
  <c r="U78" i="2"/>
  <c r="E54" i="2"/>
  <c r="E55" i="2" s="1"/>
  <c r="T54" i="2"/>
  <c r="L55" i="2"/>
  <c r="R28" i="2"/>
  <c r="V14" i="2"/>
  <c r="V48" i="2"/>
  <c r="R45" i="2"/>
  <c r="V29" i="2"/>
  <c r="R44" i="2"/>
  <c r="V51" i="2"/>
  <c r="P55" i="2"/>
  <c r="P82" i="2" s="1"/>
  <c r="C54" i="2"/>
  <c r="R63" i="2"/>
  <c r="V61" i="2"/>
  <c r="V69" i="2"/>
  <c r="J20" i="2"/>
  <c r="O20" i="2"/>
  <c r="R49" i="2"/>
  <c r="V13" i="2"/>
  <c r="U55" i="2"/>
  <c r="U81" i="2" s="1"/>
  <c r="R30" i="2"/>
  <c r="V44" i="2"/>
  <c r="V75" i="2"/>
  <c r="R61" i="2"/>
  <c r="V47" i="2"/>
  <c r="P20" i="2"/>
  <c r="P80" i="2" s="1"/>
  <c r="V50" i="2"/>
  <c r="V41" i="2"/>
  <c r="V77" i="2"/>
  <c r="U54" i="2"/>
  <c r="R43" i="2"/>
  <c r="V70" i="2"/>
  <c r="V62" i="2"/>
  <c r="R71" i="2"/>
  <c r="R76" i="2"/>
  <c r="R46" i="2"/>
  <c r="O32" i="2"/>
  <c r="G54" i="2"/>
  <c r="J32" i="2"/>
  <c r="V43" i="2"/>
  <c r="R29" i="2"/>
  <c r="V71" i="2"/>
  <c r="K54" i="2"/>
  <c r="N32" i="2"/>
  <c r="S32" i="2"/>
  <c r="V72" i="2"/>
  <c r="V39" i="2"/>
  <c r="N78" i="2"/>
  <c r="R47" i="2"/>
  <c r="P54" i="2"/>
  <c r="V73" i="2"/>
  <c r="V49" i="2"/>
  <c r="V64" i="2"/>
  <c r="R40" i="2"/>
  <c r="V30" i="2"/>
  <c r="R74" i="2"/>
  <c r="T20" i="2"/>
  <c r="T80" i="2" s="1"/>
  <c r="O53" i="2"/>
  <c r="J53" i="2"/>
  <c r="X44" i="2" s="1"/>
  <c r="R69" i="2"/>
  <c r="R67" i="2"/>
  <c r="V45" i="2"/>
  <c r="R31" i="2"/>
  <c r="R68" i="2"/>
  <c r="V38" i="2"/>
  <c r="S53" i="2"/>
  <c r="V17" i="2"/>
  <c r="X50" i="2" l="1"/>
  <c r="X43" i="2"/>
  <c r="X45" i="2"/>
  <c r="X51" i="2"/>
  <c r="X53" i="2"/>
  <c r="X39" i="2"/>
  <c r="X48" i="2"/>
  <c r="X46" i="2"/>
  <c r="X41" i="2"/>
  <c r="V20" i="2"/>
  <c r="J80" i="2"/>
  <c r="L82" i="2"/>
  <c r="L81" i="2"/>
  <c r="S80" i="2"/>
  <c r="N80" i="2"/>
  <c r="Q55" i="2"/>
  <c r="E82" i="2"/>
  <c r="E81" i="2"/>
  <c r="O80" i="2"/>
  <c r="U82" i="2"/>
  <c r="P81" i="2"/>
  <c r="V78" i="2"/>
  <c r="Q54" i="2"/>
  <c r="T55" i="2"/>
  <c r="F54" i="2"/>
  <c r="V32" i="2"/>
  <c r="V53" i="2"/>
  <c r="N54" i="2"/>
  <c r="S54" i="2"/>
  <c r="K55" i="2"/>
  <c r="R32" i="2"/>
  <c r="J54" i="2"/>
  <c r="O54" i="2"/>
  <c r="G55" i="2"/>
  <c r="C55" i="2"/>
  <c r="R20" i="2"/>
  <c r="R53" i="2"/>
  <c r="R80" i="2" l="1"/>
  <c r="Q82" i="2"/>
  <c r="Q81" i="2"/>
  <c r="T82" i="2"/>
  <c r="T81" i="2"/>
  <c r="V80" i="2"/>
  <c r="C82" i="2"/>
  <c r="C81" i="2"/>
  <c r="G82" i="2"/>
  <c r="G81" i="2"/>
  <c r="K82" i="2"/>
  <c r="K81" i="2"/>
  <c r="V54" i="2"/>
  <c r="R54" i="2"/>
  <c r="F55" i="2"/>
  <c r="O55" i="2"/>
  <c r="J55" i="2"/>
  <c r="N55" i="2"/>
  <c r="S55" i="2"/>
  <c r="S82" i="2" l="1"/>
  <c r="S81" i="2"/>
  <c r="O82" i="2"/>
  <c r="O81" i="2"/>
  <c r="F82" i="2"/>
  <c r="F81" i="2"/>
  <c r="N82" i="2"/>
  <c r="N81" i="2"/>
  <c r="J82" i="2"/>
  <c r="J81" i="2"/>
  <c r="V55" i="2"/>
  <c r="R55" i="2"/>
  <c r="R82" i="2" l="1"/>
  <c r="R81" i="2"/>
  <c r="V82" i="2"/>
  <c r="V81" i="2"/>
</calcChain>
</file>

<file path=xl/sharedStrings.xml><?xml version="1.0" encoding="utf-8"?>
<sst xmlns="http://schemas.openxmlformats.org/spreadsheetml/2006/main" count="193" uniqueCount="99">
  <si>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</si>
  <si>
    <t>Fecha de confección del informe: 21-07-2020</t>
  </si>
  <si>
    <t>Información al: 12-07-2020</t>
  </si>
  <si>
    <t>Fuente primaria: archivo D58</t>
  </si>
  <si>
    <t>1. Cuadro general</t>
  </si>
  <si>
    <t>2. Características de los créditos</t>
  </si>
  <si>
    <t>3. Evoluciones semanales</t>
  </si>
  <si>
    <t>4. Participaciones por tamaño de ventas, sector económico y región</t>
  </si>
  <si>
    <t>Notas:</t>
  </si>
  <si>
    <t>Información sujeta a rectificación</t>
  </si>
  <si>
    <t>Indice</t>
  </si>
  <si>
    <t>A. Por institución financiera</t>
  </si>
  <si>
    <t>Numero de operaciones</t>
  </si>
  <si>
    <t>Monto ($ MM)</t>
  </si>
  <si>
    <t>Monto promedio ($MM)</t>
  </si>
  <si>
    <t>Cobertura</t>
  </si>
  <si>
    <t>total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</si>
  <si>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</si>
  <si>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</si>
  <si>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</si>
  <si>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</si>
  <si>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</si>
  <si>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</si>
  <si>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</si>
  <si>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</si>
  <si>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C. Por sector economico</t>
  </si>
  <si>
    <t>Comercio</t>
  </si>
  <si>
    <t>Servicios empresariales s/ inmobiliario</t>
  </si>
  <si>
    <t>Transporte</t>
  </si>
  <si>
    <t>Otros servicios sociales y personales</t>
  </si>
  <si>
    <t>Construccion</t>
  </si>
  <si>
    <t>Restaurantes y hoteles</t>
  </si>
  <si>
    <t>Agropecuario-silvicola</t>
  </si>
  <si>
    <t>Productos metalicos, maquinaria y equipos, y otros n.c.p.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</si>
  <si>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</si>
  <si>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</si>
  <si>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</si>
  <si>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</si>
  <si>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</si>
  <si>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</si>
  <si>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</si>
  <si>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</si>
  <si>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</si>
  <si>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</si>
  <si>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</si>
  <si>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</si>
  <si>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</si>
  <si>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</si>
  <si>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</si>
  <si>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</si>
  <si>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</si>
  <si>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</si>
  <si>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</si>
  <si>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</si>
  <si>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</si>
  <si>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</si>
  <si>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</si>
  <si>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</si>
  <si>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</si>
  <si>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</si>
  <si>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A. Por tamaño de la firma según ventas</t>
  </si>
  <si>
    <t>Monto UF</t>
  </si>
  <si>
    <t>Mediana</t>
  </si>
  <si>
    <t>p25</t>
  </si>
  <si>
    <t>p50</t>
  </si>
  <si>
    <t>p75</t>
  </si>
  <si>
    <t>Plazo en meses</t>
  </si>
  <si>
    <t>Meses de gracia</t>
  </si>
  <si>
    <t>B. Por sector economico</t>
  </si>
  <si>
    <t>Nota: Se incluyen solo los principales sectores según operaciones cursadas</t>
  </si>
  <si>
    <t>C. Por región</t>
  </si>
  <si>
    <t>(a) Participación de firmas según tamaño de ventas</t>
  </si>
  <si>
    <t>(c) Participación de firmas según región</t>
  </si>
  <si>
    <t>Monto ($MM)</t>
  </si>
  <si>
    <t>Garantia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</si>
  <si>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</si>
  <si>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</si>
  <si>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</si>
  <si>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</si>
  <si>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</si>
  <si>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</si>
  <si>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</si>
  <si>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</si>
  <si>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</si>
  <si>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</si>
  <si>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</si>
  <si>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</si>
  <si>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>05-jul</t>
  </si>
  <si>
    <t>12-jul</t>
  </si>
  <si>
    <t>Acumulado</t>
  </si>
  <si>
    <t>Operaciones de crédito cursadas con garantía FOGAPE-COVID19</t>
  </si>
  <si>
    <t>garantía ($ MM)</t>
  </si>
  <si>
    <t>número de operaciones</t>
  </si>
  <si>
    <t>Caracteristicas de creditos cursados con garantía FOGAPE-COVID19</t>
  </si>
  <si>
    <t>Meses de garantía</t>
  </si>
  <si>
    <t>gráficos de evolución semanal</t>
  </si>
  <si>
    <t>Participación relativa de tamaños de firmas, sectores económicos y regiones</t>
  </si>
  <si>
    <t>(b) Participación de firmas según sector económico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</si>
  <si>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económico determinado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</si>
</sst>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(* #,##0_);_(* \(#,##0\);_(* &quot;-&quot;_);_(@_)"/>
  </numFmts>
  <fonts count="19" x14ac:knownFonts="1"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  <fill>
      <patternFill patternType="solid">
        <fgColor theme="0" tint="-4.9439985351115455E-2"/>
        <bgColor indexed="64"/>
      </patternFill>
    </fill>
    <fill>
      <patternFill patternType="solid">
        <fgColor theme="0" tint="-4.9897762993255407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/>
    <xf numFmtId="0" fontId="4" fillId="2" borderId="0" xfId="4" applyFont="1" applyFill="1"/>
    <xf numFmtId="0" fontId="5" fillId="3" borderId="0" xfId="4" applyFont="1" applyFill="1" applyAlignment="1">
      <alignment vertical="center"/>
    </xf>
    <xf numFmtId="0" fontId="7" fillId="3" borderId="0" xfId="3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7" fillId="2" borderId="0" xfId="5" applyFont="1" applyFill="1" applyAlignment="1">
      <alignment horizontal="left"/>
    </xf>
    <xf numFmtId="0" fontId="9" fillId="2" borderId="0" xfId="0" applyFont="1" applyFill="1"/>
    <xf numFmtId="0" fontId="4" fillId="2" borderId="0" xfId="0" applyFont="1" applyFill="1"/>
    <xf numFmtId="9" fontId="4" fillId="2" borderId="0" xfId="2" applyFont="1" applyFill="1"/>
    <xf numFmtId="0" fontId="10" fillId="2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/>
    <xf numFmtId="0" fontId="0" fillId="2" borderId="0" xfId="0" applyFill="1"/>
    <xf numFmtId="0" fontId="13" fillId="4" borderId="0" xfId="0" applyFont="1" applyFill="1"/>
    <xf numFmtId="17" fontId="13" fillId="4" borderId="2" xfId="0" applyNumberFormat="1" applyFont="1" applyFill="1" applyBorder="1" applyAlignment="1">
      <alignment horizontal="center"/>
    </xf>
    <xf numFmtId="3" fontId="4" fillId="2" borderId="0" xfId="0" applyNumberFormat="1" applyFont="1" applyFill="1"/>
    <xf numFmtId="3" fontId="9" fillId="2" borderId="0" xfId="0" applyNumberFormat="1" applyFont="1" applyFill="1"/>
    <xf numFmtId="164" fontId="4" fillId="2" borderId="0" xfId="0" applyNumberFormat="1" applyFont="1" applyFill="1"/>
    <xf numFmtId="165" fontId="4" fillId="2" borderId="0" xfId="2" applyNumberFormat="1" applyFont="1" applyFill="1" applyAlignment="1">
      <alignment vertical="top"/>
    </xf>
    <xf numFmtId="3" fontId="4" fillId="2" borderId="1" xfId="0" applyNumberFormat="1" applyFont="1" applyFill="1" applyBorder="1"/>
    <xf numFmtId="3" fontId="9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2" applyNumberFormat="1" applyFont="1" applyFill="1" applyBorder="1" applyAlignment="1">
      <alignment vertical="top"/>
    </xf>
    <xf numFmtId="0" fontId="13" fillId="2" borderId="0" xfId="0" applyFont="1" applyFill="1" applyAlignment="1">
      <alignment horizontal="left"/>
    </xf>
    <xf numFmtId="0" fontId="14" fillId="5" borderId="0" xfId="0" applyFont="1" applyFill="1"/>
    <xf numFmtId="0" fontId="14" fillId="6" borderId="0" xfId="0" applyFont="1" applyFill="1"/>
    <xf numFmtId="3" fontId="9" fillId="6" borderId="0" xfId="0" applyNumberFormat="1" applyFont="1" applyFill="1"/>
    <xf numFmtId="9" fontId="9" fillId="6" borderId="0" xfId="2" applyFont="1" applyFill="1"/>
    <xf numFmtId="166" fontId="14" fillId="6" borderId="0" xfId="1" applyFont="1" applyFill="1"/>
    <xf numFmtId="164" fontId="15" fillId="5" borderId="0" xfId="1" applyNumberFormat="1" applyFont="1" applyFill="1"/>
    <xf numFmtId="164" fontId="15" fillId="7" borderId="0" xfId="1" applyNumberFormat="1" applyFont="1" applyFill="1"/>
    <xf numFmtId="164" fontId="4" fillId="7" borderId="0" xfId="0" applyNumberFormat="1" applyFont="1" applyFill="1"/>
    <xf numFmtId="165" fontId="4" fillId="7" borderId="0" xfId="2" applyNumberFormat="1" applyFont="1" applyFill="1" applyAlignment="1">
      <alignment vertical="top"/>
    </xf>
    <xf numFmtId="165" fontId="10" fillId="7" borderId="0" xfId="0" applyNumberFormat="1" applyFont="1" applyFill="1"/>
    <xf numFmtId="0" fontId="14" fillId="2" borderId="0" xfId="0" applyFont="1" applyFill="1"/>
    <xf numFmtId="0" fontId="4" fillId="2" borderId="0" xfId="0" applyFont="1" applyFill="1" applyAlignment="1">
      <alignment horizontal="left"/>
    </xf>
    <xf numFmtId="9" fontId="4" fillId="7" borderId="0" xfId="2" applyFont="1" applyFill="1" applyAlignment="1">
      <alignment vertical="top"/>
    </xf>
    <xf numFmtId="0" fontId="10" fillId="7" borderId="0" xfId="0" applyFont="1" applyFill="1"/>
    <xf numFmtId="166" fontId="15" fillId="2" borderId="0" xfId="1" applyFont="1" applyFill="1"/>
    <xf numFmtId="166" fontId="14" fillId="2" borderId="0" xfId="1" applyFont="1" applyFill="1"/>
    <xf numFmtId="3" fontId="15" fillId="2" borderId="0" xfId="1" applyNumberFormat="1" applyFont="1" applyFill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9" fontId="9" fillId="2" borderId="0" xfId="2" applyFont="1" applyFill="1"/>
    <xf numFmtId="0" fontId="4" fillId="2" borderId="1" xfId="0" applyFont="1" applyFill="1" applyBorder="1"/>
    <xf numFmtId="3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5" fontId="4" fillId="2" borderId="0" xfId="2" applyNumberFormat="1" applyFont="1" applyFill="1" applyAlignment="1">
      <alignment horizontal="right" vertical="top"/>
    </xf>
    <xf numFmtId="3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 vertical="top"/>
    </xf>
    <xf numFmtId="0" fontId="16" fillId="2" borderId="0" xfId="0" applyFont="1" applyFill="1"/>
    <xf numFmtId="9" fontId="11" fillId="2" borderId="0" xfId="2" applyFont="1" applyFill="1"/>
    <xf numFmtId="0" fontId="4" fillId="2" borderId="0" xfId="0" applyFont="1" applyFill="1" applyAlignment="1">
      <alignment horizontal="center"/>
    </xf>
    <xf numFmtId="0" fontId="4" fillId="4" borderId="0" xfId="0" applyFont="1" applyFill="1"/>
    <xf numFmtId="0" fontId="13" fillId="4" borderId="0" xfId="4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left"/>
    </xf>
    <xf numFmtId="16" fontId="18" fillId="2" borderId="0" xfId="0" applyNumberFormat="1" applyFont="1" applyFill="1" applyAlignment="1">
      <alignment horizontal="center"/>
    </xf>
    <xf numFmtId="0" fontId="17" fillId="2" borderId="0" xfId="0" applyFont="1" applyFill="1"/>
    <xf numFmtId="10" fontId="10" fillId="2" borderId="0" xfId="2" applyNumberFormat="1" applyFont="1" applyFill="1"/>
    <xf numFmtId="0" fontId="13" fillId="2" borderId="0" xfId="0" applyFont="1" applyFill="1"/>
    <xf numFmtId="3" fontId="10" fillId="2" borderId="0" xfId="0" applyNumberFormat="1" applyFont="1" applyFill="1"/>
    <xf numFmtId="9" fontId="10" fillId="2" borderId="0" xfId="2" applyFont="1" applyFill="1"/>
    <xf numFmtId="0" fontId="13" fillId="4" borderId="2" xfId="0" applyFont="1" applyFill="1" applyBorder="1" applyAlignment="1">
      <alignment horizontal="center"/>
    </xf>
    <xf numFmtId="17" fontId="13" fillId="4" borderId="0" xfId="4" applyNumberFormat="1" applyFont="1" applyFill="1" applyAlignment="1">
      <alignment horizontal="center"/>
    </xf>
    <xf numFmtId="0" fontId="13" fillId="4" borderId="2" xfId="4" applyFont="1" applyFill="1" applyBorder="1" applyAlignment="1">
      <alignment horizontal="center"/>
    </xf>
  </cellXfs>
  <cellStyles count="6">
    <cellStyle name="Hipervínculo" xfId="3" builtinId="8"/>
    <cellStyle name="Hipervínculo 2" xfId="5" xr:uid="{E5C020F3-BD53-4969-90AD-8B22A8812840}"/>
    <cellStyle name="Millares [0]" xfId="1" builtinId="6"/>
    <cellStyle name="Normal" xfId="0" builtinId="0"/>
    <cellStyle name="Normal 2" xfId="4" xr:uid="{E1770F5C-499B-4D14-A275-919A2650E790}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506527777777777"/>
          <c:y val="0.15363444152814232"/>
          <c:w val="0.6954568518518518"/>
          <c:h val="0.56361840186643342"/>
        </c:manualLayout>
      </c:layout>
      <c:lineChart>
        <c:grouping val="standard"/>
        <c:varyColors val="0"/>
        <c:ser>
          <c:idx val="1"/>
          <c:order val="1"/>
          <c:tx>
            <c:v>Monto ($ MM)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evoluciones!$B$44:$L$44</c:f>
              <c:strCache>
                <c:ptCount val="11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6034.3658880000003</c:v>
              </c:pt>
              <c:pt idx="1">
                <c:v>407036.16773099999</c:v>
              </c:pt>
              <c:pt idx="2">
                <c:v>1158066.887512</c:v>
              </c:pt>
              <c:pt idx="3">
                <c:v>865832.26185199991</c:v>
              </c:pt>
              <c:pt idx="4">
                <c:v>1049575.863773</c:v>
              </c:pt>
              <c:pt idx="5">
                <c:v>703920.5986680002</c:v>
              </c:pt>
              <c:pt idx="6">
                <c:v>578923.81800100009</c:v>
              </c:pt>
              <c:pt idx="7">
                <c:v>520296.08648300002</c:v>
              </c:pt>
              <c:pt idx="8">
                <c:v>465925.76897000003</c:v>
              </c:pt>
              <c:pt idx="9">
                <c:v>253598.36696499999</c:v>
              </c:pt>
              <c:pt idx="10">
                <c:v>284041.42497899994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8D-4620-96DF-5B623A31496D}"/>
            </c:ext>
          </c:extLst>
        </c:ser>
        <c:ser>
          <c:idx val="2"/>
          <c:order val="2"/>
          <c:tx>
            <c:v>Garantia ($ MM)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evoluciones!$B$44:$L$44</c:f>
              <c:strCache>
                <c:ptCount val="11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4760.8175520000004</c:v>
              </c:pt>
              <c:pt idx="1">
                <c:v>328341.42535499996</c:v>
              </c:pt>
              <c:pt idx="2">
                <c:v>889834.06594</c:v>
              </c:pt>
              <c:pt idx="3">
                <c:v>649124.70702199999</c:v>
              </c:pt>
              <c:pt idx="4">
                <c:v>778326.16164199996</c:v>
              </c:pt>
              <c:pt idx="5">
                <c:v>527093.30325599993</c:v>
              </c:pt>
              <c:pt idx="6">
                <c:v>434280.72475899995</c:v>
              </c:pt>
              <c:pt idx="7">
                <c:v>392156.58236799994</c:v>
              </c:pt>
              <c:pt idx="8">
                <c:v>352529.207368</c:v>
              </c:pt>
              <c:pt idx="9">
                <c:v>193421.73377899997</c:v>
              </c:pt>
              <c:pt idx="10">
                <c:v>217944.336247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8D-4620-96DF-5B623A314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v>Numero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evoluciones!$B$44:$L$44</c:f>
              <c:strCache>
                <c:ptCount val="11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345</c:v>
              </c:pt>
              <c:pt idx="1">
                <c:v>13552</c:v>
              </c:pt>
              <c:pt idx="2">
                <c:v>17476</c:v>
              </c:pt>
              <c:pt idx="3">
                <c:v>16714</c:v>
              </c:pt>
              <c:pt idx="4">
                <c:v>20100</c:v>
              </c:pt>
              <c:pt idx="5">
                <c:v>13915</c:v>
              </c:pt>
              <c:pt idx="6">
                <c:v>13069</c:v>
              </c:pt>
              <c:pt idx="7">
                <c:v>14943</c:v>
              </c:pt>
              <c:pt idx="8">
                <c:v>16637</c:v>
              </c:pt>
              <c:pt idx="9">
                <c:v>12667</c:v>
              </c:pt>
              <c:pt idx="10">
                <c:v>13392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8D-4620-96DF-5B623A314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9041994750656E-2"/>
          <c:y val="0.8431707494896471"/>
          <c:w val="0.81621916010498685"/>
          <c:h val="0.1290514727325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Número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evoluciones!$B$44:$L$44</c:f>
              <c:strCache>
                <c:ptCount val="11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337</c:v>
              </c:pt>
              <c:pt idx="1">
                <c:v>12341</c:v>
              </c:pt>
              <c:pt idx="2">
                <c:v>13783</c:v>
              </c:pt>
              <c:pt idx="3">
                <c:v>14416</c:v>
              </c:pt>
              <c:pt idx="4">
                <c:v>17288</c:v>
              </c:pt>
              <c:pt idx="5">
                <c:v>11745</c:v>
              </c:pt>
              <c:pt idx="6">
                <c:v>11252</c:v>
              </c:pt>
              <c:pt idx="7">
                <c:v>13413</c:v>
              </c:pt>
              <c:pt idx="8">
                <c:v>15326</c:v>
              </c:pt>
              <c:pt idx="9">
                <c:v>12024</c:v>
              </c:pt>
              <c:pt idx="10">
                <c:v>12543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F4-4242-877E-C72009A83707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evoluciones!$B$44:$L$44</c:f>
              <c:strCache>
                <c:ptCount val="11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5</c:v>
              </c:pt>
              <c:pt idx="1">
                <c:v>1087</c:v>
              </c:pt>
              <c:pt idx="2">
                <c:v>2811</c:v>
              </c:pt>
              <c:pt idx="3">
                <c:v>1576</c:v>
              </c:pt>
              <c:pt idx="4">
                <c:v>1772</c:v>
              </c:pt>
              <c:pt idx="5">
                <c:v>1439</c:v>
              </c:pt>
              <c:pt idx="6">
                <c:v>1221</c:v>
              </c:pt>
              <c:pt idx="7">
                <c:v>1015</c:v>
              </c:pt>
              <c:pt idx="8">
                <c:v>850</c:v>
              </c:pt>
              <c:pt idx="9">
                <c:v>415</c:v>
              </c:pt>
              <c:pt idx="10">
                <c:v>613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F4-4242-877E-C72009A83707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evoluciones!$B$44:$L$44</c:f>
              <c:strCache>
                <c:ptCount val="11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</c:v>
              </c:pt>
              <c:pt idx="1">
                <c:v>112</c:v>
              </c:pt>
              <c:pt idx="2">
                <c:v>829</c:v>
              </c:pt>
              <c:pt idx="3">
                <c:v>660</c:v>
              </c:pt>
              <c:pt idx="4">
                <c:v>929</c:v>
              </c:pt>
              <c:pt idx="5">
                <c:v>664</c:v>
              </c:pt>
              <c:pt idx="6">
                <c:v>539</c:v>
              </c:pt>
              <c:pt idx="7">
                <c:v>459</c:v>
              </c:pt>
              <c:pt idx="8">
                <c:v>420</c:v>
              </c:pt>
              <c:pt idx="9">
                <c:v>207</c:v>
              </c:pt>
              <c:pt idx="10">
                <c:v>211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5F4-4242-877E-C72009A83707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evoluciones!$B$44:$L$44</c:f>
              <c:strCache>
                <c:ptCount val="11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0</c:v>
              </c:pt>
              <c:pt idx="1">
                <c:v>12</c:v>
              </c:pt>
              <c:pt idx="2">
                <c:v>53</c:v>
              </c:pt>
              <c:pt idx="3">
                <c:v>62</c:v>
              </c:pt>
              <c:pt idx="4">
                <c:v>111</c:v>
              </c:pt>
              <c:pt idx="5">
                <c:v>67</c:v>
              </c:pt>
              <c:pt idx="6">
                <c:v>57</c:v>
              </c:pt>
              <c:pt idx="7">
                <c:v>56</c:v>
              </c:pt>
              <c:pt idx="8">
                <c:v>41</c:v>
              </c:pt>
              <c:pt idx="9">
                <c:v>21</c:v>
              </c:pt>
              <c:pt idx="10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5F4-4242-877E-C72009A83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evoluciones!$B$44:$L$44</c:f>
              <c:strCache>
                <c:ptCount val="11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3397.3581079999999</c:v>
              </c:pt>
              <c:pt idx="1">
                <c:v>221375.937554</c:v>
              </c:pt>
              <c:pt idx="2">
                <c:v>350893.70820499997</c:v>
              </c:pt>
              <c:pt idx="3">
                <c:v>223477.281369</c:v>
              </c:pt>
              <c:pt idx="4">
                <c:v>244088.50560800001</c:v>
              </c:pt>
              <c:pt idx="5">
                <c:v>167938.10270600001</c:v>
              </c:pt>
              <c:pt idx="6">
                <c:v>148093.707899</c:v>
              </c:pt>
              <c:pt idx="7">
                <c:v>153624.784316</c:v>
              </c:pt>
              <c:pt idx="8">
                <c:v>150018.00429300001</c:v>
              </c:pt>
              <c:pt idx="9">
                <c:v>89729.884564000007</c:v>
              </c:pt>
              <c:pt idx="10">
                <c:v>108857.05635699999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2F3-4AC6-AF09-A7B024EAF7D4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evoluciones!$B$44:$L$44</c:f>
              <c:strCache>
                <c:ptCount val="11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391.00778000000003</c:v>
              </c:pt>
              <c:pt idx="1">
                <c:v>121121.15385</c:v>
              </c:pt>
              <c:pt idx="2">
                <c:v>383964.625459</c:v>
              </c:pt>
              <c:pt idx="3">
                <c:v>228296.66870000001</c:v>
              </c:pt>
              <c:pt idx="4">
                <c:v>241841.53920599999</c:v>
              </c:pt>
              <c:pt idx="5">
                <c:v>182586.16377799999</c:v>
              </c:pt>
              <c:pt idx="6">
                <c:v>154274.527363</c:v>
              </c:pt>
              <c:pt idx="7">
                <c:v>116037.25111899999</c:v>
              </c:pt>
              <c:pt idx="8">
                <c:v>94745.387113000004</c:v>
              </c:pt>
              <c:pt idx="9">
                <c:v>47183.618597000001</c:v>
              </c:pt>
              <c:pt idx="10">
                <c:v>67050.977725000004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2F3-4AC6-AF09-A7B024EAF7D4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evoluciones!$B$44:$L$44</c:f>
              <c:strCache>
                <c:ptCount val="11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2246</c:v>
              </c:pt>
              <c:pt idx="1">
                <c:v>50792.074771</c:v>
              </c:pt>
              <c:pt idx="2">
                <c:v>367258.20616</c:v>
              </c:pt>
              <c:pt idx="3">
                <c:v>333579.36494900001</c:v>
              </c:pt>
              <c:pt idx="4">
                <c:v>433003.48450299999</c:v>
              </c:pt>
              <c:pt idx="5">
                <c:v>290883.650555</c:v>
              </c:pt>
              <c:pt idx="6">
                <c:v>214343.74126000001</c:v>
              </c:pt>
              <c:pt idx="7">
                <c:v>190452.43496399999</c:v>
              </c:pt>
              <c:pt idx="8">
                <c:v>170047.29175100001</c:v>
              </c:pt>
              <c:pt idx="9">
                <c:v>95727.168374999994</c:v>
              </c:pt>
              <c:pt idx="10">
                <c:v>70603.553413000001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2F3-4AC6-AF09-A7B024EAF7D4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evoluciones!$B$44:$L$44</c:f>
              <c:strCache>
                <c:ptCount val="11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0</c:v>
              </c:pt>
              <c:pt idx="1">
                <c:v>13747.001555999999</c:v>
              </c:pt>
              <c:pt idx="2">
                <c:v>55950.347688000002</c:v>
              </c:pt>
              <c:pt idx="3">
                <c:v>80478.946834000002</c:v>
              </c:pt>
              <c:pt idx="4">
                <c:v>130642.334456</c:v>
              </c:pt>
              <c:pt idx="5">
                <c:v>62512.681628999999</c:v>
              </c:pt>
              <c:pt idx="6">
                <c:v>62211.841479000002</c:v>
              </c:pt>
              <c:pt idx="7">
                <c:v>60181.616084000001</c:v>
              </c:pt>
              <c:pt idx="8">
                <c:v>51115.085812999998</c:v>
              </c:pt>
              <c:pt idx="9">
                <c:v>20957.695428999999</c:v>
              </c:pt>
              <c:pt idx="10">
                <c:v>37529.837484000003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2F3-4AC6-AF09-A7B024EAF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Garantía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evoluciones!$B$44:$L$44</c:f>
              <c:strCache>
                <c:ptCount val="11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2875.8113269999999</c:v>
              </c:pt>
              <c:pt idx="1">
                <c:v>188103.10884199999</c:v>
              </c:pt>
              <c:pt idx="2">
                <c:v>296729.86429100001</c:v>
              </c:pt>
              <c:pt idx="3">
                <c:v>189192.324162</c:v>
              </c:pt>
              <c:pt idx="4">
                <c:v>206278.96738399999</c:v>
              </c:pt>
              <c:pt idx="5">
                <c:v>142263.90047200001</c:v>
              </c:pt>
              <c:pt idx="6">
                <c:v>125434.35653600001</c:v>
              </c:pt>
              <c:pt idx="7">
                <c:v>130348.599131</c:v>
              </c:pt>
              <c:pt idx="8">
                <c:v>127429.974073</c:v>
              </c:pt>
              <c:pt idx="9">
                <c:v>76215.032659000004</c:v>
              </c:pt>
              <c:pt idx="10">
                <c:v>92455.963780000005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B09-460C-AD87-85EBB585DB71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evoluciones!$B$44:$L$44</c:f>
              <c:strCache>
                <c:ptCount val="11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312.80622499999998</c:v>
              </c:pt>
              <c:pt idx="1">
                <c:v>96715.663243999996</c:v>
              </c:pt>
              <c:pt idx="2">
                <c:v>304525.14918499999</c:v>
              </c:pt>
              <c:pt idx="3">
                <c:v>180220.961106</c:v>
              </c:pt>
              <c:pt idx="4">
                <c:v>190973.354468</c:v>
              </c:pt>
              <c:pt idx="5">
                <c:v>144899.53843099999</c:v>
              </c:pt>
              <c:pt idx="6">
                <c:v>121798.644468</c:v>
              </c:pt>
              <c:pt idx="7">
                <c:v>92502.309122999999</c:v>
              </c:pt>
              <c:pt idx="8">
                <c:v>75649.677597999995</c:v>
              </c:pt>
              <c:pt idx="9">
                <c:v>37678.066005000001</c:v>
              </c:pt>
              <c:pt idx="10">
                <c:v>53547.982594000001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B09-460C-AD87-85EBB585DB71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evoluciones!$B$44:$L$44</c:f>
              <c:strCache>
                <c:ptCount val="11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1572.2</c:v>
              </c:pt>
              <c:pt idx="1">
                <c:v>35274.452335000002</c:v>
              </c:pt>
              <c:pt idx="2">
                <c:v>255008.84385</c:v>
              </c:pt>
              <c:pt idx="3">
                <c:v>231461.65365399999</c:v>
              </c:pt>
              <c:pt idx="4">
                <c:v>302688.43911600002</c:v>
              </c:pt>
              <c:pt idx="5">
                <c:v>202422.25537500001</c:v>
              </c:pt>
              <c:pt idx="6">
                <c:v>149720.618866</c:v>
              </c:pt>
              <c:pt idx="7">
                <c:v>133196.704459</c:v>
              </c:pt>
              <c:pt idx="8">
                <c:v>118780.50420900001</c:v>
              </c:pt>
              <c:pt idx="9">
                <c:v>66954.017856000006</c:v>
              </c:pt>
              <c:pt idx="10">
                <c:v>49422.487378999998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B09-460C-AD87-85EBB585DB71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evoluciones!$B$44:$L$44</c:f>
              <c:strCache>
                <c:ptCount val="11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0</c:v>
              </c:pt>
              <c:pt idx="1">
                <c:v>8248.2009340000004</c:v>
              </c:pt>
              <c:pt idx="2">
                <c:v>33570.208614000003</c:v>
              </c:pt>
              <c:pt idx="3">
                <c:v>48249.768100000001</c:v>
              </c:pt>
              <c:pt idx="4">
                <c:v>78385.400674000004</c:v>
              </c:pt>
              <c:pt idx="5">
                <c:v>37507.608977999997</c:v>
              </c:pt>
              <c:pt idx="6">
                <c:v>37327.104889000002</c:v>
              </c:pt>
              <c:pt idx="7">
                <c:v>36108.969655000001</c:v>
              </c:pt>
              <c:pt idx="8">
                <c:v>30669.051488000001</c:v>
              </c:pt>
              <c:pt idx="9">
                <c:v>12574.617259000001</c:v>
              </c:pt>
              <c:pt idx="10">
                <c:v>22517.902494000002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09-460C-AD87-85EBB585D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Numero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general'!$W$38:$W$53</c:f>
              <c:numCache>
                <c:formatCode>0.00%</c:formatCode>
                <c:ptCount val="16"/>
                <c:pt idx="0">
                  <c:v>0.36031810944148124</c:v>
                </c:pt>
                <c:pt idx="1">
                  <c:v>0.17107083503728387</c:v>
                </c:pt>
                <c:pt idx="2">
                  <c:v>0.13040224834463016</c:v>
                </c:pt>
                <c:pt idx="3">
                  <c:v>5.5103585692035953E-2</c:v>
                </c:pt>
                <c:pt idx="4">
                  <c:v>5.3232865508270326E-2</c:v>
                </c:pt>
                <c:pt idx="5">
                  <c:v>4.135596759738621E-2</c:v>
                </c:pt>
                <c:pt idx="6">
                  <c:v>5.6965604851691047E-2</c:v>
                </c:pt>
                <c:pt idx="7">
                  <c:v>2.8121709925258202E-2</c:v>
                </c:pt>
                <c:pt idx="8">
                  <c:v>1.3617102732991673E-2</c:v>
                </c:pt>
                <c:pt idx="9">
                  <c:v>1.1659372308120666E-2</c:v>
                </c:pt>
                <c:pt idx="10">
                  <c:v>1.1302630319588615E-2</c:v>
                </c:pt>
                <c:pt idx="11">
                  <c:v>9.7277449555812721E-3</c:v>
                </c:pt>
                <c:pt idx="12">
                  <c:v>8.8576425445274914E-3</c:v>
                </c:pt>
                <c:pt idx="13">
                  <c:v>6.5518711552349715E-3</c:v>
                </c:pt>
                <c:pt idx="14">
                  <c:v>6.177727118481845E-3</c:v>
                </c:pt>
                <c:pt idx="15">
                  <c:v>3.5534982467436416E-2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D-4CB5-B4E0-A3F9551E8423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general'!$X$38:$X$53</c:f>
              <c:numCache>
                <c:formatCode>0.00%</c:formatCode>
                <c:ptCount val="16"/>
                <c:pt idx="0">
                  <c:v>0.31267178380329569</c:v>
                </c:pt>
                <c:pt idx="1">
                  <c:v>0.15958765575169262</c:v>
                </c:pt>
                <c:pt idx="2">
                  <c:v>7.3671000305820619E-2</c:v>
                </c:pt>
                <c:pt idx="3">
                  <c:v>5.9832500638280467E-2</c:v>
                </c:pt>
                <c:pt idx="4">
                  <c:v>8.6404306022785163E-2</c:v>
                </c:pt>
                <c:pt idx="5">
                  <c:v>3.2485607840064573E-2</c:v>
                </c:pt>
                <c:pt idx="6">
                  <c:v>5.3986974107618504E-2</c:v>
                </c:pt>
                <c:pt idx="7">
                  <c:v>3.964193683857635E-2</c:v>
                </c:pt>
                <c:pt idx="8">
                  <c:v>1.8401692209635861E-2</c:v>
                </c:pt>
                <c:pt idx="9">
                  <c:v>2.5239117443675834E-2</c:v>
                </c:pt>
                <c:pt idx="10">
                  <c:v>2.07513170060231E-2</c:v>
                </c:pt>
                <c:pt idx="11">
                  <c:v>1.5976869988640258E-2</c:v>
                </c:pt>
                <c:pt idx="12">
                  <c:v>1.9349783358221007E-2</c:v>
                </c:pt>
                <c:pt idx="13">
                  <c:v>8.0523908010124764E-3</c:v>
                </c:pt>
                <c:pt idx="14">
                  <c:v>6.2015478842187711E-3</c:v>
                </c:pt>
                <c:pt idx="15">
                  <c:v>6.7745516000438696E-2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AD-4CB5-B4E0-A3F9551E8423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Garantia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general'!$Y$38:$Y$53</c:f>
              <c:numCache>
                <c:formatCode>0.00%</c:formatCode>
                <c:ptCount val="16"/>
                <c:pt idx="0">
                  <c:v>0.31227344428686166</c:v>
                </c:pt>
                <c:pt idx="1">
                  <c:v>0.16399150416386668</c:v>
                </c:pt>
                <c:pt idx="2">
                  <c:v>7.5323869078675609E-2</c:v>
                </c:pt>
                <c:pt idx="3">
                  <c:v>6.1052260240705987E-2</c:v>
                </c:pt>
                <c:pt idx="4">
                  <c:v>8.3534188396630252E-2</c:v>
                </c:pt>
                <c:pt idx="5">
                  <c:v>3.3392166891918686E-2</c:v>
                </c:pt>
                <c:pt idx="6">
                  <c:v>5.5235424727194858E-2</c:v>
                </c:pt>
                <c:pt idx="7">
                  <c:v>3.9146102599931905E-2</c:v>
                </c:pt>
                <c:pt idx="8">
                  <c:v>1.8236320920041394E-2</c:v>
                </c:pt>
                <c:pt idx="9">
                  <c:v>2.4273852648997382E-2</c:v>
                </c:pt>
                <c:pt idx="10">
                  <c:v>2.0329524594570641E-2</c:v>
                </c:pt>
                <c:pt idx="11">
                  <c:v>1.5780802220272946E-2</c:v>
                </c:pt>
                <c:pt idx="12">
                  <c:v>1.8115608686364897E-2</c:v>
                </c:pt>
                <c:pt idx="13">
                  <c:v>7.9341725206315914E-3</c:v>
                </c:pt>
                <c:pt idx="14">
                  <c:v>6.3128058356302494E-3</c:v>
                </c:pt>
                <c:pt idx="15">
                  <c:v>6.5067952187705266E-2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AD-4CB5-B4E0-A3F9551E8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general'!$W$28:$Y$28</c:f>
              <c:numCache>
                <c:formatCode>0.00%</c:formatCode>
                <c:ptCount val="3"/>
                <c:pt idx="0">
                  <c:v>0.87996858844316472</c:v>
                </c:pt>
                <c:pt idx="1">
                  <c:v>0.29579213514646985</c:v>
                </c:pt>
                <c:pt idx="2">
                  <c:v>0.33082838631839723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9-4491-93FD-641D57D668F4}"/>
            </c:ext>
          </c:extLst>
        </c:ser>
        <c:ser>
          <c:idx val="1"/>
          <c:order val="1"/>
          <c:tx>
            <c:strRef>
              <c:f>'cuadro general'!$B$29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general'!$W$29:$Y$29</c:f>
              <c:numCache>
                <c:formatCode>0.00%</c:formatCode>
                <c:ptCount val="3"/>
                <c:pt idx="0">
                  <c:v>8.3790327858124472E-2</c:v>
                </c:pt>
                <c:pt idx="1">
                  <c:v>0.26019822850784075</c:v>
                </c:pt>
                <c:pt idx="2">
                  <c:v>0.2724150747232672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9-4491-93FD-641D57D668F4}"/>
            </c:ext>
          </c:extLst>
        </c:ser>
        <c:ser>
          <c:idx val="2"/>
          <c:order val="2"/>
          <c:tx>
            <c:strRef>
              <c:f>'cuadro general'!$B$30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general'!$W$30:$Y$30</c:f>
              <c:numCache>
                <c:formatCode>0.00%</c:formatCode>
                <c:ptCount val="3"/>
                <c:pt idx="0">
                  <c:v>3.2936326156665141E-2</c:v>
                </c:pt>
                <c:pt idx="1">
                  <c:v>0.3525899023146114</c:v>
                </c:pt>
                <c:pt idx="2">
                  <c:v>0.32436300583139238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79-4491-93FD-641D57D668F4}"/>
            </c:ext>
          </c:extLst>
        </c:ser>
        <c:ser>
          <c:idx val="3"/>
          <c:order val="3"/>
          <c:tx>
            <c:strRef>
              <c:f>'cuadro general'!$B$31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79-4491-93FD-641D57D668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general'!$W$31:$Y$31</c:f>
              <c:numCache>
                <c:formatCode>0.00%</c:formatCode>
                <c:ptCount val="3"/>
                <c:pt idx="0">
                  <c:v>3.3047575420456776E-3</c:v>
                </c:pt>
                <c:pt idx="1">
                  <c:v>9.1419734031077921E-2</c:v>
                </c:pt>
                <c:pt idx="2">
                  <c:v>7.2393533126943341E-2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79-4491-93FD-641D57D66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general'!$W$61:$W$76</c15:sqref>
                  </c15:fullRef>
                </c:ext>
              </c:extLst>
              <c:f>'cuadro general'!$W$67</c:f>
              <c:numCache>
                <c:formatCode>0.00%</c:formatCode>
                <c:ptCount val="1"/>
                <c:pt idx="0">
                  <c:v>0.42582438583689497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3-4C9A-8F3E-A875109F0C86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general'!$X$61:$X$76</c15:sqref>
                  </c15:fullRef>
                </c:ext>
              </c:extLst>
              <c:f>'cuadro general'!$X$67</c:f>
              <c:numCache>
                <c:formatCode>0.00%</c:formatCode>
                <c:ptCount val="1"/>
                <c:pt idx="0">
                  <c:v>0.58636033586474323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3-4C9A-8F3E-A875109F0C86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general'!$Y$61:$Y$76</c15:sqref>
                  </c15:fullRef>
                </c:ext>
              </c:extLst>
              <c:f>'cuadro general'!$Y$67</c:f>
              <c:numCache>
                <c:formatCode>0.00%</c:formatCode>
                <c:ptCount val="1"/>
                <c:pt idx="0">
                  <c:v>0.57645467997312683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3-4C9A-8F3E-A875109F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general'!$W$61:$W$76</c15:sqref>
                  </c15:fullRef>
                </c:ext>
              </c:extLst>
              <c:f>('cuadro general'!$W$61:$W$66,'cuadro general'!$W$68:$W$76)</c:f>
              <c:numCache>
                <c:formatCode>0.00%</c:formatCode>
                <c:ptCount val="15"/>
                <c:pt idx="0">
                  <c:v>1.3148476319538553E-2</c:v>
                </c:pt>
                <c:pt idx="1">
                  <c:v>2.0785989784217657E-2</c:v>
                </c:pt>
                <c:pt idx="2">
                  <c:v>3.0424962646374093E-2</c:v>
                </c:pt>
                <c:pt idx="3">
                  <c:v>1.9465582542826366E-2</c:v>
                </c:pt>
                <c:pt idx="4">
                  <c:v>4.401125820911081E-2</c:v>
                </c:pt>
                <c:pt idx="5">
                  <c:v>9.2115778866534631E-2</c:v>
                </c:pt>
                <c:pt idx="6">
                  <c:v>4.4518572570276936E-2</c:v>
                </c:pt>
                <c:pt idx="7">
                  <c:v>5.7722644984189858E-2</c:v>
                </c:pt>
                <c:pt idx="8">
                  <c:v>1.5511310330449286E-2</c:v>
                </c:pt>
                <c:pt idx="9">
                  <c:v>7.613190173390319E-2</c:v>
                </c:pt>
                <c:pt idx="10">
                  <c:v>5.4484172486882795E-2</c:v>
                </c:pt>
                <c:pt idx="11">
                  <c:v>2.453177664269085E-2</c:v>
                </c:pt>
                <c:pt idx="12">
                  <c:v>5.6409187254595365E-2</c:v>
                </c:pt>
                <c:pt idx="13">
                  <c:v>1.0167135758712951E-2</c:v>
                </c:pt>
                <c:pt idx="14">
                  <c:v>1.4746864032801696E-2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F-4938-ACBB-481A4F5FE4AB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general'!$X$61:$X$76</c15:sqref>
                  </c15:fullRef>
                </c:ext>
              </c:extLst>
              <c:f>('cuadro general'!$X$61:$X$66,'cuadro general'!$X$68:$X$76)</c:f>
              <c:numCache>
                <c:formatCode>0.00%</c:formatCode>
                <c:ptCount val="15"/>
                <c:pt idx="0">
                  <c:v>4.8340866365689213E-3</c:v>
                </c:pt>
                <c:pt idx="1">
                  <c:v>2.094281270178442E-2</c:v>
                </c:pt>
                <c:pt idx="2">
                  <c:v>2.5966933756988424E-2</c:v>
                </c:pt>
                <c:pt idx="3">
                  <c:v>1.0287293688269644E-2</c:v>
                </c:pt>
                <c:pt idx="4">
                  <c:v>2.9960899938377413E-2</c:v>
                </c:pt>
                <c:pt idx="5">
                  <c:v>6.5069222406730048E-2</c:v>
                </c:pt>
                <c:pt idx="6">
                  <c:v>3.0176059970615142E-2</c:v>
                </c:pt>
                <c:pt idx="7">
                  <c:v>4.630850127527289E-2</c:v>
                </c:pt>
                <c:pt idx="8">
                  <c:v>1.154084684772449E-2</c:v>
                </c:pt>
                <c:pt idx="9">
                  <c:v>6.1319541312085085E-2</c:v>
                </c:pt>
                <c:pt idx="10">
                  <c:v>3.2140400433988359E-2</c:v>
                </c:pt>
                <c:pt idx="11">
                  <c:v>1.3164337894868655E-2</c:v>
                </c:pt>
                <c:pt idx="12">
                  <c:v>4.3841508699266847E-2</c:v>
                </c:pt>
                <c:pt idx="13">
                  <c:v>4.2426068728787089E-3</c:v>
                </c:pt>
                <c:pt idx="14">
                  <c:v>1.3844611699837635E-2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F-4938-ACBB-481A4F5FE4AB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general'!$Y$61:$Y$76</c15:sqref>
                  </c15:fullRef>
                </c:ext>
              </c:extLst>
              <c:f>('cuadro general'!$Y$61:$Y$66,'cuadro general'!$Y$68:$Y$76)</c:f>
              <c:numCache>
                <c:formatCode>0.00%</c:formatCode>
                <c:ptCount val="15"/>
                <c:pt idx="0">
                  <c:v>5.2641207369559543E-3</c:v>
                </c:pt>
                <c:pt idx="1">
                  <c:v>2.0774035818473632E-2</c:v>
                </c:pt>
                <c:pt idx="2">
                  <c:v>2.6469024819161781E-2</c:v>
                </c:pt>
                <c:pt idx="3">
                  <c:v>1.0721718027010319E-2</c:v>
                </c:pt>
                <c:pt idx="4">
                  <c:v>3.0553829721453471E-2</c:v>
                </c:pt>
                <c:pt idx="5">
                  <c:v>6.717316891246701E-2</c:v>
                </c:pt>
                <c:pt idx="6">
                  <c:v>3.1273307364240256E-2</c:v>
                </c:pt>
                <c:pt idx="7">
                  <c:v>4.7226433290269376E-2</c:v>
                </c:pt>
                <c:pt idx="8">
                  <c:v>1.1819713415576151E-2</c:v>
                </c:pt>
                <c:pt idx="9">
                  <c:v>6.1963753460697477E-2</c:v>
                </c:pt>
                <c:pt idx="10">
                  <c:v>3.3266365496806533E-2</c:v>
                </c:pt>
                <c:pt idx="11">
                  <c:v>1.3686491847285225E-2</c:v>
                </c:pt>
                <c:pt idx="12">
                  <c:v>4.482553555746914E-2</c:v>
                </c:pt>
                <c:pt idx="13">
                  <c:v>4.5879145939413885E-3</c:v>
                </c:pt>
                <c:pt idx="14">
                  <c:v>1.3939906965065434E-2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F-4938-ACBB-481A4F5FE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459440</xdr:colOff>
      <xdr:row>4</xdr:row>
      <xdr:rowOff>0</xdr:rowOff>
    </xdr:from>
    <xdr:to>
      <xdr:col>10</xdr:col>
      <xdr:colOff>123265</xdr:colOff>
      <xdr:row>21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397B32-9358-48EF-A6A0-A83F6CEB9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34B7518-16E0-459A-A0DC-DF4516B25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E3AB5AA-4C33-4329-BDF1-9922AA462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E6E518D-BB6A-4354-A9BF-69606FAD7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699</xdr:rowOff>
    </xdr:from>
    <xdr:to>
      <xdr:col>20</xdr:col>
      <xdr:colOff>618000</xdr:colOff>
      <xdr:row>40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9EFD71-A3C0-4B98-82F4-720EFBF02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179293</xdr:rowOff>
    </xdr:from>
    <xdr:to>
      <xdr:col>8</xdr:col>
      <xdr:colOff>302559</xdr:colOff>
      <xdr:row>32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5A236A-7EDF-421C-8DE9-ECD3C0B35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5</xdr:row>
      <xdr:rowOff>201705</xdr:rowOff>
    </xdr:from>
    <xdr:to>
      <xdr:col>33</xdr:col>
      <xdr:colOff>617999</xdr:colOff>
      <xdr:row>12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BB696B-62B7-421F-B89F-D4C774B79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12</xdr:row>
      <xdr:rowOff>123264</xdr:rowOff>
    </xdr:from>
    <xdr:to>
      <xdr:col>33</xdr:col>
      <xdr:colOff>618000</xdr:colOff>
      <xdr:row>40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D4169DB-7CD2-4B8C-9899-C9CAA8326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6315-C349-43B5-9F17-A628A6642B1B}">
  <dimension ref="A1:B79"/>
  <sheetViews>
    <sheetView tabSelected="1"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12" bestFit="1" customWidth="1"/>
    <col min="2" max="2" width="66.54296875" style="2" bestFit="1" customWidth="1"/>
    <col min="3" max="16384" width="11.453125" style="2"/>
  </cols>
  <sheetData>
    <row r="1" spans="1:2" x14ac:dyDescent="0.35">
      <c r="A1" s="6"/>
    </row>
    <row r="2" spans="1:2" ht="18.5" x14ac:dyDescent="0.45">
      <c r="B2" s="1" t="s">
        <v>0</v>
      </c>
    </row>
    <row r="3" spans="1:2" x14ac:dyDescent="0.35">
      <c r="B3" s="3" t="s">
        <v>1</v>
      </c>
    </row>
    <row r="4" spans="1:2" x14ac:dyDescent="0.35">
      <c r="B4" s="3" t="s">
        <v>2</v>
      </c>
    </row>
    <row r="5" spans="1:2" x14ac:dyDescent="0.35">
      <c r="B5" s="3" t="s">
        <v>3</v>
      </c>
    </row>
    <row r="6" spans="1:2" x14ac:dyDescent="0.35">
      <c r="B6" s="3"/>
    </row>
    <row r="7" spans="1:2" x14ac:dyDescent="0.35">
      <c r="B7" s="4" t="s">
        <v>4</v>
      </c>
    </row>
    <row r="8" spans="1:2" x14ac:dyDescent="0.35">
      <c r="B8" s="4" t="s">
        <v>5</v>
      </c>
    </row>
    <row r="9" spans="1:2" x14ac:dyDescent="0.35">
      <c r="B9" s="4" t="s">
        <v>6</v>
      </c>
    </row>
    <row r="10" spans="1:2" x14ac:dyDescent="0.35">
      <c r="B10" s="4" t="s">
        <v>7</v>
      </c>
    </row>
    <row r="11" spans="1:2" x14ac:dyDescent="0.35">
      <c r="B11" s="3"/>
    </row>
    <row r="12" spans="1:2" x14ac:dyDescent="0.35">
      <c r="B12" s="5" t="s">
        <v>8</v>
      </c>
    </row>
    <row r="13" spans="1:2" x14ac:dyDescent="0.35">
      <c r="B13" s="3" t="s">
        <v>9</v>
      </c>
    </row>
    <row r="21" spans="1:1" x14ac:dyDescent="0.35">
      <c r="A21" s="26"/>
    </row>
    <row r="22" spans="1:1" x14ac:dyDescent="0.35">
      <c r="A22" s="38"/>
    </row>
    <row r="23" spans="1:1" x14ac:dyDescent="0.35">
      <c r="A23" s="38"/>
    </row>
    <row r="24" spans="1:1" x14ac:dyDescent="0.35">
      <c r="A24" s="38"/>
    </row>
    <row r="61" spans="1:1" x14ac:dyDescent="0.35">
      <c r="A61" s="38"/>
    </row>
    <row r="62" spans="1:1" x14ac:dyDescent="0.35">
      <c r="A62" s="38"/>
    </row>
    <row r="63" spans="1:1" x14ac:dyDescent="0.35">
      <c r="A63" s="38"/>
    </row>
    <row r="64" spans="1:1" x14ac:dyDescent="0.35">
      <c r="A64" s="38"/>
    </row>
    <row r="65" spans="1:1" x14ac:dyDescent="0.35">
      <c r="A65" s="38"/>
    </row>
    <row r="66" spans="1:1" x14ac:dyDescent="0.35">
      <c r="A66" s="38"/>
    </row>
    <row r="67" spans="1:1" x14ac:dyDescent="0.35">
      <c r="A67" s="38"/>
    </row>
    <row r="68" spans="1:1" x14ac:dyDescent="0.35">
      <c r="A68" s="38"/>
    </row>
    <row r="69" spans="1:1" x14ac:dyDescent="0.35">
      <c r="A69" s="38"/>
    </row>
    <row r="70" spans="1:1" x14ac:dyDescent="0.35">
      <c r="A70" s="38"/>
    </row>
    <row r="71" spans="1:1" x14ac:dyDescent="0.35">
      <c r="A71" s="38"/>
    </row>
    <row r="72" spans="1:1" x14ac:dyDescent="0.35">
      <c r="A72" s="38"/>
    </row>
    <row r="73" spans="1:1" x14ac:dyDescent="0.35">
      <c r="A73" s="38"/>
    </row>
    <row r="74" spans="1:1" x14ac:dyDescent="0.35">
      <c r="A74" s="38"/>
    </row>
    <row r="75" spans="1:1" x14ac:dyDescent="0.35">
      <c r="A75" s="38"/>
    </row>
    <row r="76" spans="1:1" x14ac:dyDescent="0.35">
      <c r="A76" s="38"/>
    </row>
    <row r="77" spans="1:1" x14ac:dyDescent="0.35">
      <c r="A77" s="38"/>
    </row>
    <row r="78" spans="1:1" x14ac:dyDescent="0.35">
      <c r="A78" s="38"/>
    </row>
    <row r="79" spans="1:1" x14ac:dyDescent="0.35">
      <c r="A79" s="38"/>
    </row>
  </sheetData>
  <hyperlinks>
    <hyperlink ref="B7" location="'cuadro general'!A1" display="1. Cuadro general" xr:uid="{DC9D4E3B-237D-49A6-B8E4-0A1B1042F1FA}"/>
    <hyperlink ref="B8" location="caracteristicas!A1" display="2. Características de los créditos" xr:uid="{2E6A9F4D-4DA5-44D5-A751-ACC40008FF06}"/>
    <hyperlink ref="B9" location="evoluciones!A1" display="3. Evoluciones semanales" xr:uid="{53228265-CE3A-4E8D-A34A-B2DEFF29241E}"/>
    <hyperlink ref="B10" location="participaciones!A1" display="4. Participaciones por tamaño de ventas y sector económico" xr:uid="{DE245498-27C9-408D-9B81-3D18727270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7AC18-F504-4890-9342-FA99004AAC4D}">
  <dimension ref="A1:AC95"/>
  <sheetViews>
    <sheetView zoomScale="85" zoomScaleNormal="85" workbookViewId="0">
      <selection activeCell="E5" sqref="E5"/>
    </sheetView>
  </sheetViews>
  <sheetFormatPr baseColWidth="10" defaultColWidth="11.453125" defaultRowHeight="15.5" x14ac:dyDescent="0.35"/>
  <cols>
    <col min="1" max="1" width="6.81640625" style="12" bestFit="1" customWidth="1"/>
    <col min="2" max="2" width="55" style="7" customWidth="1"/>
    <col min="3" max="3" width="11" style="8" customWidth="1"/>
    <col min="4" max="6" width="11" style="7" customWidth="1"/>
    <col min="7" max="7" width="11" style="8" customWidth="1"/>
    <col min="8" max="9" width="11" style="7" customWidth="1"/>
    <col min="10" max="11" width="11" style="8" customWidth="1"/>
    <col min="12" max="13" width="11" style="7" customWidth="1"/>
    <col min="14" max="18" width="11" style="8" customWidth="1"/>
    <col min="19" max="21" width="11" style="9" customWidth="1"/>
    <col min="22" max="22" width="11" style="10" customWidth="1"/>
    <col min="23" max="23" width="8.1796875" style="10" bestFit="1" customWidth="1"/>
    <col min="24" max="24" width="8.1796875" style="10" customWidth="1"/>
    <col min="25" max="25" width="8.1796875" style="10" bestFit="1" customWidth="1"/>
    <col min="26" max="27" width="22" style="11" customWidth="1"/>
    <col min="28" max="28" width="17.81640625" style="11" customWidth="1"/>
    <col min="29" max="16384" width="11.453125" style="8"/>
  </cols>
  <sheetData>
    <row r="1" spans="1:29" x14ac:dyDescent="0.35">
      <c r="A1" s="6" t="s">
        <v>10</v>
      </c>
    </row>
    <row r="2" spans="1:29" ht="18.5" x14ac:dyDescent="0.45">
      <c r="B2" s="13" t="s">
        <v>90</v>
      </c>
    </row>
    <row r="3" spans="1:29" x14ac:dyDescent="0.35">
      <c r="B3" s="8" t="str">
        <f>indice!B4</f>
        <v>Información al: 12-07-2020</v>
      </c>
      <c r="W3" s="63"/>
      <c r="X3" s="63"/>
      <c r="Y3" s="63"/>
      <c r="Z3" s="14"/>
      <c r="AA3" s="14"/>
      <c r="AB3" s="14"/>
      <c r="AC3" s="15"/>
    </row>
    <row r="4" spans="1:29" x14ac:dyDescent="0.35">
      <c r="B4" s="8"/>
      <c r="W4" s="63"/>
      <c r="X4" s="63"/>
      <c r="Y4" s="63"/>
      <c r="Z4" s="14"/>
      <c r="AA4" s="14"/>
      <c r="AB4" s="14"/>
      <c r="AC4" s="15"/>
    </row>
    <row r="5" spans="1:29" x14ac:dyDescent="0.35">
      <c r="B5" s="7" t="s">
        <v>11</v>
      </c>
      <c r="W5" s="63"/>
      <c r="X5" s="63"/>
      <c r="Y5" s="63"/>
      <c r="Z5" s="14"/>
      <c r="AA5" s="14"/>
      <c r="AB5" s="14"/>
      <c r="AC5" s="15"/>
    </row>
    <row r="6" spans="1:29" x14ac:dyDescent="0.35">
      <c r="W6" s="63"/>
      <c r="X6" s="63"/>
      <c r="Y6" s="63"/>
      <c r="Z6" s="14"/>
      <c r="AA6" s="14"/>
      <c r="AB6" s="14"/>
      <c r="AC6" s="15"/>
    </row>
    <row r="7" spans="1:29" x14ac:dyDescent="0.35">
      <c r="B7" s="16"/>
      <c r="C7" s="68" t="s">
        <v>92</v>
      </c>
      <c r="D7" s="68"/>
      <c r="E7" s="68"/>
      <c r="F7" s="68"/>
      <c r="G7" s="68" t="s">
        <v>13</v>
      </c>
      <c r="H7" s="68"/>
      <c r="I7" s="68"/>
      <c r="J7" s="68"/>
      <c r="K7" s="68" t="s">
        <v>91</v>
      </c>
      <c r="L7" s="68"/>
      <c r="M7" s="68"/>
      <c r="N7" s="68"/>
      <c r="O7" s="68" t="s">
        <v>14</v>
      </c>
      <c r="P7" s="68"/>
      <c r="Q7" s="68"/>
      <c r="R7" s="68"/>
      <c r="S7" s="68" t="s">
        <v>15</v>
      </c>
      <c r="T7" s="68"/>
      <c r="U7" s="68"/>
      <c r="V7" s="68"/>
      <c r="W7" s="63"/>
      <c r="X7" s="63"/>
      <c r="Y7" s="63"/>
      <c r="Z7" s="14"/>
      <c r="AA7" s="14"/>
      <c r="AB7" s="14"/>
      <c r="AC7" s="15"/>
    </row>
    <row r="8" spans="1:29" x14ac:dyDescent="0.35">
      <c r="B8" s="16"/>
      <c r="C8" s="17">
        <v>43952</v>
      </c>
      <c r="D8" s="17">
        <v>43983</v>
      </c>
      <c r="E8" s="17">
        <v>44013</v>
      </c>
      <c r="F8" s="17" t="s">
        <v>16</v>
      </c>
      <c r="G8" s="17">
        <v>43952</v>
      </c>
      <c r="H8" s="17">
        <v>43983</v>
      </c>
      <c r="I8" s="17">
        <v>44013</v>
      </c>
      <c r="J8" s="17" t="s">
        <v>16</v>
      </c>
      <c r="K8" s="17">
        <v>43952</v>
      </c>
      <c r="L8" s="17">
        <v>43983</v>
      </c>
      <c r="M8" s="17">
        <v>44013</v>
      </c>
      <c r="N8" s="17" t="s">
        <v>16</v>
      </c>
      <c r="O8" s="17">
        <v>43952</v>
      </c>
      <c r="P8" s="17">
        <v>43983</v>
      </c>
      <c r="Q8" s="17">
        <v>44013</v>
      </c>
      <c r="R8" s="17" t="s">
        <v>16</v>
      </c>
      <c r="S8" s="17">
        <v>43952</v>
      </c>
      <c r="T8" s="17">
        <v>43983</v>
      </c>
      <c r="U8" s="17">
        <v>44013</v>
      </c>
      <c r="V8" s="17" t="s">
        <v>16</v>
      </c>
      <c r="W8" s="63"/>
      <c r="X8" s="63"/>
      <c r="Y8" s="63"/>
      <c r="Z8" s="14"/>
      <c r="AA8" s="14"/>
      <c r="AB8" s="14"/>
      <c r="AC8" s="15"/>
    </row>
    <row r="9" spans="1:29" x14ac:dyDescent="0.35">
      <c r="A9" s="12">
        <v>1</v>
      </c>
      <c r="B9" s="8" t="s">
        <v>76</v>
      </c>
      <c r="C9" s="18">
        <v>12396</v>
      </c>
      <c r="D9" s="18">
        <v>6242</v>
      </c>
      <c r="E9" s="18">
        <v>2260</v>
      </c>
      <c r="F9" s="19">
        <f>SUM(C9:E9)</f>
        <v>20898</v>
      </c>
      <c r="G9" s="18">
        <v>528998.564228</v>
      </c>
      <c r="H9" s="18">
        <v>329493.52461199998</v>
      </c>
      <c r="I9" s="18">
        <v>104324.061155</v>
      </c>
      <c r="J9" s="19">
        <f>SUM(G9:I9)</f>
        <v>962816.14999499999</v>
      </c>
      <c r="K9" s="18">
        <v>429079.22615300003</v>
      </c>
      <c r="L9" s="18">
        <v>252080.699868</v>
      </c>
      <c r="M9" s="18">
        <v>78727.827353999994</v>
      </c>
      <c r="N9" s="19">
        <f>SUM(K9:M9)</f>
        <v>759887.75337499997</v>
      </c>
      <c r="O9" s="20">
        <f t="shared" ref="O9:V9" si="0">G9/C9</f>
        <v>42.674940644401417</v>
      </c>
      <c r="P9" s="20">
        <f t="shared" si="0"/>
        <v>52.786530697212427</v>
      </c>
      <c r="Q9" s="20">
        <f t="shared" si="0"/>
        <v>46.16108900663717</v>
      </c>
      <c r="R9" s="20">
        <f t="shared" si="0"/>
        <v>46.072167192793565</v>
      </c>
      <c r="S9" s="21">
        <f t="shared" si="0"/>
        <v>0.8111160505306505</v>
      </c>
      <c r="T9" s="21">
        <f t="shared" si="0"/>
        <v>0.76505509528553373</v>
      </c>
      <c r="U9" s="21">
        <f t="shared" si="0"/>
        <v>0.75464688090535248</v>
      </c>
      <c r="V9" s="21">
        <f t="shared" si="0"/>
        <v>0.78923453182515291</v>
      </c>
      <c r="W9" s="63"/>
      <c r="X9" s="63"/>
      <c r="Y9" s="63"/>
      <c r="Z9" s="14"/>
      <c r="AA9" s="14"/>
      <c r="AB9" s="14"/>
      <c r="AC9" s="15"/>
    </row>
    <row r="10" spans="1:29" x14ac:dyDescent="0.35">
      <c r="A10" s="12">
        <v>9</v>
      </c>
      <c r="B10" s="8" t="s">
        <v>77</v>
      </c>
      <c r="C10" s="18">
        <v>58</v>
      </c>
      <c r="D10" s="18">
        <v>90</v>
      </c>
      <c r="E10" s="18">
        <v>19</v>
      </c>
      <c r="F10" s="19">
        <f t="shared" ref="F10:F20" si="1">SUM(C10:E10)</f>
        <v>167</v>
      </c>
      <c r="G10" s="18">
        <v>8260.7024999999994</v>
      </c>
      <c r="H10" s="18">
        <v>18546.091</v>
      </c>
      <c r="I10" s="18">
        <v>1920.56</v>
      </c>
      <c r="J10" s="19">
        <f t="shared" ref="J10:J20" si="2">SUM(G10:I10)</f>
        <v>28727.353500000001</v>
      </c>
      <c r="K10" s="18">
        <v>6258.0971250000002</v>
      </c>
      <c r="L10" s="18">
        <v>13500.254300000001</v>
      </c>
      <c r="M10" s="18">
        <v>1459.998</v>
      </c>
      <c r="N10" s="19">
        <f t="shared" ref="N10:N20" si="3">SUM(K10:M10)</f>
        <v>21218.349425</v>
      </c>
      <c r="O10" s="20">
        <f t="shared" ref="O10:O20" si="4">G10/C10</f>
        <v>142.42590517241379</v>
      </c>
      <c r="P10" s="20">
        <f t="shared" ref="P10:V20" si="5">H10/D10</f>
        <v>206.06767777777779</v>
      </c>
      <c r="Q10" s="20">
        <f t="shared" si="5"/>
        <v>101.08210526315789</v>
      </c>
      <c r="R10" s="20">
        <f t="shared" si="5"/>
        <v>172.02008083832337</v>
      </c>
      <c r="S10" s="21">
        <f t="shared" si="5"/>
        <v>0.75757444660426887</v>
      </c>
      <c r="T10" s="21">
        <f t="shared" si="5"/>
        <v>0.72792990717019557</v>
      </c>
      <c r="U10" s="21">
        <f t="shared" si="5"/>
        <v>0.76019390177864798</v>
      </c>
      <c r="V10" s="21">
        <f t="shared" si="5"/>
        <v>0.73861135259118105</v>
      </c>
      <c r="W10" s="63"/>
      <c r="X10" s="63"/>
      <c r="Y10" s="63"/>
      <c r="Z10" s="14"/>
      <c r="AA10" s="14"/>
      <c r="AB10" s="14"/>
      <c r="AC10" s="15"/>
    </row>
    <row r="11" spans="1:29" s="11" customFormat="1" x14ac:dyDescent="0.35">
      <c r="A11" s="12">
        <v>12</v>
      </c>
      <c r="B11" s="8" t="s">
        <v>78</v>
      </c>
      <c r="C11" s="18">
        <v>27233</v>
      </c>
      <c r="D11" s="18">
        <v>35497</v>
      </c>
      <c r="E11" s="18">
        <v>15637</v>
      </c>
      <c r="F11" s="19">
        <f t="shared" si="1"/>
        <v>78367</v>
      </c>
      <c r="G11" s="18">
        <v>321954.20004500001</v>
      </c>
      <c r="H11" s="18">
        <v>564766.45309600001</v>
      </c>
      <c r="I11" s="18">
        <v>127543.581535</v>
      </c>
      <c r="J11" s="19">
        <f t="shared" si="2"/>
        <v>1014264.2346760001</v>
      </c>
      <c r="K11" s="18">
        <v>253972.484945</v>
      </c>
      <c r="L11" s="18">
        <v>423436.25838100002</v>
      </c>
      <c r="M11" s="18">
        <v>101165.897952</v>
      </c>
      <c r="N11" s="19">
        <f t="shared" si="3"/>
        <v>778574.64127800008</v>
      </c>
      <c r="O11" s="20">
        <f t="shared" si="4"/>
        <v>11.822208351815812</v>
      </c>
      <c r="P11" s="20">
        <f t="shared" si="5"/>
        <v>15.910258700622588</v>
      </c>
      <c r="Q11" s="20">
        <f t="shared" si="5"/>
        <v>8.1565250070345972</v>
      </c>
      <c r="R11" s="20">
        <f t="shared" si="5"/>
        <v>12.94249154205214</v>
      </c>
      <c r="S11" s="21">
        <f t="shared" si="5"/>
        <v>0.78884662759330959</v>
      </c>
      <c r="T11" s="21">
        <f t="shared" si="5"/>
        <v>0.74975462168434348</v>
      </c>
      <c r="U11" s="21">
        <f t="shared" si="5"/>
        <v>0.79318689921090579</v>
      </c>
      <c r="V11" s="21">
        <f t="shared" si="5"/>
        <v>0.76762505731724884</v>
      </c>
      <c r="W11" s="63"/>
      <c r="X11" s="63"/>
      <c r="Y11" s="63"/>
      <c r="Z11" s="14"/>
      <c r="AA11" s="14"/>
      <c r="AB11" s="14"/>
      <c r="AC11" s="15"/>
    </row>
    <row r="12" spans="1:29" x14ac:dyDescent="0.35">
      <c r="A12" s="12">
        <v>14</v>
      </c>
      <c r="B12" s="8" t="s">
        <v>79</v>
      </c>
      <c r="C12" s="18">
        <v>1893</v>
      </c>
      <c r="D12" s="18">
        <v>1101</v>
      </c>
      <c r="E12" s="18">
        <v>209</v>
      </c>
      <c r="F12" s="19">
        <f t="shared" si="1"/>
        <v>3203</v>
      </c>
      <c r="G12" s="18">
        <v>346334.84793500003</v>
      </c>
      <c r="H12" s="18">
        <v>124493.476645</v>
      </c>
      <c r="I12" s="18">
        <v>14390.517218000001</v>
      </c>
      <c r="J12" s="19">
        <f t="shared" si="2"/>
        <v>485218.84179800004</v>
      </c>
      <c r="K12" s="18">
        <v>255655.53424000001</v>
      </c>
      <c r="L12" s="18">
        <v>91228.041207999995</v>
      </c>
      <c r="M12" s="18">
        <v>10615.735860000001</v>
      </c>
      <c r="N12" s="19">
        <f t="shared" si="3"/>
        <v>357499.311308</v>
      </c>
      <c r="O12" s="20">
        <f t="shared" si="4"/>
        <v>182.95554566032754</v>
      </c>
      <c r="P12" s="20">
        <f t="shared" si="5"/>
        <v>113.07309413714805</v>
      </c>
      <c r="Q12" s="20">
        <f t="shared" si="5"/>
        <v>68.854149368421062</v>
      </c>
      <c r="R12" s="20">
        <f t="shared" si="5"/>
        <v>151.48886724882922</v>
      </c>
      <c r="S12" s="21">
        <f t="shared" si="5"/>
        <v>0.73817444523509612</v>
      </c>
      <c r="T12" s="21">
        <f t="shared" si="5"/>
        <v>0.73279374684138487</v>
      </c>
      <c r="U12" s="21">
        <f t="shared" si="5"/>
        <v>0.73768966738190522</v>
      </c>
      <c r="V12" s="21">
        <f t="shared" si="5"/>
        <v>0.73677953226892501</v>
      </c>
      <c r="W12" s="63"/>
      <c r="X12" s="63"/>
      <c r="Y12" s="63"/>
      <c r="Z12" s="14"/>
      <c r="AA12" s="14"/>
      <c r="AB12" s="14"/>
      <c r="AC12" s="15"/>
    </row>
    <row r="13" spans="1:29" x14ac:dyDescent="0.35">
      <c r="A13" s="12">
        <v>16</v>
      </c>
      <c r="B13" s="8" t="s">
        <v>80</v>
      </c>
      <c r="C13" s="18">
        <v>9506</v>
      </c>
      <c r="D13" s="18">
        <v>7207</v>
      </c>
      <c r="E13" s="18">
        <v>1447</v>
      </c>
      <c r="F13" s="19">
        <f t="shared" si="1"/>
        <v>18160</v>
      </c>
      <c r="G13" s="18">
        <v>1078522.5388100001</v>
      </c>
      <c r="H13" s="18">
        <v>552834.37572899996</v>
      </c>
      <c r="I13" s="18">
        <v>83927.369475</v>
      </c>
      <c r="J13" s="19">
        <f t="shared" si="2"/>
        <v>1715284.2840140001</v>
      </c>
      <c r="K13" s="18">
        <v>792994.30172300001</v>
      </c>
      <c r="L13" s="18">
        <v>411497.60699900001</v>
      </c>
      <c r="M13" s="18">
        <v>62344.027800999997</v>
      </c>
      <c r="N13" s="19">
        <f t="shared" si="3"/>
        <v>1266835.936523</v>
      </c>
      <c r="O13" s="20">
        <f t="shared" si="4"/>
        <v>113.45703122343784</v>
      </c>
      <c r="P13" s="20">
        <f t="shared" si="5"/>
        <v>76.707974986679616</v>
      </c>
      <c r="Q13" s="20">
        <f t="shared" si="5"/>
        <v>58.000946423635106</v>
      </c>
      <c r="R13" s="20">
        <f t="shared" si="5"/>
        <v>94.453980397246696</v>
      </c>
      <c r="S13" s="21">
        <f t="shared" si="5"/>
        <v>0.73525983295440367</v>
      </c>
      <c r="T13" s="21">
        <f t="shared" si="5"/>
        <v>0.74434156967242682</v>
      </c>
      <c r="U13" s="21">
        <f t="shared" si="5"/>
        <v>0.74283309712895063</v>
      </c>
      <c r="V13" s="21">
        <f t="shared" si="5"/>
        <v>0.73855742067340024</v>
      </c>
      <c r="W13" s="63"/>
      <c r="X13" s="63"/>
      <c r="Y13" s="63"/>
      <c r="Z13" s="14"/>
      <c r="AA13" s="14"/>
      <c r="AB13" s="14"/>
      <c r="AC13" s="15"/>
    </row>
    <row r="14" spans="1:29" x14ac:dyDescent="0.35">
      <c r="A14" s="12">
        <v>28</v>
      </c>
      <c r="B14" s="8" t="s">
        <v>81</v>
      </c>
      <c r="C14" s="18">
        <v>39</v>
      </c>
      <c r="D14" s="18">
        <v>119</v>
      </c>
      <c r="E14" s="18">
        <v>45</v>
      </c>
      <c r="F14" s="19">
        <f t="shared" si="1"/>
        <v>203</v>
      </c>
      <c r="G14" s="18">
        <v>8576.8259999999991</v>
      </c>
      <c r="H14" s="18">
        <v>21369.530999999999</v>
      </c>
      <c r="I14" s="18">
        <v>4337.49</v>
      </c>
      <c r="J14" s="19">
        <f t="shared" si="2"/>
        <v>34283.846999999994</v>
      </c>
      <c r="K14" s="18">
        <v>6011.9705999999996</v>
      </c>
      <c r="L14" s="18">
        <v>15278.054700000001</v>
      </c>
      <c r="M14" s="18">
        <v>3284.5540000000001</v>
      </c>
      <c r="N14" s="19">
        <f t="shared" si="3"/>
        <v>24574.579300000001</v>
      </c>
      <c r="O14" s="20">
        <f t="shared" si="4"/>
        <v>219.91861538461535</v>
      </c>
      <c r="P14" s="20">
        <f t="shared" si="5"/>
        <v>179.5758907563025</v>
      </c>
      <c r="Q14" s="20">
        <f t="shared" si="5"/>
        <v>96.388666666666666</v>
      </c>
      <c r="R14" s="20">
        <f t="shared" si="5"/>
        <v>168.88594581280785</v>
      </c>
      <c r="S14" s="21">
        <f t="shared" si="5"/>
        <v>0.7009551785240834</v>
      </c>
      <c r="T14" s="21">
        <f t="shared" si="5"/>
        <v>0.71494571874319568</v>
      </c>
      <c r="U14" s="21">
        <f t="shared" si="5"/>
        <v>0.7572476247783857</v>
      </c>
      <c r="V14" s="21">
        <f t="shared" si="5"/>
        <v>0.71679760150603888</v>
      </c>
      <c r="W14" s="63"/>
      <c r="X14" s="63"/>
      <c r="Y14" s="63"/>
      <c r="Z14" s="14"/>
      <c r="AA14" s="14"/>
      <c r="AB14" s="14"/>
      <c r="AC14" s="15"/>
    </row>
    <row r="15" spans="1:29" x14ac:dyDescent="0.35">
      <c r="A15" s="12">
        <v>37</v>
      </c>
      <c r="B15" s="8" t="s">
        <v>82</v>
      </c>
      <c r="C15" s="18">
        <v>15066</v>
      </c>
      <c r="D15" s="18">
        <v>10426</v>
      </c>
      <c r="E15" s="18">
        <v>1499</v>
      </c>
      <c r="F15" s="19">
        <f t="shared" si="1"/>
        <v>26991</v>
      </c>
      <c r="G15" s="18">
        <v>932905.14113500004</v>
      </c>
      <c r="H15" s="18">
        <v>557945.09347299999</v>
      </c>
      <c r="I15" s="18">
        <v>72794.699265999996</v>
      </c>
      <c r="J15" s="19">
        <f t="shared" si="2"/>
        <v>1563644.9338740001</v>
      </c>
      <c r="K15" s="18">
        <v>715060.35541199998</v>
      </c>
      <c r="L15" s="18">
        <v>426573.43569299998</v>
      </c>
      <c r="M15" s="18">
        <v>56865.649055000002</v>
      </c>
      <c r="N15" s="19">
        <f t="shared" si="3"/>
        <v>1198499.4401599998</v>
      </c>
      <c r="O15" s="20">
        <f t="shared" si="4"/>
        <v>61.921222695805128</v>
      </c>
      <c r="P15" s="20">
        <f t="shared" si="5"/>
        <v>53.514779730769227</v>
      </c>
      <c r="Q15" s="20">
        <f t="shared" si="5"/>
        <v>48.562174293529019</v>
      </c>
      <c r="R15" s="20">
        <f t="shared" si="5"/>
        <v>57.932086024008008</v>
      </c>
      <c r="S15" s="21">
        <f t="shared" si="5"/>
        <v>0.76648774230361338</v>
      </c>
      <c r="T15" s="21">
        <f t="shared" si="5"/>
        <v>0.76454375293048915</v>
      </c>
      <c r="U15" s="21">
        <f t="shared" si="5"/>
        <v>0.78117843233621365</v>
      </c>
      <c r="V15" s="21">
        <f t="shared" si="5"/>
        <v>0.76647799906252623</v>
      </c>
      <c r="W15" s="63"/>
      <c r="X15" s="63"/>
      <c r="Y15" s="63"/>
      <c r="Z15" s="14"/>
      <c r="AA15" s="14"/>
      <c r="AB15" s="14"/>
      <c r="AC15" s="15"/>
    </row>
    <row r="16" spans="1:29" x14ac:dyDescent="0.35">
      <c r="A16" s="12">
        <v>39</v>
      </c>
      <c r="B16" s="8" t="s">
        <v>83</v>
      </c>
      <c r="C16" s="18">
        <v>1888</v>
      </c>
      <c r="D16" s="18">
        <v>2158</v>
      </c>
      <c r="E16" s="18">
        <v>304</v>
      </c>
      <c r="F16" s="19">
        <f t="shared" si="1"/>
        <v>4350</v>
      </c>
      <c r="G16" s="18">
        <v>239636.23691899999</v>
      </c>
      <c r="H16" s="18">
        <v>168930.84667100001</v>
      </c>
      <c r="I16" s="18">
        <v>24811.678800999998</v>
      </c>
      <c r="J16" s="19">
        <f t="shared" si="2"/>
        <v>433378.762391</v>
      </c>
      <c r="K16" s="18">
        <v>176383.72409</v>
      </c>
      <c r="L16" s="18">
        <v>125675.53078299999</v>
      </c>
      <c r="M16" s="18">
        <v>18584.222578000001</v>
      </c>
      <c r="N16" s="19">
        <f t="shared" si="3"/>
        <v>320643.47745099996</v>
      </c>
      <c r="O16" s="20">
        <f t="shared" si="4"/>
        <v>126.92597294438559</v>
      </c>
      <c r="P16" s="20">
        <f t="shared" si="5"/>
        <v>78.281207910565342</v>
      </c>
      <c r="Q16" s="20">
        <f t="shared" si="5"/>
        <v>81.617364476973677</v>
      </c>
      <c r="R16" s="20">
        <f t="shared" si="5"/>
        <v>99.627301699080462</v>
      </c>
      <c r="S16" s="21">
        <f t="shared" si="5"/>
        <v>0.73604779626722261</v>
      </c>
      <c r="T16" s="21">
        <f t="shared" si="5"/>
        <v>0.74394661045983168</v>
      </c>
      <c r="U16" s="21">
        <f t="shared" si="5"/>
        <v>0.74901108977966424</v>
      </c>
      <c r="V16" s="21">
        <f t="shared" si="5"/>
        <v>0.73986892131486404</v>
      </c>
      <c r="W16" s="63"/>
      <c r="X16" s="63"/>
      <c r="Y16" s="63"/>
      <c r="Z16" s="14"/>
      <c r="AA16" s="14"/>
      <c r="AB16" s="14"/>
      <c r="AC16" s="15"/>
    </row>
    <row r="17" spans="1:29" x14ac:dyDescent="0.35">
      <c r="A17" s="12">
        <v>49</v>
      </c>
      <c r="B17" s="8" t="s">
        <v>84</v>
      </c>
      <c r="C17" s="18">
        <v>86</v>
      </c>
      <c r="D17" s="18">
        <v>178</v>
      </c>
      <c r="E17" s="18">
        <v>36</v>
      </c>
      <c r="F17" s="19">
        <f t="shared" si="1"/>
        <v>300</v>
      </c>
      <c r="G17" s="18">
        <v>17257.768134999998</v>
      </c>
      <c r="H17" s="18">
        <v>19167.684184999998</v>
      </c>
      <c r="I17" s="18">
        <v>3070.4950720000002</v>
      </c>
      <c r="J17" s="19">
        <f t="shared" si="2"/>
        <v>39495.947391999995</v>
      </c>
      <c r="K17" s="18">
        <v>12176.699627</v>
      </c>
      <c r="L17" s="18">
        <v>14033.480299000001</v>
      </c>
      <c r="M17" s="18">
        <v>2309.588311</v>
      </c>
      <c r="N17" s="19">
        <f t="shared" si="3"/>
        <v>28519.768237</v>
      </c>
      <c r="O17" s="20">
        <f t="shared" si="4"/>
        <v>200.67172249999999</v>
      </c>
      <c r="P17" s="20">
        <f t="shared" si="5"/>
        <v>107.68361901685392</v>
      </c>
      <c r="Q17" s="20">
        <f t="shared" si="5"/>
        <v>85.291529777777782</v>
      </c>
      <c r="R17" s="20">
        <f t="shared" si="5"/>
        <v>131.65315797333332</v>
      </c>
      <c r="S17" s="21">
        <f t="shared" si="5"/>
        <v>0.70557789001144211</v>
      </c>
      <c r="T17" s="21">
        <f t="shared" si="5"/>
        <v>0.73214271288871413</v>
      </c>
      <c r="U17" s="21">
        <f t="shared" si="5"/>
        <v>0.75218759738820384</v>
      </c>
      <c r="V17" s="21">
        <f t="shared" si="5"/>
        <v>0.7220935341527408</v>
      </c>
      <c r="W17" s="63"/>
      <c r="X17" s="63"/>
      <c r="Y17" s="63"/>
      <c r="Z17" s="14"/>
      <c r="AA17" s="14"/>
      <c r="AB17" s="14"/>
      <c r="AC17" s="15"/>
    </row>
    <row r="18" spans="1:29" x14ac:dyDescent="0.35">
      <c r="A18" s="12">
        <v>55</v>
      </c>
      <c r="B18" s="8" t="s">
        <v>85</v>
      </c>
      <c r="C18" s="18">
        <v>16</v>
      </c>
      <c r="D18" s="18">
        <v>35</v>
      </c>
      <c r="E18" s="18">
        <v>12</v>
      </c>
      <c r="F18" s="19">
        <f t="shared" si="1"/>
        <v>63</v>
      </c>
      <c r="G18" s="18">
        <v>4000</v>
      </c>
      <c r="H18" s="18">
        <v>7840</v>
      </c>
      <c r="I18" s="18">
        <v>3058.8209999999999</v>
      </c>
      <c r="J18" s="19">
        <f t="shared" si="2"/>
        <v>14898.821</v>
      </c>
      <c r="K18" s="18">
        <v>2715</v>
      </c>
      <c r="L18" s="18">
        <v>5642.9</v>
      </c>
      <c r="M18" s="18">
        <v>2163.1747</v>
      </c>
      <c r="N18" s="19">
        <f t="shared" si="3"/>
        <v>10521.074699999999</v>
      </c>
      <c r="O18" s="20">
        <f t="shared" si="4"/>
        <v>250</v>
      </c>
      <c r="P18" s="20">
        <f t="shared" si="5"/>
        <v>224</v>
      </c>
      <c r="Q18" s="20">
        <f t="shared" si="5"/>
        <v>254.90174999999999</v>
      </c>
      <c r="R18" s="20">
        <f t="shared" si="5"/>
        <v>236.48922222222222</v>
      </c>
      <c r="S18" s="21">
        <f t="shared" si="5"/>
        <v>0.67874999999999996</v>
      </c>
      <c r="T18" s="21">
        <f t="shared" si="5"/>
        <v>0.71975765306122441</v>
      </c>
      <c r="U18" s="21">
        <f t="shared" si="5"/>
        <v>0.70719231363979784</v>
      </c>
      <c r="V18" s="21">
        <f t="shared" si="5"/>
        <v>0.7061682733150495</v>
      </c>
      <c r="W18" s="63"/>
      <c r="X18" s="63"/>
      <c r="Y18" s="63"/>
      <c r="Z18" s="14"/>
      <c r="AA18" s="14"/>
      <c r="AB18" s="14"/>
      <c r="AC18" s="15"/>
    </row>
    <row r="19" spans="1:29" x14ac:dyDescent="0.35">
      <c r="A19" s="12">
        <v>672</v>
      </c>
      <c r="B19" s="22" t="s">
        <v>86</v>
      </c>
      <c r="C19" s="22">
        <v>6</v>
      </c>
      <c r="D19" s="22">
        <v>85</v>
      </c>
      <c r="E19" s="22">
        <v>17</v>
      </c>
      <c r="F19" s="23">
        <f t="shared" si="1"/>
        <v>108</v>
      </c>
      <c r="G19" s="22">
        <v>98.721048999999994</v>
      </c>
      <c r="H19" s="22">
        <v>1072.9189409999999</v>
      </c>
      <c r="I19" s="22">
        <v>66.795192</v>
      </c>
      <c r="J19" s="23">
        <f t="shared" si="2"/>
        <v>1238.4351819999999</v>
      </c>
      <c r="K19" s="22">
        <v>79.783596000000003</v>
      </c>
      <c r="L19" s="22">
        <v>902.17402300000003</v>
      </c>
      <c r="M19" s="22">
        <v>56.775911999999998</v>
      </c>
      <c r="N19" s="23">
        <f t="shared" si="3"/>
        <v>1038.7335310000001</v>
      </c>
      <c r="O19" s="24">
        <f t="shared" si="4"/>
        <v>16.453508166666666</v>
      </c>
      <c r="P19" s="24">
        <f t="shared" si="5"/>
        <v>12.622575776470587</v>
      </c>
      <c r="Q19" s="24">
        <f t="shared" si="5"/>
        <v>3.9291289411764705</v>
      </c>
      <c r="R19" s="24">
        <f t="shared" si="5"/>
        <v>11.466992425925925</v>
      </c>
      <c r="S19" s="25">
        <f t="shared" si="5"/>
        <v>0.80817208496234683</v>
      </c>
      <c r="T19" s="25">
        <f t="shared" si="5"/>
        <v>0.84085944289429793</v>
      </c>
      <c r="U19" s="25">
        <f t="shared" si="5"/>
        <v>0.849999982034635</v>
      </c>
      <c r="V19" s="25">
        <f t="shared" si="5"/>
        <v>0.83874678796068003</v>
      </c>
      <c r="W19" s="63"/>
      <c r="X19" s="63"/>
      <c r="Y19" s="63"/>
      <c r="Z19" s="14"/>
      <c r="AA19" s="14"/>
      <c r="AB19" s="14"/>
      <c r="AC19" s="15"/>
    </row>
    <row r="20" spans="1:29" x14ac:dyDescent="0.35">
      <c r="B20" s="7" t="s">
        <v>17</v>
      </c>
      <c r="C20" s="18">
        <f>SUM(C9:C19)</f>
        <v>68187</v>
      </c>
      <c r="D20" s="18">
        <f>SUM(D9:D19)</f>
        <v>63138</v>
      </c>
      <c r="E20" s="18">
        <f>SUM(E9:E19)</f>
        <v>21485</v>
      </c>
      <c r="F20" s="19">
        <f t="shared" si="1"/>
        <v>152810</v>
      </c>
      <c r="G20" s="18">
        <f>SUM(G9:G19)</f>
        <v>3486545.5467559998</v>
      </c>
      <c r="H20" s="18">
        <f>SUM(H9:H19)</f>
        <v>2366459.9953520005</v>
      </c>
      <c r="I20" s="18">
        <f>SUM(I9:I19)</f>
        <v>440246.06871399999</v>
      </c>
      <c r="J20" s="19">
        <f t="shared" si="2"/>
        <v>6293251.6108220005</v>
      </c>
      <c r="K20" s="18">
        <f>SUM(K9:K19)</f>
        <v>2650387.1775110001</v>
      </c>
      <c r="L20" s="18">
        <f>SUM(L9:L19)</f>
        <v>1779848.4362539998</v>
      </c>
      <c r="M20" s="18">
        <f>SUM(M9:M19)</f>
        <v>337577.45152299997</v>
      </c>
      <c r="N20" s="19">
        <f t="shared" si="3"/>
        <v>4767813.0652879998</v>
      </c>
      <c r="O20" s="20">
        <f t="shared" si="4"/>
        <v>51.132115311657643</v>
      </c>
      <c r="P20" s="20">
        <f t="shared" si="5"/>
        <v>37.480756364661545</v>
      </c>
      <c r="Q20" s="20">
        <f t="shared" si="5"/>
        <v>20.490857282476146</v>
      </c>
      <c r="R20" s="20">
        <f t="shared" si="5"/>
        <v>41.183506385851715</v>
      </c>
      <c r="S20" s="21">
        <f t="shared" si="5"/>
        <v>0.76017569309456179</v>
      </c>
      <c r="T20" s="21">
        <f t="shared" si="5"/>
        <v>0.75211431410200336</v>
      </c>
      <c r="U20" s="21">
        <f t="shared" si="5"/>
        <v>0.76679265418336462</v>
      </c>
      <c r="V20" s="21">
        <f t="shared" si="5"/>
        <v>0.75760725299607812</v>
      </c>
      <c r="W20" s="63"/>
      <c r="X20" s="63"/>
      <c r="Y20" s="63"/>
      <c r="Z20" s="14"/>
      <c r="AA20" s="14"/>
      <c r="AB20" s="14"/>
      <c r="AC20" s="15"/>
    </row>
    <row r="21" spans="1:29" s="37" customFormat="1" x14ac:dyDescent="0.35">
      <c r="A21" s="26"/>
      <c r="B21" s="27" t="s">
        <v>18</v>
      </c>
      <c r="C21" s="28"/>
      <c r="D21" s="29"/>
      <c r="E21" s="29"/>
      <c r="F21" s="30"/>
      <c r="G21" s="31">
        <v>4169.1625273607806</v>
      </c>
      <c r="H21" s="31">
        <v>2829.7798502301894</v>
      </c>
      <c r="I21" s="31">
        <v>526.44010751790688</v>
      </c>
      <c r="J21" s="31">
        <v>7525.3824851088775</v>
      </c>
      <c r="K21" s="31">
        <v>3169.2960138603562</v>
      </c>
      <c r="L21" s="31">
        <v>2128.3179311155486</v>
      </c>
      <c r="M21" s="31">
        <v>403.67040731223165</v>
      </c>
      <c r="N21" s="31">
        <v>5701.2843522881367</v>
      </c>
      <c r="O21" s="32"/>
      <c r="P21" s="33"/>
      <c r="Q21" s="34"/>
      <c r="R21" s="33"/>
      <c r="S21" s="35"/>
      <c r="T21" s="35"/>
      <c r="U21" s="35"/>
      <c r="V21" s="36"/>
      <c r="W21" s="63"/>
      <c r="X21" s="63"/>
      <c r="Y21" s="63"/>
      <c r="Z21" s="14"/>
      <c r="AA21" s="14"/>
      <c r="AB21" s="14"/>
      <c r="AC21" s="15"/>
    </row>
    <row r="22" spans="1:29" x14ac:dyDescent="0.35">
      <c r="A22" s="38"/>
      <c r="B22" s="27" t="s">
        <v>19</v>
      </c>
      <c r="C22" s="31"/>
      <c r="D22" s="29"/>
      <c r="E22" s="29"/>
      <c r="F22" s="30"/>
      <c r="G22" s="31">
        <v>121.41253699111172</v>
      </c>
      <c r="H22" s="31">
        <v>82.40761747426221</v>
      </c>
      <c r="I22" s="31">
        <v>15.330759740873894</v>
      </c>
      <c r="J22" s="31">
        <v>219.15091420624785</v>
      </c>
      <c r="K22" s="31">
        <v>92.294859457587478</v>
      </c>
      <c r="L22" s="31">
        <v>61.979948693434991</v>
      </c>
      <c r="M22" s="31">
        <v>11.755513952352164</v>
      </c>
      <c r="N22" s="31">
        <v>166.03032210337463</v>
      </c>
      <c r="O22" s="32"/>
      <c r="P22" s="33"/>
      <c r="Q22" s="34"/>
      <c r="R22" s="33"/>
      <c r="S22" s="39"/>
      <c r="T22" s="39"/>
      <c r="U22" s="35"/>
      <c r="V22" s="40"/>
      <c r="W22" s="63"/>
      <c r="X22" s="63"/>
      <c r="Y22" s="63"/>
      <c r="Z22" s="14"/>
      <c r="AA22" s="14"/>
      <c r="AB22" s="14"/>
      <c r="AC22" s="15"/>
    </row>
    <row r="23" spans="1:29" x14ac:dyDescent="0.35">
      <c r="A23" s="38"/>
      <c r="B23" s="37"/>
      <c r="C23" s="41"/>
      <c r="D23" s="42"/>
      <c r="E23" s="42"/>
      <c r="F23" s="42"/>
      <c r="G23" s="41"/>
      <c r="H23" s="42"/>
      <c r="I23" s="42"/>
      <c r="J23" s="41"/>
      <c r="K23" s="41"/>
      <c r="L23" s="42"/>
      <c r="M23" s="42"/>
      <c r="N23" s="41"/>
      <c r="O23" s="43"/>
      <c r="P23" s="43"/>
      <c r="Q23" s="43"/>
      <c r="R23" s="43"/>
      <c r="W23" s="63"/>
      <c r="X23" s="63"/>
      <c r="Y23" s="63"/>
      <c r="Z23" s="14"/>
      <c r="AA23" s="14"/>
      <c r="AB23" s="14"/>
      <c r="AC23" s="15"/>
    </row>
    <row r="24" spans="1:29" x14ac:dyDescent="0.35">
      <c r="A24" s="38"/>
      <c r="B24" s="7" t="s">
        <v>20</v>
      </c>
      <c r="O24" s="18"/>
      <c r="P24" s="18"/>
      <c r="Q24" s="18"/>
      <c r="R24" s="18"/>
      <c r="W24" s="63"/>
      <c r="X24" s="63"/>
      <c r="Y24" s="63"/>
      <c r="Z24" s="14"/>
      <c r="AA24" s="14"/>
      <c r="AB24" s="14"/>
      <c r="AC24" s="15"/>
    </row>
    <row r="25" spans="1:29" x14ac:dyDescent="0.35">
      <c r="O25" s="18"/>
      <c r="P25" s="18"/>
      <c r="Q25" s="18"/>
      <c r="R25" s="18"/>
      <c r="W25" s="63"/>
      <c r="X25" s="63"/>
      <c r="Y25" s="63"/>
      <c r="Z25" s="14"/>
      <c r="AA25" s="14"/>
      <c r="AB25" s="14"/>
      <c r="AC25" s="15"/>
    </row>
    <row r="26" spans="1:29" x14ac:dyDescent="0.35">
      <c r="B26" s="16"/>
      <c r="C26" s="68" t="s">
        <v>92</v>
      </c>
      <c r="D26" s="68"/>
      <c r="E26" s="68"/>
      <c r="F26" s="68"/>
      <c r="G26" s="68" t="s">
        <v>13</v>
      </c>
      <c r="H26" s="68"/>
      <c r="I26" s="68"/>
      <c r="J26" s="68"/>
      <c r="K26" s="68" t="s">
        <v>91</v>
      </c>
      <c r="L26" s="68"/>
      <c r="M26" s="68"/>
      <c r="N26" s="68"/>
      <c r="O26" s="68" t="s">
        <v>14</v>
      </c>
      <c r="P26" s="68"/>
      <c r="Q26" s="68"/>
      <c r="R26" s="68"/>
      <c r="S26" s="68" t="s">
        <v>15</v>
      </c>
      <c r="T26" s="68"/>
      <c r="U26" s="68"/>
      <c r="V26" s="68"/>
      <c r="W26" s="63"/>
      <c r="X26" s="63"/>
      <c r="Y26" s="63"/>
      <c r="Z26" s="14"/>
      <c r="AA26" s="14"/>
      <c r="AB26" s="14"/>
      <c r="AC26" s="15"/>
    </row>
    <row r="27" spans="1:29" x14ac:dyDescent="0.35">
      <c r="B27" s="16"/>
      <c r="C27" s="17">
        <v>43952</v>
      </c>
      <c r="D27" s="17">
        <v>43983</v>
      </c>
      <c r="E27" s="17">
        <v>44013</v>
      </c>
      <c r="F27" s="17" t="s">
        <v>16</v>
      </c>
      <c r="G27" s="17">
        <v>43952</v>
      </c>
      <c r="H27" s="17">
        <v>43983</v>
      </c>
      <c r="I27" s="17">
        <v>44013</v>
      </c>
      <c r="J27" s="17" t="s">
        <v>16</v>
      </c>
      <c r="K27" s="17">
        <v>43952</v>
      </c>
      <c r="L27" s="17">
        <v>43983</v>
      </c>
      <c r="M27" s="17">
        <v>44013</v>
      </c>
      <c r="N27" s="17" t="s">
        <v>16</v>
      </c>
      <c r="O27" s="17">
        <v>43952</v>
      </c>
      <c r="P27" s="17">
        <v>43983</v>
      </c>
      <c r="Q27" s="17">
        <v>44013</v>
      </c>
      <c r="R27" s="17" t="s">
        <v>16</v>
      </c>
      <c r="S27" s="17">
        <v>43952</v>
      </c>
      <c r="T27" s="17">
        <v>43983</v>
      </c>
      <c r="U27" s="17">
        <v>44013</v>
      </c>
      <c r="V27" s="17" t="s">
        <v>16</v>
      </c>
      <c r="W27" s="63"/>
      <c r="X27" s="63"/>
      <c r="Y27" s="63"/>
      <c r="Z27" s="14"/>
      <c r="AA27" s="14"/>
      <c r="AB27" s="14"/>
      <c r="AC27" s="15"/>
    </row>
    <row r="28" spans="1:29" x14ac:dyDescent="0.35">
      <c r="A28" s="12">
        <v>1</v>
      </c>
      <c r="B28" s="8" t="s">
        <v>21</v>
      </c>
      <c r="C28" s="44">
        <v>58165</v>
      </c>
      <c r="D28" s="44">
        <v>56083</v>
      </c>
      <c r="E28" s="18">
        <v>20220</v>
      </c>
      <c r="F28" s="19">
        <f>SUM(C28:E28)</f>
        <v>134468</v>
      </c>
      <c r="G28" s="44">
        <v>1043232.7908439999</v>
      </c>
      <c r="H28" s="44">
        <v>653011.50106200005</v>
      </c>
      <c r="I28" s="18">
        <v>165250.03907299999</v>
      </c>
      <c r="J28" s="19">
        <f>SUM(G28:I28)</f>
        <v>1861494.3309790001</v>
      </c>
      <c r="K28" s="44">
        <v>883180.07600600005</v>
      </c>
      <c r="L28" s="18">
        <v>553790.28152299998</v>
      </c>
      <c r="M28" s="18">
        <v>140357.545128</v>
      </c>
      <c r="N28" s="19">
        <f>SUM(K28:M28)</f>
        <v>1577327.9026569999</v>
      </c>
      <c r="O28" s="20">
        <f>G28/C28</f>
        <v>17.935748144829365</v>
      </c>
      <c r="P28" s="20">
        <f t="shared" ref="P28:V32" si="6">H28/D28</f>
        <v>11.643662091221939</v>
      </c>
      <c r="Q28" s="20">
        <f t="shared" si="6"/>
        <v>8.1726033171612258</v>
      </c>
      <c r="R28" s="20">
        <f t="shared" si="6"/>
        <v>13.843400147090758</v>
      </c>
      <c r="S28" s="21">
        <f t="shared" si="6"/>
        <v>0.84658005744958087</v>
      </c>
      <c r="T28" s="21">
        <f t="shared" si="6"/>
        <v>0.84805593871220419</v>
      </c>
      <c r="U28" s="21">
        <f t="shared" si="6"/>
        <v>0.84936467135112981</v>
      </c>
      <c r="V28" s="21">
        <f t="shared" si="6"/>
        <v>0.84734499396914575</v>
      </c>
      <c r="W28" s="64">
        <f>F28/SUM($F$28:$F$31)</f>
        <v>0.87996858844316472</v>
      </c>
      <c r="X28" s="64">
        <f>J28/SUM($J$28:$J$31)</f>
        <v>0.29579213514646985</v>
      </c>
      <c r="Y28" s="64">
        <f>N28/SUM($N$28:$N$31)</f>
        <v>0.33082838631839723</v>
      </c>
    </row>
    <row r="29" spans="1:29" x14ac:dyDescent="0.35">
      <c r="A29" s="12">
        <v>2</v>
      </c>
      <c r="B29" s="8" t="s">
        <v>22</v>
      </c>
      <c r="C29" s="18">
        <v>7251</v>
      </c>
      <c r="D29" s="44">
        <v>4680</v>
      </c>
      <c r="E29" s="18">
        <v>873</v>
      </c>
      <c r="F29" s="19">
        <f t="shared" ref="F29:F32" si="7">SUM(C29:E29)</f>
        <v>12804</v>
      </c>
      <c r="G29" s="18">
        <v>975614.99499499996</v>
      </c>
      <c r="H29" s="44">
        <v>565486.24354099995</v>
      </c>
      <c r="I29" s="18">
        <v>96391.682153999995</v>
      </c>
      <c r="J29" s="19">
        <f t="shared" ref="J29:J32" si="8">SUM(G29:I29)</f>
        <v>1637492.9206899998</v>
      </c>
      <c r="K29" s="18">
        <v>772747.934228</v>
      </c>
      <c r="L29" s="18">
        <v>449099.50207400002</v>
      </c>
      <c r="M29" s="18">
        <v>76976.716144999999</v>
      </c>
      <c r="N29" s="19">
        <f t="shared" ref="N29:N32" si="9">SUM(K29:M29)</f>
        <v>1298824.1524469999</v>
      </c>
      <c r="O29" s="20">
        <f t="shared" ref="O29:O32" si="10">G29/C29</f>
        <v>134.54902703006482</v>
      </c>
      <c r="P29" s="20">
        <f t="shared" si="6"/>
        <v>120.83039391901708</v>
      </c>
      <c r="Q29" s="20">
        <f t="shared" si="6"/>
        <v>110.41429799999999</v>
      </c>
      <c r="R29" s="20">
        <f t="shared" si="6"/>
        <v>127.88916906357387</v>
      </c>
      <c r="S29" s="21">
        <f t="shared" si="6"/>
        <v>0.79206237931179024</v>
      </c>
      <c r="T29" s="21">
        <f t="shared" si="6"/>
        <v>0.79418289516964802</v>
      </c>
      <c r="U29" s="21">
        <f t="shared" si="6"/>
        <v>0.79858255842053139</v>
      </c>
      <c r="V29" s="21">
        <f t="shared" si="6"/>
        <v>0.79317848403259472</v>
      </c>
      <c r="W29" s="64">
        <f t="shared" ref="W29:W31" si="11">F29/SUM($F$28:$F$31)</f>
        <v>8.3790327858124472E-2</v>
      </c>
      <c r="X29" s="64">
        <f t="shared" ref="X29:X31" si="12">J29/SUM($J$28:$J$31)</f>
        <v>0.26019822850784075</v>
      </c>
      <c r="Y29" s="64">
        <f t="shared" ref="Y29:Y31" si="13">N29/SUM($N$28:$N$31)</f>
        <v>0.2724150747232672</v>
      </c>
    </row>
    <row r="30" spans="1:29" x14ac:dyDescent="0.35">
      <c r="A30" s="12">
        <v>3</v>
      </c>
      <c r="B30" s="8" t="s">
        <v>23</v>
      </c>
      <c r="C30" s="18">
        <v>2533</v>
      </c>
      <c r="D30" s="44">
        <v>2146</v>
      </c>
      <c r="E30" s="18">
        <v>354</v>
      </c>
      <c r="F30" s="19">
        <f t="shared" si="7"/>
        <v>5033</v>
      </c>
      <c r="G30" s="18">
        <v>1186879.130383</v>
      </c>
      <c r="H30" s="44">
        <v>900702.02263200004</v>
      </c>
      <c r="I30" s="18">
        <v>131355.81768599999</v>
      </c>
      <c r="J30" s="19">
        <f t="shared" si="8"/>
        <v>2218936.9707010002</v>
      </c>
      <c r="K30" s="18">
        <v>826005.58895500004</v>
      </c>
      <c r="L30" s="18">
        <v>628602.51577900001</v>
      </c>
      <c r="M30" s="18">
        <v>91894.072365</v>
      </c>
      <c r="N30" s="19">
        <f t="shared" si="9"/>
        <v>1546502.177099</v>
      </c>
      <c r="O30" s="20">
        <f t="shared" si="10"/>
        <v>468.5665733845243</v>
      </c>
      <c r="P30" s="20">
        <f t="shared" si="6"/>
        <v>419.71203291332716</v>
      </c>
      <c r="Q30" s="20">
        <f t="shared" si="6"/>
        <v>371.06163188135594</v>
      </c>
      <c r="R30" s="20">
        <f t="shared" si="6"/>
        <v>440.87760196721644</v>
      </c>
      <c r="S30" s="21">
        <f t="shared" si="6"/>
        <v>0.69594752136930083</v>
      </c>
      <c r="T30" s="21">
        <f t="shared" si="6"/>
        <v>0.69790285797529317</v>
      </c>
      <c r="U30" s="21">
        <f t="shared" si="6"/>
        <v>0.69958128984182888</v>
      </c>
      <c r="V30" s="21">
        <f t="shared" si="6"/>
        <v>0.69695633428038894</v>
      </c>
      <c r="W30" s="64">
        <f t="shared" si="11"/>
        <v>3.2936326156665141E-2</v>
      </c>
      <c r="X30" s="64">
        <f t="shared" si="12"/>
        <v>0.3525899023146114</v>
      </c>
      <c r="Y30" s="64">
        <f t="shared" si="13"/>
        <v>0.32436300583139238</v>
      </c>
    </row>
    <row r="31" spans="1:29" x14ac:dyDescent="0.35">
      <c r="A31" s="12">
        <v>4</v>
      </c>
      <c r="B31" s="22" t="s">
        <v>24</v>
      </c>
      <c r="C31" s="22">
        <v>238</v>
      </c>
      <c r="D31" s="45">
        <v>229</v>
      </c>
      <c r="E31" s="22">
        <v>38</v>
      </c>
      <c r="F31" s="23">
        <f t="shared" si="7"/>
        <v>505</v>
      </c>
      <c r="G31" s="22">
        <v>280818.630534</v>
      </c>
      <c r="H31" s="45">
        <v>247260.22811699999</v>
      </c>
      <c r="I31" s="22">
        <v>47248.529800999997</v>
      </c>
      <c r="J31" s="23">
        <f t="shared" si="8"/>
        <v>575327.38845199998</v>
      </c>
      <c r="K31" s="22">
        <v>168453.57832199999</v>
      </c>
      <c r="L31" s="22">
        <v>148356.13687799999</v>
      </c>
      <c r="M31" s="22">
        <v>28349.117885</v>
      </c>
      <c r="N31" s="23">
        <f t="shared" si="9"/>
        <v>345158.83308499999</v>
      </c>
      <c r="O31" s="24">
        <f t="shared" si="10"/>
        <v>1179.9102123277312</v>
      </c>
      <c r="P31" s="24">
        <f t="shared" si="6"/>
        <v>1079.7389874104804</v>
      </c>
      <c r="Q31" s="24">
        <f t="shared" si="6"/>
        <v>1243.3823631842104</v>
      </c>
      <c r="R31" s="24">
        <f t="shared" si="6"/>
        <v>1139.262155350495</v>
      </c>
      <c r="S31" s="25">
        <f t="shared" si="6"/>
        <v>0.59986610575541766</v>
      </c>
      <c r="T31" s="25">
        <f t="shared" si="6"/>
        <v>0.60000000003154574</v>
      </c>
      <c r="U31" s="25">
        <f t="shared" si="6"/>
        <v>0.6000000000931246</v>
      </c>
      <c r="V31" s="25">
        <f t="shared" si="6"/>
        <v>0.5999346459303786</v>
      </c>
      <c r="W31" s="64">
        <f t="shared" si="11"/>
        <v>3.3047575420456776E-3</v>
      </c>
      <c r="X31" s="64">
        <f t="shared" si="12"/>
        <v>9.1419734031077921E-2</v>
      </c>
      <c r="Y31" s="64">
        <f t="shared" si="13"/>
        <v>7.2393533126943341E-2</v>
      </c>
    </row>
    <row r="32" spans="1:29" x14ac:dyDescent="0.35">
      <c r="B32" s="7" t="s">
        <v>17</v>
      </c>
      <c r="C32" s="18">
        <f t="shared" ref="C32:M32" si="14">SUM(C28:C31)</f>
        <v>68187</v>
      </c>
      <c r="D32" s="18">
        <f t="shared" si="14"/>
        <v>63138</v>
      </c>
      <c r="E32" s="18">
        <f t="shared" si="14"/>
        <v>21485</v>
      </c>
      <c r="F32" s="19">
        <f t="shared" si="7"/>
        <v>152810</v>
      </c>
      <c r="G32" s="18">
        <f t="shared" si="14"/>
        <v>3486545.5467559993</v>
      </c>
      <c r="H32" s="18">
        <f t="shared" si="14"/>
        <v>2366459.995352</v>
      </c>
      <c r="I32" s="18">
        <f t="shared" si="14"/>
        <v>440246.06871400005</v>
      </c>
      <c r="J32" s="19">
        <f t="shared" si="8"/>
        <v>6293251.6108219996</v>
      </c>
      <c r="K32" s="18">
        <f t="shared" si="14"/>
        <v>2650387.1775110001</v>
      </c>
      <c r="L32" s="18">
        <f t="shared" si="14"/>
        <v>1779848.4362539998</v>
      </c>
      <c r="M32" s="18">
        <f t="shared" si="14"/>
        <v>337577.45152299997</v>
      </c>
      <c r="N32" s="19">
        <f t="shared" si="9"/>
        <v>4767813.0652879998</v>
      </c>
      <c r="O32" s="20">
        <f t="shared" si="10"/>
        <v>51.132115311657635</v>
      </c>
      <c r="P32" s="20">
        <f t="shared" si="6"/>
        <v>37.480756364661538</v>
      </c>
      <c r="Q32" s="20">
        <f t="shared" si="6"/>
        <v>20.490857282476149</v>
      </c>
      <c r="R32" s="20">
        <f t="shared" si="6"/>
        <v>41.183506385851707</v>
      </c>
      <c r="S32" s="21">
        <f t="shared" si="6"/>
        <v>0.7601756930945619</v>
      </c>
      <c r="T32" s="21">
        <f t="shared" si="6"/>
        <v>0.75211431410200347</v>
      </c>
      <c r="U32" s="21">
        <f t="shared" si="6"/>
        <v>0.76679265418336451</v>
      </c>
      <c r="V32" s="21">
        <f t="shared" si="6"/>
        <v>0.75760725299607823</v>
      </c>
      <c r="W32" s="64"/>
      <c r="X32" s="64"/>
      <c r="Y32" s="64"/>
    </row>
    <row r="33" spans="2:25" x14ac:dyDescent="0.35">
      <c r="C33" s="18"/>
      <c r="D33" s="19"/>
      <c r="E33" s="19"/>
      <c r="F33" s="46"/>
      <c r="J33" s="9"/>
      <c r="N33" s="9"/>
      <c r="O33" s="18"/>
      <c r="P33" s="18"/>
      <c r="Q33" s="18"/>
      <c r="R33" s="18"/>
      <c r="V33" s="9"/>
    </row>
    <row r="34" spans="2:25" x14ac:dyDescent="0.35">
      <c r="B34" s="7" t="s">
        <v>25</v>
      </c>
      <c r="C34" s="18"/>
      <c r="D34" s="19"/>
      <c r="E34" s="19"/>
      <c r="F34" s="19"/>
      <c r="V34" s="9"/>
    </row>
    <row r="35" spans="2:25" x14ac:dyDescent="0.35">
      <c r="C35" s="18"/>
      <c r="D35" s="19"/>
      <c r="E35" s="19"/>
      <c r="F35" s="19"/>
      <c r="V35" s="9"/>
    </row>
    <row r="36" spans="2:25" x14ac:dyDescent="0.35">
      <c r="B36" s="16"/>
      <c r="C36" s="68" t="s">
        <v>92</v>
      </c>
      <c r="D36" s="68"/>
      <c r="E36" s="68"/>
      <c r="F36" s="68"/>
      <c r="G36" s="68" t="s">
        <v>13</v>
      </c>
      <c r="H36" s="68"/>
      <c r="I36" s="68"/>
      <c r="J36" s="68"/>
      <c r="K36" s="68" t="s">
        <v>91</v>
      </c>
      <c r="L36" s="68"/>
      <c r="M36" s="68"/>
      <c r="N36" s="68"/>
      <c r="O36" s="68" t="s">
        <v>14</v>
      </c>
      <c r="P36" s="68"/>
      <c r="Q36" s="68"/>
      <c r="R36" s="68"/>
      <c r="S36" s="68" t="s">
        <v>15</v>
      </c>
      <c r="T36" s="68"/>
      <c r="U36" s="68"/>
      <c r="V36" s="68"/>
    </row>
    <row r="37" spans="2:25" x14ac:dyDescent="0.35">
      <c r="B37" s="16"/>
      <c r="C37" s="17">
        <v>43952</v>
      </c>
      <c r="D37" s="17">
        <v>43983</v>
      </c>
      <c r="E37" s="17">
        <v>44013</v>
      </c>
      <c r="F37" s="17" t="s">
        <v>16</v>
      </c>
      <c r="G37" s="17">
        <v>43952</v>
      </c>
      <c r="H37" s="17">
        <v>43983</v>
      </c>
      <c r="I37" s="17">
        <v>44013</v>
      </c>
      <c r="J37" s="17" t="s">
        <v>16</v>
      </c>
      <c r="K37" s="17">
        <v>43952</v>
      </c>
      <c r="L37" s="17">
        <v>43983</v>
      </c>
      <c r="M37" s="17">
        <v>44013</v>
      </c>
      <c r="N37" s="17" t="s">
        <v>16</v>
      </c>
      <c r="O37" s="17">
        <v>43952</v>
      </c>
      <c r="P37" s="17">
        <v>43983</v>
      </c>
      <c r="Q37" s="17">
        <v>44013</v>
      </c>
      <c r="R37" s="17" t="s">
        <v>16</v>
      </c>
      <c r="S37" s="17">
        <v>43952</v>
      </c>
      <c r="T37" s="17">
        <v>43983</v>
      </c>
      <c r="U37" s="17">
        <v>44013</v>
      </c>
      <c r="V37" s="17" t="s">
        <v>16</v>
      </c>
    </row>
    <row r="38" spans="2:25" x14ac:dyDescent="0.35">
      <c r="B38" s="18" t="s">
        <v>26</v>
      </c>
      <c r="C38" s="18">
        <v>20899</v>
      </c>
      <c r="D38" s="18">
        <v>15546</v>
      </c>
      <c r="E38" s="18">
        <v>4966</v>
      </c>
      <c r="F38" s="19">
        <f>SUM(C38:E38)</f>
        <v>41411</v>
      </c>
      <c r="G38" s="18">
        <v>1074087.68594</v>
      </c>
      <c r="H38" s="18">
        <v>671162.60940299998</v>
      </c>
      <c r="I38" s="18">
        <v>112938.429911</v>
      </c>
      <c r="J38" s="19">
        <f>SUM(G38:I38)</f>
        <v>1858188.7252539999</v>
      </c>
      <c r="K38" s="18">
        <v>811393.52438800002</v>
      </c>
      <c r="L38" s="18">
        <v>500694.52422600001</v>
      </c>
      <c r="M38" s="18">
        <v>86514.425132000004</v>
      </c>
      <c r="N38" s="19">
        <f>SUM(K38:M38)</f>
        <v>1398602.4737459999</v>
      </c>
      <c r="O38" s="20">
        <f t="shared" ref="O38:V53" si="15">G38/C38</f>
        <v>51.394214361452704</v>
      </c>
      <c r="P38" s="20">
        <f t="shared" si="15"/>
        <v>43.172688112890775</v>
      </c>
      <c r="Q38" s="20">
        <f t="shared" si="15"/>
        <v>22.742333852396296</v>
      </c>
      <c r="R38" s="20">
        <f t="shared" si="15"/>
        <v>44.871863158436163</v>
      </c>
      <c r="S38" s="21">
        <f t="shared" si="15"/>
        <v>0.75542577669336164</v>
      </c>
      <c r="T38" s="21">
        <f t="shared" si="15"/>
        <v>0.74601075389370763</v>
      </c>
      <c r="U38" s="21">
        <f t="shared" si="15"/>
        <v>0.766031767930339</v>
      </c>
      <c r="V38" s="21">
        <f t="shared" si="15"/>
        <v>0.75266976639029048</v>
      </c>
      <c r="W38" s="64">
        <f>F38/SUM($F$38:$F$53)</f>
        <v>0.36031810944148124</v>
      </c>
      <c r="X38" s="64">
        <f>J38/SUM($J$38:$J$53)</f>
        <v>0.31267178380329569</v>
      </c>
      <c r="Y38" s="64">
        <f>N38/SUM($N$38:$N$53)</f>
        <v>0.31227344428686166</v>
      </c>
    </row>
    <row r="39" spans="2:25" x14ac:dyDescent="0.35">
      <c r="B39" s="18" t="s">
        <v>27</v>
      </c>
      <c r="C39" s="18">
        <v>10816</v>
      </c>
      <c r="D39" s="18">
        <v>7000</v>
      </c>
      <c r="E39" s="18">
        <v>1845</v>
      </c>
      <c r="F39" s="19">
        <f t="shared" ref="F39:F54" si="16">SUM(C39:E39)</f>
        <v>19661</v>
      </c>
      <c r="G39" s="18">
        <v>569635.33655799995</v>
      </c>
      <c r="H39" s="18">
        <v>322679.288443</v>
      </c>
      <c r="I39" s="18">
        <v>56104.765455000001</v>
      </c>
      <c r="J39" s="19">
        <f t="shared" ref="J39:J54" si="17">SUM(G39:I39)</f>
        <v>948419.39045599999</v>
      </c>
      <c r="K39" s="18">
        <v>443126.25353300001</v>
      </c>
      <c r="L39" s="18">
        <v>247784.28624300001</v>
      </c>
      <c r="M39" s="18">
        <v>43570.497895</v>
      </c>
      <c r="N39" s="19">
        <f t="shared" ref="N39:N55" si="18">SUM(K39:M39)</f>
        <v>734481.037671</v>
      </c>
      <c r="O39" s="20">
        <f t="shared" si="15"/>
        <v>52.665988956915676</v>
      </c>
      <c r="P39" s="20">
        <f t="shared" si="15"/>
        <v>46.097041206142855</v>
      </c>
      <c r="Q39" s="20">
        <f t="shared" si="15"/>
        <v>30.409086967479674</v>
      </c>
      <c r="R39" s="20">
        <f t="shared" si="15"/>
        <v>48.23861403061899</v>
      </c>
      <c r="S39" s="21">
        <f t="shared" si="15"/>
        <v>0.77791215729447838</v>
      </c>
      <c r="T39" s="21">
        <f t="shared" si="15"/>
        <v>0.76789646908735543</v>
      </c>
      <c r="U39" s="21">
        <f t="shared" si="15"/>
        <v>0.77659174834170952</v>
      </c>
      <c r="V39" s="21">
        <f t="shared" si="15"/>
        <v>0.77442642470422451</v>
      </c>
      <c r="W39" s="64">
        <f t="shared" ref="W39:W53" si="19">F39/SUM($F$38:$F$53)</f>
        <v>0.17107083503728387</v>
      </c>
      <c r="X39" s="64">
        <f t="shared" ref="X39:X53" si="20">J39/SUM($J$38:$J$53)</f>
        <v>0.15958765575169262</v>
      </c>
      <c r="Y39" s="64">
        <f t="shared" ref="Y39:Y53" si="21">N39/SUM($N$38:$N$53)</f>
        <v>0.16399150416386668</v>
      </c>
    </row>
    <row r="40" spans="2:25" x14ac:dyDescent="0.35">
      <c r="B40" s="18" t="s">
        <v>28</v>
      </c>
      <c r="C40" s="18">
        <v>7706</v>
      </c>
      <c r="D40" s="18">
        <v>5500</v>
      </c>
      <c r="E40" s="18">
        <v>1781</v>
      </c>
      <c r="F40" s="19">
        <f t="shared" si="16"/>
        <v>14987</v>
      </c>
      <c r="G40" s="18">
        <v>240330.294035</v>
      </c>
      <c r="H40" s="18">
        <v>160921.23275699999</v>
      </c>
      <c r="I40" s="18">
        <v>36570.589681999998</v>
      </c>
      <c r="J40" s="19">
        <f t="shared" si="17"/>
        <v>437822.11647399998</v>
      </c>
      <c r="K40" s="18">
        <v>186326.23055000001</v>
      </c>
      <c r="L40" s="18">
        <v>123221.82692399999</v>
      </c>
      <c r="M40" s="18">
        <v>27810.599027</v>
      </c>
      <c r="N40" s="19">
        <f t="shared" si="18"/>
        <v>337358.65650100005</v>
      </c>
      <c r="O40" s="20">
        <f t="shared" si="15"/>
        <v>31.187424608746433</v>
      </c>
      <c r="P40" s="20">
        <f t="shared" si="15"/>
        <v>29.25840595581818</v>
      </c>
      <c r="Q40" s="20">
        <f t="shared" si="15"/>
        <v>20.533739293655248</v>
      </c>
      <c r="R40" s="20">
        <f t="shared" si="15"/>
        <v>29.213459429772467</v>
      </c>
      <c r="S40" s="21">
        <f t="shared" si="15"/>
        <v>0.77529231717606428</v>
      </c>
      <c r="T40" s="21">
        <f t="shared" si="15"/>
        <v>0.76572758493636328</v>
      </c>
      <c r="U40" s="21">
        <f t="shared" si="15"/>
        <v>0.7604635109476604</v>
      </c>
      <c r="V40" s="21">
        <f t="shared" si="15"/>
        <v>0.7705381793362055</v>
      </c>
      <c r="W40" s="64">
        <f t="shared" si="19"/>
        <v>0.13040224834463016</v>
      </c>
      <c r="X40" s="64">
        <f t="shared" si="20"/>
        <v>7.3671000305820619E-2</v>
      </c>
      <c r="Y40" s="64">
        <f t="shared" si="21"/>
        <v>7.5323869078675609E-2</v>
      </c>
    </row>
    <row r="41" spans="2:25" x14ac:dyDescent="0.35">
      <c r="B41" s="18" t="s">
        <v>29</v>
      </c>
      <c r="C41" s="18">
        <v>3305</v>
      </c>
      <c r="D41" s="18">
        <v>2362</v>
      </c>
      <c r="E41" s="18">
        <v>666</v>
      </c>
      <c r="F41" s="19">
        <f t="shared" si="16"/>
        <v>6333</v>
      </c>
      <c r="G41" s="18">
        <v>207141.23913500001</v>
      </c>
      <c r="H41" s="18">
        <v>127164.333942</v>
      </c>
      <c r="I41" s="18">
        <v>21275.211147999999</v>
      </c>
      <c r="J41" s="19">
        <f t="shared" si="17"/>
        <v>355580.78422499995</v>
      </c>
      <c r="K41" s="18">
        <v>160474.13486300001</v>
      </c>
      <c r="L41" s="18">
        <v>96566.714258000007</v>
      </c>
      <c r="M41" s="18">
        <v>16398.483498000001</v>
      </c>
      <c r="N41" s="19">
        <f t="shared" si="18"/>
        <v>273439.33261900005</v>
      </c>
      <c r="O41" s="20">
        <f t="shared" si="15"/>
        <v>62.675110177004541</v>
      </c>
      <c r="P41" s="20">
        <f t="shared" si="15"/>
        <v>53.837567291278575</v>
      </c>
      <c r="Q41" s="20">
        <f t="shared" si="15"/>
        <v>31.944761483483482</v>
      </c>
      <c r="R41" s="20">
        <f t="shared" si="15"/>
        <v>56.147289471814297</v>
      </c>
      <c r="S41" s="21">
        <f t="shared" si="15"/>
        <v>0.77470877133458838</v>
      </c>
      <c r="T41" s="21">
        <f t="shared" si="15"/>
        <v>0.75938520860766157</v>
      </c>
      <c r="U41" s="21">
        <f t="shared" si="15"/>
        <v>0.77077888364654656</v>
      </c>
      <c r="V41" s="21">
        <f t="shared" si="15"/>
        <v>0.76899355856636098</v>
      </c>
      <c r="W41" s="64">
        <f t="shared" si="19"/>
        <v>5.5103585692035953E-2</v>
      </c>
      <c r="X41" s="64">
        <f t="shared" si="20"/>
        <v>5.9832500638280467E-2</v>
      </c>
      <c r="Y41" s="64">
        <f t="shared" si="21"/>
        <v>6.1052260240705987E-2</v>
      </c>
    </row>
    <row r="42" spans="2:25" x14ac:dyDescent="0.35">
      <c r="B42" s="18" t="s">
        <v>30</v>
      </c>
      <c r="C42" s="18">
        <v>3100</v>
      </c>
      <c r="D42" s="18">
        <v>2449</v>
      </c>
      <c r="E42" s="18">
        <v>569</v>
      </c>
      <c r="F42" s="19">
        <f t="shared" si="16"/>
        <v>6118</v>
      </c>
      <c r="G42" s="18">
        <v>262124.27450900001</v>
      </c>
      <c r="H42" s="18">
        <v>207396.642612</v>
      </c>
      <c r="I42" s="18">
        <v>43974.433536999997</v>
      </c>
      <c r="J42" s="19">
        <f t="shared" si="17"/>
        <v>513495.35065799998</v>
      </c>
      <c r="K42" s="18">
        <v>194377.00820099999</v>
      </c>
      <c r="L42" s="18">
        <v>149140.22571699999</v>
      </c>
      <c r="M42" s="18">
        <v>30613.594915999998</v>
      </c>
      <c r="N42" s="19">
        <f t="shared" si="18"/>
        <v>374130.82883399999</v>
      </c>
      <c r="O42" s="20">
        <f t="shared" si="15"/>
        <v>84.556217583548388</v>
      </c>
      <c r="P42" s="20">
        <f t="shared" si="15"/>
        <v>84.686256681094321</v>
      </c>
      <c r="Q42" s="20">
        <f t="shared" si="15"/>
        <v>77.283714476274156</v>
      </c>
      <c r="R42" s="20">
        <f t="shared" si="15"/>
        <v>83.931897786531536</v>
      </c>
      <c r="S42" s="21">
        <f t="shared" si="15"/>
        <v>0.74154524057376481</v>
      </c>
      <c r="T42" s="21">
        <f t="shared" si="15"/>
        <v>0.71910626825340285</v>
      </c>
      <c r="U42" s="21">
        <f t="shared" si="15"/>
        <v>0.69616803341518396</v>
      </c>
      <c r="V42" s="21">
        <f t="shared" si="15"/>
        <v>0.72859633169917437</v>
      </c>
      <c r="W42" s="64">
        <f t="shared" si="19"/>
        <v>5.3232865508270326E-2</v>
      </c>
      <c r="X42" s="64">
        <f t="shared" si="20"/>
        <v>8.6404306022785163E-2</v>
      </c>
      <c r="Y42" s="64">
        <f t="shared" si="21"/>
        <v>8.3534188396630252E-2</v>
      </c>
    </row>
    <row r="43" spans="2:25" x14ac:dyDescent="0.35">
      <c r="B43" s="18" t="s">
        <v>31</v>
      </c>
      <c r="C43" s="18">
        <v>2385</v>
      </c>
      <c r="D43" s="18">
        <v>1829</v>
      </c>
      <c r="E43" s="18">
        <v>539</v>
      </c>
      <c r="F43" s="19">
        <f t="shared" si="16"/>
        <v>4753</v>
      </c>
      <c r="G43" s="18">
        <v>118933.76321600001</v>
      </c>
      <c r="H43" s="18">
        <v>63104.706976000001</v>
      </c>
      <c r="I43" s="18">
        <v>11021.4519</v>
      </c>
      <c r="J43" s="19">
        <f t="shared" si="17"/>
        <v>193059.92209200002</v>
      </c>
      <c r="K43" s="18">
        <v>91141.665940000006</v>
      </c>
      <c r="L43" s="18">
        <v>49620.973649</v>
      </c>
      <c r="M43" s="18">
        <v>8793.3603629999998</v>
      </c>
      <c r="N43" s="19">
        <f t="shared" si="18"/>
        <v>149555.99995199998</v>
      </c>
      <c r="O43" s="20">
        <f t="shared" si="15"/>
        <v>49.867405960587007</v>
      </c>
      <c r="P43" s="20">
        <f t="shared" si="15"/>
        <v>34.50230015090213</v>
      </c>
      <c r="Q43" s="20">
        <f t="shared" si="15"/>
        <v>20.447962708719853</v>
      </c>
      <c r="R43" s="20">
        <f t="shared" si="15"/>
        <v>40.618540309699142</v>
      </c>
      <c r="S43" s="21">
        <f t="shared" si="15"/>
        <v>0.76632289667379194</v>
      </c>
      <c r="T43" s="21">
        <f t="shared" si="15"/>
        <v>0.78632761368929038</v>
      </c>
      <c r="U43" s="21">
        <f t="shared" si="15"/>
        <v>0.79784046991122826</v>
      </c>
      <c r="V43" s="21">
        <f t="shared" si="15"/>
        <v>0.77466103959542232</v>
      </c>
      <c r="W43" s="64">
        <f t="shared" si="19"/>
        <v>4.135596759738621E-2</v>
      </c>
      <c r="X43" s="64">
        <f t="shared" si="20"/>
        <v>3.2485607840064573E-2</v>
      </c>
      <c r="Y43" s="64">
        <f t="shared" si="21"/>
        <v>3.3392166891918686E-2</v>
      </c>
    </row>
    <row r="44" spans="2:25" x14ac:dyDescent="0.35">
      <c r="B44" s="18" t="s">
        <v>32</v>
      </c>
      <c r="C44" s="18">
        <v>2275</v>
      </c>
      <c r="D44" s="18">
        <v>3164</v>
      </c>
      <c r="E44" s="18">
        <v>1108</v>
      </c>
      <c r="F44" s="19">
        <f t="shared" si="16"/>
        <v>6547</v>
      </c>
      <c r="G44" s="18">
        <v>148051.06949699999</v>
      </c>
      <c r="H44" s="18">
        <v>140882.12164200001</v>
      </c>
      <c r="I44" s="18">
        <v>31907.996950000001</v>
      </c>
      <c r="J44" s="19">
        <f t="shared" si="17"/>
        <v>320841.188089</v>
      </c>
      <c r="K44" s="18">
        <v>113380.85204300001</v>
      </c>
      <c r="L44" s="18">
        <v>108704.956657</v>
      </c>
      <c r="M44" s="18">
        <v>25301.226846000001</v>
      </c>
      <c r="N44" s="19">
        <f t="shared" si="18"/>
        <v>247387.035546</v>
      </c>
      <c r="O44" s="20">
        <f t="shared" si="15"/>
        <v>65.0773931854945</v>
      </c>
      <c r="P44" s="20">
        <f t="shared" si="15"/>
        <v>44.526587118204809</v>
      </c>
      <c r="Q44" s="20">
        <f t="shared" si="15"/>
        <v>28.797831182310471</v>
      </c>
      <c r="R44" s="20">
        <f t="shared" si="15"/>
        <v>49.005832914159157</v>
      </c>
      <c r="S44" s="21">
        <f t="shared" si="15"/>
        <v>0.76582258019620375</v>
      </c>
      <c r="T44" s="21">
        <f t="shared" si="15"/>
        <v>0.77160221176419808</v>
      </c>
      <c r="U44" s="21">
        <f t="shared" si="15"/>
        <v>0.79294312600214789</v>
      </c>
      <c r="V44" s="21">
        <f t="shared" si="15"/>
        <v>0.77105759712302235</v>
      </c>
      <c r="W44" s="64">
        <f t="shared" si="19"/>
        <v>5.6965604851691047E-2</v>
      </c>
      <c r="X44" s="64">
        <f t="shared" si="20"/>
        <v>5.3986974107618504E-2</v>
      </c>
      <c r="Y44" s="64">
        <f t="shared" si="21"/>
        <v>5.5235424727194858E-2</v>
      </c>
    </row>
    <row r="45" spans="2:25" x14ac:dyDescent="0.35">
      <c r="B45" s="18" t="s">
        <v>33</v>
      </c>
      <c r="C45" s="18">
        <v>1718</v>
      </c>
      <c r="D45" s="18">
        <v>1213</v>
      </c>
      <c r="E45" s="18">
        <v>301</v>
      </c>
      <c r="F45" s="19">
        <f t="shared" si="16"/>
        <v>3232</v>
      </c>
      <c r="G45" s="18">
        <v>142291.134093</v>
      </c>
      <c r="H45" s="18">
        <v>80346.549182000002</v>
      </c>
      <c r="I45" s="18">
        <v>12951.851490999999</v>
      </c>
      <c r="J45" s="19">
        <f t="shared" si="17"/>
        <v>235589.53476600003</v>
      </c>
      <c r="K45" s="18">
        <v>105294.71075699999</v>
      </c>
      <c r="L45" s="18">
        <v>60267.406735999997</v>
      </c>
      <c r="M45" s="18">
        <v>9764.4654599999994</v>
      </c>
      <c r="N45" s="19">
        <f t="shared" si="18"/>
        <v>175326.582953</v>
      </c>
      <c r="O45" s="20">
        <f t="shared" si="15"/>
        <v>82.823710182188591</v>
      </c>
      <c r="P45" s="20">
        <f t="shared" si="15"/>
        <v>66.237880611706515</v>
      </c>
      <c r="Q45" s="20">
        <f t="shared" si="15"/>
        <v>43.029406946843849</v>
      </c>
      <c r="R45" s="20">
        <f t="shared" si="15"/>
        <v>72.892801598391102</v>
      </c>
      <c r="S45" s="21">
        <f t="shared" si="15"/>
        <v>0.73999488041314276</v>
      </c>
      <c r="T45" s="21">
        <f t="shared" si="15"/>
        <v>0.75009328153575106</v>
      </c>
      <c r="U45" s="21">
        <f t="shared" si="15"/>
        <v>0.75390498932026395</v>
      </c>
      <c r="V45" s="21">
        <f t="shared" si="15"/>
        <v>0.74420361297942894</v>
      </c>
      <c r="W45" s="64">
        <f t="shared" si="19"/>
        <v>2.8121709925258202E-2</v>
      </c>
      <c r="X45" s="64">
        <f t="shared" si="20"/>
        <v>3.964193683857635E-2</v>
      </c>
      <c r="Y45" s="64">
        <f t="shared" si="21"/>
        <v>3.9146102599931905E-2</v>
      </c>
    </row>
    <row r="46" spans="2:25" x14ac:dyDescent="0.35">
      <c r="B46" s="18" t="s">
        <v>34</v>
      </c>
      <c r="C46" s="18">
        <v>765</v>
      </c>
      <c r="D46" s="18">
        <v>656</v>
      </c>
      <c r="E46" s="18">
        <v>144</v>
      </c>
      <c r="F46" s="19">
        <f t="shared" si="16"/>
        <v>1565</v>
      </c>
      <c r="G46" s="18">
        <v>56586.449691000002</v>
      </c>
      <c r="H46" s="18">
        <v>47078.596253999996</v>
      </c>
      <c r="I46" s="18">
        <v>5695.0522819999996</v>
      </c>
      <c r="J46" s="19">
        <f t="shared" si="17"/>
        <v>109360.09822699999</v>
      </c>
      <c r="K46" s="18">
        <v>42067.523677999998</v>
      </c>
      <c r="L46" s="18">
        <v>35166.540352000004</v>
      </c>
      <c r="M46" s="18">
        <v>4442.3129319999998</v>
      </c>
      <c r="N46" s="19">
        <f t="shared" si="18"/>
        <v>81676.376962000009</v>
      </c>
      <c r="O46" s="20">
        <f t="shared" si="15"/>
        <v>73.969215282352948</v>
      </c>
      <c r="P46" s="20">
        <f t="shared" si="15"/>
        <v>71.766152826219511</v>
      </c>
      <c r="Q46" s="20">
        <f t="shared" si="15"/>
        <v>39.548974180555554</v>
      </c>
      <c r="R46" s="20">
        <f t="shared" si="15"/>
        <v>69.878657014057509</v>
      </c>
      <c r="S46" s="21">
        <f t="shared" si="15"/>
        <v>0.74342044619722414</v>
      </c>
      <c r="T46" s="21">
        <f t="shared" si="15"/>
        <v>0.7469751256445355</v>
      </c>
      <c r="U46" s="21">
        <f t="shared" si="15"/>
        <v>0.78003022835111524</v>
      </c>
      <c r="V46" s="21">
        <f t="shared" si="15"/>
        <v>0.7468572019061599</v>
      </c>
      <c r="W46" s="64">
        <f t="shared" si="19"/>
        <v>1.3617102732991673E-2</v>
      </c>
      <c r="X46" s="64">
        <f t="shared" si="20"/>
        <v>1.8401692209635861E-2</v>
      </c>
      <c r="Y46" s="64">
        <f t="shared" si="21"/>
        <v>1.8236320920041394E-2</v>
      </c>
    </row>
    <row r="47" spans="2:25" x14ac:dyDescent="0.35">
      <c r="B47" s="18" t="s">
        <v>35</v>
      </c>
      <c r="C47" s="18">
        <v>711</v>
      </c>
      <c r="D47" s="18">
        <v>499</v>
      </c>
      <c r="E47" s="18">
        <v>130</v>
      </c>
      <c r="F47" s="19">
        <f t="shared" si="16"/>
        <v>1340</v>
      </c>
      <c r="G47" s="18">
        <v>80273.880309</v>
      </c>
      <c r="H47" s="18">
        <v>54090.619349000001</v>
      </c>
      <c r="I47" s="18">
        <v>15629.986249</v>
      </c>
      <c r="J47" s="19">
        <f t="shared" si="17"/>
        <v>149994.48590700002</v>
      </c>
      <c r="K47" s="18">
        <v>58112.872242999998</v>
      </c>
      <c r="L47" s="18">
        <v>39240.712344</v>
      </c>
      <c r="M47" s="18">
        <v>11363.538124999999</v>
      </c>
      <c r="N47" s="19">
        <f t="shared" si="18"/>
        <v>108717.12271199998</v>
      </c>
      <c r="O47" s="20">
        <f t="shared" si="15"/>
        <v>112.90278524472573</v>
      </c>
      <c r="P47" s="20">
        <f t="shared" si="15"/>
        <v>108.39803476753507</v>
      </c>
      <c r="Q47" s="20">
        <f t="shared" si="15"/>
        <v>120.23066345384615</v>
      </c>
      <c r="R47" s="20">
        <f t="shared" si="15"/>
        <v>111.93618351268658</v>
      </c>
      <c r="S47" s="21">
        <f t="shared" si="15"/>
        <v>0.7239325172684421</v>
      </c>
      <c r="T47" s="21">
        <f t="shared" si="15"/>
        <v>0.72546243352869766</v>
      </c>
      <c r="U47" s="21">
        <f t="shared" si="15"/>
        <v>0.72703442881960523</v>
      </c>
      <c r="V47" s="21">
        <f t="shared" si="15"/>
        <v>0.72480746245170014</v>
      </c>
      <c r="W47" s="64">
        <f t="shared" si="19"/>
        <v>1.1659372308120666E-2</v>
      </c>
      <c r="X47" s="64">
        <f t="shared" si="20"/>
        <v>2.5239117443675834E-2</v>
      </c>
      <c r="Y47" s="64">
        <f t="shared" si="21"/>
        <v>2.4273852648997382E-2</v>
      </c>
    </row>
    <row r="48" spans="2:25" x14ac:dyDescent="0.35">
      <c r="B48" s="18" t="s">
        <v>36</v>
      </c>
      <c r="C48" s="18">
        <v>603</v>
      </c>
      <c r="D48" s="18">
        <v>561</v>
      </c>
      <c r="E48" s="18">
        <v>135</v>
      </c>
      <c r="F48" s="19">
        <f t="shared" si="16"/>
        <v>1299</v>
      </c>
      <c r="G48" s="18">
        <v>55371.925243999998</v>
      </c>
      <c r="H48" s="18">
        <v>53978.829468999997</v>
      </c>
      <c r="I48" s="18">
        <v>13973.015745999999</v>
      </c>
      <c r="J48" s="19">
        <f t="shared" si="17"/>
        <v>123323.77045900001</v>
      </c>
      <c r="K48" s="18">
        <v>41500.751357000001</v>
      </c>
      <c r="L48" s="18">
        <v>39465.895854000002</v>
      </c>
      <c r="M48" s="18">
        <v>10084.717892999999</v>
      </c>
      <c r="N48" s="19">
        <f t="shared" si="18"/>
        <v>91051.365103999997</v>
      </c>
      <c r="O48" s="20">
        <f t="shared" si="15"/>
        <v>91.827405048092871</v>
      </c>
      <c r="P48" s="20">
        <f t="shared" si="15"/>
        <v>96.218947360071297</v>
      </c>
      <c r="Q48" s="20">
        <f t="shared" si="15"/>
        <v>103.50382034074073</v>
      </c>
      <c r="R48" s="20">
        <f t="shared" si="15"/>
        <v>94.937467635873759</v>
      </c>
      <c r="S48" s="21">
        <f t="shared" si="15"/>
        <v>0.74949085071765587</v>
      </c>
      <c r="T48" s="21">
        <f t="shared" si="15"/>
        <v>0.731136563023569</v>
      </c>
      <c r="U48" s="21">
        <f t="shared" si="15"/>
        <v>0.72172808478276507</v>
      </c>
      <c r="V48" s="21">
        <f t="shared" si="15"/>
        <v>0.73831155798363113</v>
      </c>
      <c r="W48" s="64">
        <f t="shared" si="19"/>
        <v>1.1302630319588615E-2</v>
      </c>
      <c r="X48" s="64">
        <f t="shared" si="20"/>
        <v>2.07513170060231E-2</v>
      </c>
      <c r="Y48" s="64">
        <f t="shared" si="21"/>
        <v>2.0329524594570641E-2</v>
      </c>
    </row>
    <row r="49" spans="1:25" x14ac:dyDescent="0.35">
      <c r="B49" s="18" t="s">
        <v>37</v>
      </c>
      <c r="C49" s="18">
        <v>590</v>
      </c>
      <c r="D49" s="18">
        <v>435</v>
      </c>
      <c r="E49" s="18">
        <v>93</v>
      </c>
      <c r="F49" s="19">
        <f t="shared" si="16"/>
        <v>1118</v>
      </c>
      <c r="G49" s="18">
        <v>54756.621351000002</v>
      </c>
      <c r="H49" s="18">
        <v>36937.835771999999</v>
      </c>
      <c r="I49" s="18">
        <v>3255.0753119999999</v>
      </c>
      <c r="J49" s="19">
        <f t="shared" si="17"/>
        <v>94949.532435000001</v>
      </c>
      <c r="K49" s="18">
        <v>40770.889673999998</v>
      </c>
      <c r="L49" s="18">
        <v>27359.614986</v>
      </c>
      <c r="M49" s="18">
        <v>2548.156708</v>
      </c>
      <c r="N49" s="19">
        <f t="shared" si="18"/>
        <v>70678.661368000001</v>
      </c>
      <c r="O49" s="20">
        <f t="shared" si="15"/>
        <v>92.807832798305085</v>
      </c>
      <c r="P49" s="20">
        <f t="shared" si="15"/>
        <v>84.91456499310344</v>
      </c>
      <c r="Q49" s="20">
        <f t="shared" si="15"/>
        <v>35.000809806451613</v>
      </c>
      <c r="R49" s="20">
        <f t="shared" si="15"/>
        <v>84.928025433810376</v>
      </c>
      <c r="S49" s="21">
        <f t="shared" si="15"/>
        <v>0.74458373559338342</v>
      </c>
      <c r="T49" s="21">
        <f t="shared" si="15"/>
        <v>0.74069350340063556</v>
      </c>
      <c r="U49" s="21">
        <f t="shared" si="15"/>
        <v>0.78282573020848123</v>
      </c>
      <c r="V49" s="21">
        <f t="shared" si="15"/>
        <v>0.74438135244515069</v>
      </c>
      <c r="W49" s="64">
        <f t="shared" si="19"/>
        <v>9.7277449555812721E-3</v>
      </c>
      <c r="X49" s="64">
        <f t="shared" si="20"/>
        <v>1.5976869988640258E-2</v>
      </c>
      <c r="Y49" s="64">
        <f t="shared" si="21"/>
        <v>1.5780802220272946E-2</v>
      </c>
    </row>
    <row r="50" spans="1:25" x14ac:dyDescent="0.35">
      <c r="B50" s="18" t="s">
        <v>38</v>
      </c>
      <c r="C50" s="18">
        <v>524</v>
      </c>
      <c r="D50" s="18">
        <v>394</v>
      </c>
      <c r="E50" s="18">
        <v>100</v>
      </c>
      <c r="F50" s="19">
        <f t="shared" si="16"/>
        <v>1018</v>
      </c>
      <c r="G50" s="18">
        <v>65081.955631999997</v>
      </c>
      <c r="H50" s="18">
        <v>48264.540721999998</v>
      </c>
      <c r="I50" s="18">
        <v>1648.047877</v>
      </c>
      <c r="J50" s="19">
        <f t="shared" si="17"/>
        <v>114994.54423100001</v>
      </c>
      <c r="K50" s="18">
        <v>46935.616199999997</v>
      </c>
      <c r="L50" s="18">
        <v>32883.569219999998</v>
      </c>
      <c r="M50" s="18">
        <v>1316.548616</v>
      </c>
      <c r="N50" s="19">
        <f t="shared" si="18"/>
        <v>81135.734035999994</v>
      </c>
      <c r="O50" s="20">
        <f t="shared" si="15"/>
        <v>124.20220540458014</v>
      </c>
      <c r="P50" s="20">
        <f t="shared" si="15"/>
        <v>122.49883431979696</v>
      </c>
      <c r="Q50" s="20">
        <f t="shared" si="15"/>
        <v>16.480478770000001</v>
      </c>
      <c r="R50" s="20">
        <f t="shared" si="15"/>
        <v>112.96124187721023</v>
      </c>
      <c r="S50" s="21">
        <f t="shared" si="15"/>
        <v>0.72117710268869561</v>
      </c>
      <c r="T50" s="21">
        <f t="shared" si="15"/>
        <v>0.68131942681080915</v>
      </c>
      <c r="U50" s="21">
        <f t="shared" si="15"/>
        <v>0.79885337942764145</v>
      </c>
      <c r="V50" s="21">
        <f t="shared" si="15"/>
        <v>0.70556159493110615</v>
      </c>
      <c r="W50" s="64">
        <f t="shared" si="19"/>
        <v>8.8576425445274914E-3</v>
      </c>
      <c r="X50" s="64">
        <f t="shared" si="20"/>
        <v>1.9349783358221007E-2</v>
      </c>
      <c r="Y50" s="64">
        <f t="shared" si="21"/>
        <v>1.8115608686364897E-2</v>
      </c>
    </row>
    <row r="51" spans="1:25" x14ac:dyDescent="0.35">
      <c r="B51" s="18" t="s">
        <v>39</v>
      </c>
      <c r="C51" s="18">
        <v>387</v>
      </c>
      <c r="D51" s="18">
        <v>306</v>
      </c>
      <c r="E51" s="18">
        <v>60</v>
      </c>
      <c r="F51" s="19">
        <f t="shared" si="16"/>
        <v>753</v>
      </c>
      <c r="G51" s="18">
        <v>24217.864860000001</v>
      </c>
      <c r="H51" s="18">
        <v>21880.527791</v>
      </c>
      <c r="I51" s="18">
        <v>1756.458899</v>
      </c>
      <c r="J51" s="19">
        <f t="shared" si="17"/>
        <v>47854.851549999999</v>
      </c>
      <c r="K51" s="18">
        <v>18189.741656999999</v>
      </c>
      <c r="L51" s="18">
        <v>15907.280118000001</v>
      </c>
      <c r="M51" s="18">
        <v>1438.3512049999999</v>
      </c>
      <c r="N51" s="19">
        <f t="shared" si="18"/>
        <v>35535.37298</v>
      </c>
      <c r="O51" s="20">
        <f t="shared" si="15"/>
        <v>62.578462170542636</v>
      </c>
      <c r="P51" s="20">
        <f t="shared" si="15"/>
        <v>71.504992781045758</v>
      </c>
      <c r="Q51" s="20">
        <f t="shared" si="15"/>
        <v>29.274314983333333</v>
      </c>
      <c r="R51" s="20">
        <f t="shared" si="15"/>
        <v>63.552259694555111</v>
      </c>
      <c r="S51" s="21">
        <f t="shared" si="15"/>
        <v>0.75108775121804849</v>
      </c>
      <c r="T51" s="21">
        <f t="shared" si="15"/>
        <v>0.72700623449051605</v>
      </c>
      <c r="U51" s="21">
        <f t="shared" si="15"/>
        <v>0.81889260592370972</v>
      </c>
      <c r="V51" s="21">
        <f t="shared" si="15"/>
        <v>0.74256573427819983</v>
      </c>
      <c r="W51" s="64">
        <f t="shared" si="19"/>
        <v>6.5518711552349715E-3</v>
      </c>
      <c r="X51" s="64">
        <f t="shared" si="20"/>
        <v>8.0523908010124764E-3</v>
      </c>
      <c r="Y51" s="64">
        <f t="shared" si="21"/>
        <v>7.9341725206315914E-3</v>
      </c>
    </row>
    <row r="52" spans="1:25" x14ac:dyDescent="0.35">
      <c r="B52" s="18" t="s">
        <v>40</v>
      </c>
      <c r="C52" s="18">
        <v>343</v>
      </c>
      <c r="D52" s="18">
        <v>291</v>
      </c>
      <c r="E52" s="18">
        <v>76</v>
      </c>
      <c r="F52" s="19">
        <f t="shared" si="16"/>
        <v>710</v>
      </c>
      <c r="G52" s="18">
        <v>18006.114199</v>
      </c>
      <c r="H52" s="18">
        <v>17788.478079</v>
      </c>
      <c r="I52" s="18">
        <v>1060.816347</v>
      </c>
      <c r="J52" s="19">
        <f t="shared" si="17"/>
        <v>36855.408624999996</v>
      </c>
      <c r="K52" s="18">
        <v>14023.542799999999</v>
      </c>
      <c r="L52" s="18">
        <v>13382.712412000001</v>
      </c>
      <c r="M52" s="18">
        <v>867.381306</v>
      </c>
      <c r="N52" s="19">
        <f t="shared" si="18"/>
        <v>28273.636517999999</v>
      </c>
      <c r="O52" s="20">
        <f t="shared" si="15"/>
        <v>52.495959763848397</v>
      </c>
      <c r="P52" s="20">
        <f t="shared" si="15"/>
        <v>61.128790649484536</v>
      </c>
      <c r="Q52" s="20">
        <f t="shared" si="15"/>
        <v>13.958109828947368</v>
      </c>
      <c r="R52" s="20">
        <f t="shared" si="15"/>
        <v>51.909026232394361</v>
      </c>
      <c r="S52" s="21">
        <f t="shared" si="15"/>
        <v>0.7788211629124745</v>
      </c>
      <c r="T52" s="21">
        <f t="shared" si="15"/>
        <v>0.75232475496590234</v>
      </c>
      <c r="U52" s="21">
        <f t="shared" si="15"/>
        <v>0.81765454355314537</v>
      </c>
      <c r="V52" s="21">
        <f t="shared" si="15"/>
        <v>0.76715026566877476</v>
      </c>
      <c r="W52" s="64">
        <f t="shared" si="19"/>
        <v>6.177727118481845E-3</v>
      </c>
      <c r="X52" s="64">
        <f t="shared" si="20"/>
        <v>6.2015478842187711E-3</v>
      </c>
      <c r="Y52" s="64">
        <f t="shared" si="21"/>
        <v>6.3128058356302494E-3</v>
      </c>
    </row>
    <row r="53" spans="1:25" x14ac:dyDescent="0.35">
      <c r="B53" s="8" t="s">
        <v>41</v>
      </c>
      <c r="C53" s="18">
        <v>1883</v>
      </c>
      <c r="D53" s="18">
        <v>1758</v>
      </c>
      <c r="E53" s="18">
        <v>443</v>
      </c>
      <c r="F53" s="19">
        <f t="shared" si="16"/>
        <v>4084</v>
      </c>
      <c r="G53" s="18">
        <v>210944.16601999989</v>
      </c>
      <c r="H53" s="18">
        <v>166862.06701399968</v>
      </c>
      <c r="I53" s="18">
        <v>24801.103283000004</v>
      </c>
      <c r="J53" s="19">
        <f t="shared" si="17"/>
        <v>402607.33631699957</v>
      </c>
      <c r="K53" s="18">
        <v>153496.45454300009</v>
      </c>
      <c r="L53" s="18">
        <v>119445.10784399975</v>
      </c>
      <c r="M53" s="18">
        <v>18483.15065299999</v>
      </c>
      <c r="N53" s="19">
        <f t="shared" si="18"/>
        <v>291424.71303999983</v>
      </c>
      <c r="O53" s="20">
        <f t="shared" si="15"/>
        <v>112.0255794052044</v>
      </c>
      <c r="P53" s="20">
        <f t="shared" si="15"/>
        <v>94.91585154379959</v>
      </c>
      <c r="Q53" s="20">
        <f t="shared" si="15"/>
        <v>55.984431790067731</v>
      </c>
      <c r="R53" s="20">
        <f t="shared" si="15"/>
        <v>98.581620058031234</v>
      </c>
      <c r="S53" s="21">
        <f t="shared" si="15"/>
        <v>0.72766390006939985</v>
      </c>
      <c r="T53" s="21">
        <f t="shared" si="15"/>
        <v>0.71583140483318086</v>
      </c>
      <c r="U53" s="21">
        <f t="shared" si="15"/>
        <v>0.74525517845286038</v>
      </c>
      <c r="V53" s="21">
        <f t="shared" si="15"/>
        <v>0.7238435238312243</v>
      </c>
      <c r="W53" s="64">
        <f t="shared" si="19"/>
        <v>3.5534982467436416E-2</v>
      </c>
      <c r="X53" s="64">
        <f t="shared" si="20"/>
        <v>6.7745516000438696E-2</v>
      </c>
      <c r="Y53" s="64">
        <f t="shared" si="21"/>
        <v>6.5067952187705266E-2</v>
      </c>
    </row>
    <row r="54" spans="1:25" x14ac:dyDescent="0.35">
      <c r="B54" s="47" t="s">
        <v>42</v>
      </c>
      <c r="C54" s="22">
        <f>C32-SUM(C38:C53)</f>
        <v>10177</v>
      </c>
      <c r="D54" s="22">
        <f>D32-SUM(D38:D53)</f>
        <v>19175</v>
      </c>
      <c r="E54" s="22">
        <f>E32-SUM(E38:E53)</f>
        <v>8529</v>
      </c>
      <c r="F54" s="23">
        <f t="shared" si="16"/>
        <v>37881</v>
      </c>
      <c r="G54" s="22">
        <f>G32-SUM(G38:G53)</f>
        <v>158711.77246699948</v>
      </c>
      <c r="H54" s="22">
        <f>H32-SUM(H38:H53)</f>
        <v>145921.01594500011</v>
      </c>
      <c r="I54" s="22">
        <f>I32-SUM(I38:I53)</f>
        <v>45681.782645000028</v>
      </c>
      <c r="J54" s="23">
        <f t="shared" si="17"/>
        <v>350314.57105699962</v>
      </c>
      <c r="K54" s="22">
        <f>K32-SUM(K38:K53)</f>
        <v>129775.40508399997</v>
      </c>
      <c r="L54" s="22">
        <f>L32-SUM(L38:L53)</f>
        <v>120996.08871399984</v>
      </c>
      <c r="M54" s="22">
        <f>M32-SUM(M38:M53)</f>
        <v>38266.640947999957</v>
      </c>
      <c r="N54" s="23">
        <f t="shared" si="18"/>
        <v>289038.13474599976</v>
      </c>
      <c r="O54" s="24">
        <f t="shared" ref="O54:V55" si="22">G54/C54</f>
        <v>15.5951432118502</v>
      </c>
      <c r="P54" s="24">
        <f t="shared" si="22"/>
        <v>7.6099617181225607</v>
      </c>
      <c r="Q54" s="24">
        <f t="shared" si="22"/>
        <v>5.3560537747684407</v>
      </c>
      <c r="R54" s="24">
        <f t="shared" si="22"/>
        <v>9.2477646064517725</v>
      </c>
      <c r="S54" s="25">
        <f t="shared" si="22"/>
        <v>0.81767976670403464</v>
      </c>
      <c r="T54" s="25">
        <f t="shared" si="22"/>
        <v>0.82918891381351911</v>
      </c>
      <c r="U54" s="25">
        <f t="shared" si="22"/>
        <v>0.83767836394161221</v>
      </c>
      <c r="V54" s="25">
        <f t="shared" si="22"/>
        <v>0.82508167979964053</v>
      </c>
      <c r="Y54" s="64"/>
    </row>
    <row r="55" spans="1:25" x14ac:dyDescent="0.35">
      <c r="B55" s="7" t="s">
        <v>17</v>
      </c>
      <c r="C55" s="18">
        <f>SUM(C38:C54)</f>
        <v>68187</v>
      </c>
      <c r="D55" s="18">
        <f t="shared" ref="D55:M55" si="23">SUM(D38:D54)</f>
        <v>63138</v>
      </c>
      <c r="E55" s="18">
        <f t="shared" si="23"/>
        <v>21485</v>
      </c>
      <c r="F55" s="19">
        <f>SUM(C55:E55)</f>
        <v>152810</v>
      </c>
      <c r="G55" s="18">
        <f t="shared" si="23"/>
        <v>3486545.5467559993</v>
      </c>
      <c r="H55" s="18">
        <f t="shared" si="23"/>
        <v>2366459.995352</v>
      </c>
      <c r="I55" s="18">
        <f t="shared" si="23"/>
        <v>440246.06871400005</v>
      </c>
      <c r="J55" s="19">
        <f>SUM(G55:I55)</f>
        <v>6293251.6108219996</v>
      </c>
      <c r="K55" s="18">
        <f t="shared" si="23"/>
        <v>2650387.1775110001</v>
      </c>
      <c r="L55" s="18">
        <f t="shared" si="23"/>
        <v>1779848.4362539998</v>
      </c>
      <c r="M55" s="18">
        <f t="shared" si="23"/>
        <v>337577.45152299997</v>
      </c>
      <c r="N55" s="19">
        <f t="shared" si="18"/>
        <v>4767813.0652879998</v>
      </c>
      <c r="O55" s="20">
        <f t="shared" si="22"/>
        <v>51.132115311657635</v>
      </c>
      <c r="P55" s="20">
        <f t="shared" si="22"/>
        <v>37.480756364661538</v>
      </c>
      <c r="Q55" s="20">
        <f t="shared" si="22"/>
        <v>20.490857282476149</v>
      </c>
      <c r="R55" s="20">
        <f t="shared" si="22"/>
        <v>41.183506385851707</v>
      </c>
      <c r="S55" s="21">
        <f t="shared" si="22"/>
        <v>0.7601756930945619</v>
      </c>
      <c r="T55" s="21">
        <f t="shared" si="22"/>
        <v>0.75211431410200347</v>
      </c>
      <c r="U55" s="21">
        <f t="shared" si="22"/>
        <v>0.76679265418336451</v>
      </c>
      <c r="V55" s="21">
        <f t="shared" si="22"/>
        <v>0.75760725299607823</v>
      </c>
    </row>
    <row r="56" spans="1:25" x14ac:dyDescent="0.35">
      <c r="H56" s="8"/>
      <c r="I56" s="8"/>
      <c r="V56" s="9"/>
    </row>
    <row r="57" spans="1:25" x14ac:dyDescent="0.35">
      <c r="B57" s="7" t="s">
        <v>43</v>
      </c>
      <c r="V57" s="9"/>
    </row>
    <row r="58" spans="1:25" x14ac:dyDescent="0.35">
      <c r="V58" s="9"/>
    </row>
    <row r="59" spans="1:25" x14ac:dyDescent="0.35">
      <c r="B59" s="16"/>
      <c r="C59" s="68" t="s">
        <v>92</v>
      </c>
      <c r="D59" s="68"/>
      <c r="E59" s="68"/>
      <c r="F59" s="68"/>
      <c r="G59" s="68" t="s">
        <v>13</v>
      </c>
      <c r="H59" s="68"/>
      <c r="I59" s="68"/>
      <c r="J59" s="68"/>
      <c r="K59" s="68" t="s">
        <v>91</v>
      </c>
      <c r="L59" s="68"/>
      <c r="M59" s="68"/>
      <c r="N59" s="68"/>
      <c r="O59" s="68" t="s">
        <v>14</v>
      </c>
      <c r="P59" s="68"/>
      <c r="Q59" s="68"/>
      <c r="R59" s="68"/>
      <c r="S59" s="68" t="s">
        <v>15</v>
      </c>
      <c r="T59" s="68"/>
      <c r="U59" s="68"/>
      <c r="V59" s="68"/>
    </row>
    <row r="60" spans="1:25" x14ac:dyDescent="0.35">
      <c r="B60" s="16"/>
      <c r="C60" s="17">
        <v>43952</v>
      </c>
      <c r="D60" s="17">
        <v>43983</v>
      </c>
      <c r="E60" s="17">
        <v>44013</v>
      </c>
      <c r="F60" s="17" t="s">
        <v>16</v>
      </c>
      <c r="G60" s="17">
        <v>43952</v>
      </c>
      <c r="H60" s="17">
        <v>43983</v>
      </c>
      <c r="I60" s="17">
        <v>44013</v>
      </c>
      <c r="J60" s="17" t="s">
        <v>16</v>
      </c>
      <c r="K60" s="17">
        <v>43952</v>
      </c>
      <c r="L60" s="17">
        <v>43983</v>
      </c>
      <c r="M60" s="17">
        <v>44013</v>
      </c>
      <c r="N60" s="17" t="s">
        <v>16</v>
      </c>
      <c r="O60" s="17">
        <v>43952</v>
      </c>
      <c r="P60" s="17">
        <v>43983</v>
      </c>
      <c r="Q60" s="17">
        <v>44013</v>
      </c>
      <c r="R60" s="17" t="s">
        <v>16</v>
      </c>
      <c r="S60" s="17">
        <v>43952</v>
      </c>
      <c r="T60" s="17">
        <v>43983</v>
      </c>
      <c r="U60" s="17">
        <v>44013</v>
      </c>
      <c r="V60" s="17" t="s">
        <v>16</v>
      </c>
    </row>
    <row r="61" spans="1:25" x14ac:dyDescent="0.35">
      <c r="A61" s="38"/>
      <c r="B61" s="18" t="s">
        <v>44</v>
      </c>
      <c r="C61" s="48">
        <v>854</v>
      </c>
      <c r="D61" s="48">
        <v>736</v>
      </c>
      <c r="E61" s="48">
        <v>302</v>
      </c>
      <c r="F61" s="19">
        <f>SUM(C61:E61)</f>
        <v>1892</v>
      </c>
      <c r="G61" s="48">
        <v>16571.933344000001</v>
      </c>
      <c r="H61" s="48">
        <v>10462.447937999999</v>
      </c>
      <c r="I61" s="48">
        <v>3012.9515580000002</v>
      </c>
      <c r="J61" s="19">
        <f>SUM(G61:I61)</f>
        <v>30047.332840000003</v>
      </c>
      <c r="K61" s="48">
        <v>13598.023214999999</v>
      </c>
      <c r="L61" s="48">
        <v>8648.3627159999996</v>
      </c>
      <c r="M61" s="48">
        <v>2519.30843</v>
      </c>
      <c r="N61" s="19">
        <f>SUM(K61:M61)</f>
        <v>24765.694360999998</v>
      </c>
      <c r="O61" s="49">
        <f t="shared" ref="O61:V76" si="24">G61/C61</f>
        <v>19.405074173302108</v>
      </c>
      <c r="P61" s="49">
        <f t="shared" si="24"/>
        <v>14.215282524456521</v>
      </c>
      <c r="Q61" s="49">
        <f t="shared" si="24"/>
        <v>9.9766607880794709</v>
      </c>
      <c r="R61" s="49">
        <f t="shared" si="24"/>
        <v>15.881254143763215</v>
      </c>
      <c r="S61" s="50">
        <f t="shared" si="24"/>
        <v>0.82054537227083835</v>
      </c>
      <c r="T61" s="50">
        <f t="shared" si="24"/>
        <v>0.82660986867029707</v>
      </c>
      <c r="U61" s="50">
        <f t="shared" si="24"/>
        <v>0.83615962006117317</v>
      </c>
      <c r="V61" s="50">
        <f t="shared" si="24"/>
        <v>0.82422271863115537</v>
      </c>
      <c r="W61" s="64">
        <f>F61/SUM($F$61:$F$76)</f>
        <v>1.3148476319538553E-2</v>
      </c>
      <c r="X61" s="64">
        <f>J61/SUM($J$61:$J$76)</f>
        <v>4.8340866365689213E-3</v>
      </c>
      <c r="Y61" s="64">
        <f>N61/SUM($N$61:$N$76)</f>
        <v>5.2641207369559543E-3</v>
      </c>
    </row>
    <row r="62" spans="1:25" x14ac:dyDescent="0.35">
      <c r="A62" s="38"/>
      <c r="B62" s="18" t="s">
        <v>45</v>
      </c>
      <c r="C62" s="48">
        <v>1260</v>
      </c>
      <c r="D62" s="48">
        <v>1298</v>
      </c>
      <c r="E62" s="48">
        <v>433</v>
      </c>
      <c r="F62" s="19">
        <f t="shared" ref="F62:F78" si="25">SUM(C62:E62)</f>
        <v>2991</v>
      </c>
      <c r="G62" s="48">
        <v>76301.232386000003</v>
      </c>
      <c r="H62" s="48">
        <v>44315.439473999999</v>
      </c>
      <c r="I62" s="48">
        <v>9558.0045919999993</v>
      </c>
      <c r="J62" s="19">
        <f t="shared" ref="J62:J78" si="26">SUM(G62:I62)</f>
        <v>130174.676452</v>
      </c>
      <c r="K62" s="48">
        <v>56448.166416</v>
      </c>
      <c r="L62" s="48">
        <v>33940.011718000002</v>
      </c>
      <c r="M62" s="48">
        <v>7345.792539</v>
      </c>
      <c r="N62" s="19">
        <f t="shared" ref="N62:N78" si="27">SUM(K62:M62)</f>
        <v>97733.970673000003</v>
      </c>
      <c r="O62" s="49">
        <f t="shared" si="24"/>
        <v>60.556533639682542</v>
      </c>
      <c r="P62" s="49">
        <f t="shared" si="24"/>
        <v>34.141324710323573</v>
      </c>
      <c r="Q62" s="49">
        <f t="shared" si="24"/>
        <v>22.073913607390299</v>
      </c>
      <c r="R62" s="49">
        <f t="shared" si="24"/>
        <v>43.522125192912071</v>
      </c>
      <c r="S62" s="50">
        <f t="shared" si="24"/>
        <v>0.73980674559009207</v>
      </c>
      <c r="T62" s="50">
        <f t="shared" si="24"/>
        <v>0.76587329654967562</v>
      </c>
      <c r="U62" s="50">
        <f t="shared" si="24"/>
        <v>0.76854875599750083</v>
      </c>
      <c r="V62" s="50">
        <f t="shared" si="24"/>
        <v>0.75079096285703439</v>
      </c>
      <c r="W62" s="64">
        <f t="shared" ref="W62:W76" si="28">F62/SUM($F$61:$F$76)</f>
        <v>2.0785989784217657E-2</v>
      </c>
      <c r="X62" s="64">
        <f t="shared" ref="X62:X76" si="29">J62/SUM($J$61:$J$76)</f>
        <v>2.094281270178442E-2</v>
      </c>
      <c r="Y62" s="64">
        <f t="shared" ref="Y62:Y76" si="30">N62/SUM($N$61:$N$76)</f>
        <v>2.0774035818473632E-2</v>
      </c>
    </row>
    <row r="63" spans="1:25" x14ac:dyDescent="0.35">
      <c r="A63" s="38"/>
      <c r="B63" s="18" t="s">
        <v>46</v>
      </c>
      <c r="C63" s="48">
        <v>1983</v>
      </c>
      <c r="D63" s="48">
        <v>1818</v>
      </c>
      <c r="E63" s="48">
        <v>577</v>
      </c>
      <c r="F63" s="19">
        <f t="shared" si="25"/>
        <v>4378</v>
      </c>
      <c r="G63" s="48">
        <v>86685.563529000006</v>
      </c>
      <c r="H63" s="48">
        <v>66333.219110000005</v>
      </c>
      <c r="I63" s="48">
        <v>8384.4275409999991</v>
      </c>
      <c r="J63" s="19">
        <f t="shared" si="26"/>
        <v>161403.21018000002</v>
      </c>
      <c r="K63" s="48">
        <v>67315.258059999993</v>
      </c>
      <c r="L63" s="48">
        <v>50309.328695999997</v>
      </c>
      <c r="M63" s="48">
        <v>6902.1502739999996</v>
      </c>
      <c r="N63" s="19">
        <f t="shared" si="27"/>
        <v>124526.73702999999</v>
      </c>
      <c r="O63" s="49">
        <f t="shared" si="24"/>
        <v>43.714353771558251</v>
      </c>
      <c r="P63" s="49">
        <f t="shared" si="24"/>
        <v>36.486919202420246</v>
      </c>
      <c r="Q63" s="49">
        <f t="shared" si="24"/>
        <v>14.531070261698439</v>
      </c>
      <c r="R63" s="49">
        <f t="shared" si="24"/>
        <v>36.866882179077209</v>
      </c>
      <c r="S63" s="50">
        <f t="shared" si="24"/>
        <v>0.77654519760352225</v>
      </c>
      <c r="T63" s="50">
        <f t="shared" si="24"/>
        <v>0.75843339688629186</v>
      </c>
      <c r="U63" s="50">
        <f t="shared" si="24"/>
        <v>0.82321067720465857</v>
      </c>
      <c r="V63" s="50">
        <f t="shared" si="24"/>
        <v>0.77152577629109931</v>
      </c>
      <c r="W63" s="64">
        <f t="shared" si="28"/>
        <v>3.0424962646374093E-2</v>
      </c>
      <c r="X63" s="64">
        <f t="shared" si="29"/>
        <v>2.5966933756988424E-2</v>
      </c>
      <c r="Y63" s="64">
        <f t="shared" si="30"/>
        <v>2.6469024819161781E-2</v>
      </c>
    </row>
    <row r="64" spans="1:25" x14ac:dyDescent="0.35">
      <c r="A64" s="38"/>
      <c r="B64" s="18" t="s">
        <v>47</v>
      </c>
      <c r="C64" s="48">
        <v>1331</v>
      </c>
      <c r="D64" s="48">
        <v>1155</v>
      </c>
      <c r="E64" s="48">
        <v>315</v>
      </c>
      <c r="F64" s="19">
        <f t="shared" si="25"/>
        <v>2801</v>
      </c>
      <c r="G64" s="48">
        <v>40732.829008000001</v>
      </c>
      <c r="H64" s="48">
        <v>19587.697143000001</v>
      </c>
      <c r="I64" s="48">
        <v>3622.4191689999998</v>
      </c>
      <c r="J64" s="19">
        <f t="shared" si="26"/>
        <v>63942.945319999999</v>
      </c>
      <c r="K64" s="48">
        <v>31724.341227000001</v>
      </c>
      <c r="L64" s="48">
        <v>15724.90278</v>
      </c>
      <c r="M64" s="48">
        <v>2992.3786209999998</v>
      </c>
      <c r="N64" s="19">
        <f t="shared" si="27"/>
        <v>50441.622627999997</v>
      </c>
      <c r="O64" s="49">
        <f t="shared" si="24"/>
        <v>30.603177316303533</v>
      </c>
      <c r="P64" s="49">
        <f t="shared" si="24"/>
        <v>16.959045145454546</v>
      </c>
      <c r="Q64" s="49">
        <f t="shared" si="24"/>
        <v>11.499743393650792</v>
      </c>
      <c r="R64" s="49">
        <f t="shared" si="24"/>
        <v>22.828613109603712</v>
      </c>
      <c r="S64" s="50">
        <f t="shared" si="24"/>
        <v>0.77883962394974537</v>
      </c>
      <c r="T64" s="50">
        <f t="shared" si="24"/>
        <v>0.80279486992270366</v>
      </c>
      <c r="U64" s="50">
        <f t="shared" si="24"/>
        <v>0.82607188218531646</v>
      </c>
      <c r="V64" s="50">
        <f t="shared" si="24"/>
        <v>0.78885360027704143</v>
      </c>
      <c r="W64" s="64">
        <f t="shared" si="28"/>
        <v>1.9465582542826366E-2</v>
      </c>
      <c r="X64" s="64">
        <f t="shared" si="29"/>
        <v>1.0287293688269644E-2</v>
      </c>
      <c r="Y64" s="64">
        <f t="shared" si="30"/>
        <v>1.0721718027010319E-2</v>
      </c>
    </row>
    <row r="65" spans="1:25" x14ac:dyDescent="0.35">
      <c r="A65" s="38"/>
      <c r="B65" s="18" t="s">
        <v>48</v>
      </c>
      <c r="C65" s="48">
        <v>2772</v>
      </c>
      <c r="D65" s="48">
        <v>2700</v>
      </c>
      <c r="E65" s="48">
        <v>861</v>
      </c>
      <c r="F65" s="19">
        <f t="shared" si="25"/>
        <v>6333</v>
      </c>
      <c r="G65" s="48">
        <v>110889.963714</v>
      </c>
      <c r="H65" s="48">
        <v>60833.141108999997</v>
      </c>
      <c r="I65" s="48">
        <v>14505.484012000001</v>
      </c>
      <c r="J65" s="19">
        <f t="shared" si="26"/>
        <v>186228.588835</v>
      </c>
      <c r="K65" s="48">
        <v>85121.207978000006</v>
      </c>
      <c r="L65" s="48">
        <v>47383.486406000004</v>
      </c>
      <c r="M65" s="48">
        <v>11239.502653</v>
      </c>
      <c r="N65" s="19">
        <f t="shared" si="27"/>
        <v>143744.19703700001</v>
      </c>
      <c r="O65" s="49">
        <f t="shared" si="24"/>
        <v>40.003594413419911</v>
      </c>
      <c r="P65" s="49">
        <f t="shared" si="24"/>
        <v>22.530793003333333</v>
      </c>
      <c r="Q65" s="49">
        <f t="shared" si="24"/>
        <v>16.847252046457609</v>
      </c>
      <c r="R65" s="49">
        <f t="shared" si="24"/>
        <v>29.40606171403758</v>
      </c>
      <c r="S65" s="50">
        <f t="shared" si="24"/>
        <v>0.76761868366680097</v>
      </c>
      <c r="T65" s="50">
        <f t="shared" si="24"/>
        <v>0.77890908708953421</v>
      </c>
      <c r="U65" s="50">
        <f t="shared" si="24"/>
        <v>0.77484506161268785</v>
      </c>
      <c r="V65" s="50">
        <f t="shared" si="24"/>
        <v>0.77186965726491386</v>
      </c>
      <c r="W65" s="64">
        <f t="shared" si="28"/>
        <v>4.401125820911081E-2</v>
      </c>
      <c r="X65" s="64">
        <f t="shared" si="29"/>
        <v>2.9960899938377413E-2</v>
      </c>
      <c r="Y65" s="64">
        <f t="shared" si="30"/>
        <v>3.0553829721453471E-2</v>
      </c>
    </row>
    <row r="66" spans="1:25" x14ac:dyDescent="0.35">
      <c r="A66" s="38"/>
      <c r="B66" s="18" t="s">
        <v>49</v>
      </c>
      <c r="C66" s="48">
        <v>6497</v>
      </c>
      <c r="D66" s="48">
        <v>5155</v>
      </c>
      <c r="E66" s="48">
        <v>1603</v>
      </c>
      <c r="F66" s="19">
        <f t="shared" si="25"/>
        <v>13255</v>
      </c>
      <c r="G66" s="48">
        <v>238301.072285</v>
      </c>
      <c r="H66" s="48">
        <v>132091.52220400001</v>
      </c>
      <c r="I66" s="48">
        <v>34059.524449999997</v>
      </c>
      <c r="J66" s="19">
        <f t="shared" si="26"/>
        <v>404452.11893900007</v>
      </c>
      <c r="K66" s="48">
        <v>186782.93500100001</v>
      </c>
      <c r="L66" s="48">
        <v>103231.085744</v>
      </c>
      <c r="M66" s="48">
        <v>26010.298162999999</v>
      </c>
      <c r="N66" s="19">
        <f t="shared" si="27"/>
        <v>316024.31890800002</v>
      </c>
      <c r="O66" s="49">
        <f t="shared" si="24"/>
        <v>36.67863202785901</v>
      </c>
      <c r="P66" s="49">
        <f t="shared" si="24"/>
        <v>25.623961630261885</v>
      </c>
      <c r="Q66" s="49">
        <f t="shared" si="24"/>
        <v>21.247363973799125</v>
      </c>
      <c r="R66" s="49">
        <f t="shared" si="24"/>
        <v>30.513173816597515</v>
      </c>
      <c r="S66" s="50">
        <f t="shared" si="24"/>
        <v>0.78381071981755057</v>
      </c>
      <c r="T66" s="50">
        <f t="shared" si="24"/>
        <v>0.78151181863565455</v>
      </c>
      <c r="U66" s="50">
        <f t="shared" si="24"/>
        <v>0.76367179468942947</v>
      </c>
      <c r="V66" s="50">
        <f t="shared" si="24"/>
        <v>0.78136398379374827</v>
      </c>
      <c r="W66" s="64">
        <f t="shared" si="28"/>
        <v>9.2115778866534631E-2</v>
      </c>
      <c r="X66" s="64">
        <f t="shared" si="29"/>
        <v>6.5069222406730048E-2</v>
      </c>
      <c r="Y66" s="64">
        <f t="shared" si="30"/>
        <v>6.717316891246701E-2</v>
      </c>
    </row>
    <row r="67" spans="1:25" x14ac:dyDescent="0.35">
      <c r="A67" s="38"/>
      <c r="B67" s="18" t="s">
        <v>50</v>
      </c>
      <c r="C67" s="48">
        <v>29781</v>
      </c>
      <c r="D67" s="48">
        <v>24304</v>
      </c>
      <c r="E67" s="48">
        <v>7189</v>
      </c>
      <c r="F67" s="19">
        <f t="shared" si="25"/>
        <v>61274</v>
      </c>
      <c r="G67" s="48">
        <v>2013359.5702480001</v>
      </c>
      <c r="H67" s="48">
        <v>1411604.1970550001</v>
      </c>
      <c r="I67" s="48">
        <v>219688.366695</v>
      </c>
      <c r="J67" s="19">
        <f t="shared" si="26"/>
        <v>3644652.1339980001</v>
      </c>
      <c r="K67" s="48">
        <v>1508550.3117209999</v>
      </c>
      <c r="L67" s="48">
        <v>1038490.477039</v>
      </c>
      <c r="M67" s="48">
        <v>164960.15699300001</v>
      </c>
      <c r="N67" s="19">
        <f t="shared" si="27"/>
        <v>2712000.9457529997</v>
      </c>
      <c r="O67" s="49">
        <f t="shared" si="24"/>
        <v>67.605505867768045</v>
      </c>
      <c r="P67" s="49">
        <f t="shared" si="24"/>
        <v>58.081147015100399</v>
      </c>
      <c r="Q67" s="49">
        <f t="shared" si="24"/>
        <v>30.558960452775075</v>
      </c>
      <c r="R67" s="49">
        <f t="shared" si="24"/>
        <v>59.481217710578711</v>
      </c>
      <c r="S67" s="50">
        <f t="shared" si="24"/>
        <v>0.74927019197826683</v>
      </c>
      <c r="T67" s="50">
        <f t="shared" si="24"/>
        <v>0.7356810635768728</v>
      </c>
      <c r="U67" s="50">
        <f t="shared" si="24"/>
        <v>0.75088253180933873</v>
      </c>
      <c r="V67" s="50">
        <f t="shared" si="24"/>
        <v>0.74410419596837385</v>
      </c>
      <c r="W67" s="64">
        <f t="shared" si="28"/>
        <v>0.42582438583689497</v>
      </c>
      <c r="X67" s="64">
        <f t="shared" si="29"/>
        <v>0.58636033586474323</v>
      </c>
      <c r="Y67" s="64">
        <f t="shared" si="30"/>
        <v>0.57645467997312683</v>
      </c>
    </row>
    <row r="68" spans="1:25" x14ac:dyDescent="0.35">
      <c r="A68" s="38"/>
      <c r="B68" s="18" t="s">
        <v>51</v>
      </c>
      <c r="C68" s="48">
        <v>2914</v>
      </c>
      <c r="D68" s="48">
        <v>2634</v>
      </c>
      <c r="E68" s="48">
        <v>858</v>
      </c>
      <c r="F68" s="19">
        <f t="shared" si="25"/>
        <v>6406</v>
      </c>
      <c r="G68" s="48">
        <v>103016.148487</v>
      </c>
      <c r="H68" s="48">
        <v>68696.959279000002</v>
      </c>
      <c r="I68" s="48">
        <v>15852.855756000001</v>
      </c>
      <c r="J68" s="19">
        <f t="shared" si="26"/>
        <v>187565.96352200001</v>
      </c>
      <c r="K68" s="48">
        <v>80849.898608000003</v>
      </c>
      <c r="L68" s="48">
        <v>54000.644944</v>
      </c>
      <c r="M68" s="48">
        <v>12278.523303</v>
      </c>
      <c r="N68" s="19">
        <f t="shared" si="27"/>
        <v>147129.06685500001</v>
      </c>
      <c r="O68" s="49">
        <f t="shared" si="24"/>
        <v>35.352144298901855</v>
      </c>
      <c r="P68" s="49">
        <f t="shared" si="24"/>
        <v>26.080850143887623</v>
      </c>
      <c r="Q68" s="49">
        <f t="shared" si="24"/>
        <v>18.476521860139862</v>
      </c>
      <c r="R68" s="49">
        <f t="shared" si="24"/>
        <v>29.279732051514205</v>
      </c>
      <c r="S68" s="50">
        <f t="shared" si="24"/>
        <v>0.78482742555845753</v>
      </c>
      <c r="T68" s="50">
        <f t="shared" si="24"/>
        <v>0.7860703808546512</v>
      </c>
      <c r="U68" s="50">
        <f t="shared" si="24"/>
        <v>0.77453068973726169</v>
      </c>
      <c r="V68" s="50">
        <f t="shared" si="24"/>
        <v>0.78441239600351553</v>
      </c>
      <c r="W68" s="64">
        <f t="shared" si="28"/>
        <v>4.4518572570276936E-2</v>
      </c>
      <c r="X68" s="64">
        <f t="shared" si="29"/>
        <v>3.0176059970615142E-2</v>
      </c>
      <c r="Y68" s="64">
        <f t="shared" si="30"/>
        <v>3.1273307364240256E-2</v>
      </c>
    </row>
    <row r="69" spans="1:25" x14ac:dyDescent="0.35">
      <c r="A69" s="38"/>
      <c r="B69" s="18" t="s">
        <v>52</v>
      </c>
      <c r="C69" s="48">
        <v>3709</v>
      </c>
      <c r="D69" s="48">
        <v>3536</v>
      </c>
      <c r="E69" s="48">
        <v>1061</v>
      </c>
      <c r="F69" s="19">
        <f t="shared" si="25"/>
        <v>8306</v>
      </c>
      <c r="G69" s="48">
        <v>155564.133852</v>
      </c>
      <c r="H69" s="48">
        <v>111033.407979</v>
      </c>
      <c r="I69" s="48">
        <v>21243.172610000001</v>
      </c>
      <c r="J69" s="19">
        <f t="shared" si="26"/>
        <v>287840.71444100002</v>
      </c>
      <c r="K69" s="48">
        <v>120530.80265100001</v>
      </c>
      <c r="L69" s="48">
        <v>84902.825060999996</v>
      </c>
      <c r="M69" s="48">
        <v>16748.854619000002</v>
      </c>
      <c r="N69" s="19">
        <f t="shared" si="27"/>
        <v>222182.48233099998</v>
      </c>
      <c r="O69" s="49">
        <f t="shared" si="24"/>
        <v>41.942338595847936</v>
      </c>
      <c r="P69" s="49">
        <f t="shared" si="24"/>
        <v>31.400850672794117</v>
      </c>
      <c r="Q69" s="49">
        <f t="shared" si="24"/>
        <v>20.021840348727618</v>
      </c>
      <c r="R69" s="49">
        <f t="shared" si="24"/>
        <v>34.654552665663381</v>
      </c>
      <c r="S69" s="50">
        <f t="shared" si="24"/>
        <v>0.77479814701806604</v>
      </c>
      <c r="T69" s="50">
        <f t="shared" si="24"/>
        <v>0.76466017396365837</v>
      </c>
      <c r="U69" s="50">
        <f t="shared" si="24"/>
        <v>0.78843470918819603</v>
      </c>
      <c r="V69" s="50">
        <f t="shared" si="24"/>
        <v>0.77189386762914569</v>
      </c>
      <c r="W69" s="64">
        <f t="shared" si="28"/>
        <v>5.7722644984189858E-2</v>
      </c>
      <c r="X69" s="64">
        <f t="shared" si="29"/>
        <v>4.630850127527289E-2</v>
      </c>
      <c r="Y69" s="64">
        <f t="shared" si="30"/>
        <v>4.7226433290269376E-2</v>
      </c>
    </row>
    <row r="70" spans="1:25" x14ac:dyDescent="0.35">
      <c r="A70" s="38"/>
      <c r="B70" s="18" t="s">
        <v>53</v>
      </c>
      <c r="C70" s="48">
        <v>1326</v>
      </c>
      <c r="D70" s="48">
        <v>706</v>
      </c>
      <c r="E70" s="48">
        <v>200</v>
      </c>
      <c r="F70" s="19">
        <f t="shared" si="25"/>
        <v>2232</v>
      </c>
      <c r="G70" s="48">
        <v>48988.715877000002</v>
      </c>
      <c r="H70" s="48">
        <v>20100.816931000001</v>
      </c>
      <c r="I70" s="48">
        <v>2645.1489550000001</v>
      </c>
      <c r="J70" s="19">
        <f t="shared" si="26"/>
        <v>71734.681763000001</v>
      </c>
      <c r="K70" s="48">
        <v>37812.104249999997</v>
      </c>
      <c r="L70" s="48">
        <v>15614.103885</v>
      </c>
      <c r="M70" s="48">
        <v>2181.0669469999998</v>
      </c>
      <c r="N70" s="19">
        <f t="shared" si="27"/>
        <v>55607.275081999993</v>
      </c>
      <c r="O70" s="49">
        <f t="shared" si="24"/>
        <v>36.944732938914029</v>
      </c>
      <c r="P70" s="49">
        <f t="shared" si="24"/>
        <v>28.471412083569408</v>
      </c>
      <c r="Q70" s="49">
        <f t="shared" si="24"/>
        <v>13.225744775000001</v>
      </c>
      <c r="R70" s="49">
        <f t="shared" si="24"/>
        <v>32.139194338261646</v>
      </c>
      <c r="S70" s="50">
        <f t="shared" si="24"/>
        <v>0.77185334567531749</v>
      </c>
      <c r="T70" s="50">
        <f t="shared" si="24"/>
        <v>0.77678951749068093</v>
      </c>
      <c r="U70" s="50">
        <f t="shared" si="24"/>
        <v>0.82455354466039876</v>
      </c>
      <c r="V70" s="50">
        <f t="shared" si="24"/>
        <v>0.77517978354901751</v>
      </c>
      <c r="W70" s="64">
        <f t="shared" si="28"/>
        <v>1.5511310330449286E-2</v>
      </c>
      <c r="X70" s="64">
        <f t="shared" si="29"/>
        <v>1.154084684772449E-2</v>
      </c>
      <c r="Y70" s="64">
        <f t="shared" si="30"/>
        <v>1.1819713415576151E-2</v>
      </c>
    </row>
    <row r="71" spans="1:25" x14ac:dyDescent="0.35">
      <c r="A71" s="38"/>
      <c r="B71" s="18" t="s">
        <v>54</v>
      </c>
      <c r="C71" s="48">
        <v>5143</v>
      </c>
      <c r="D71" s="48">
        <v>4375</v>
      </c>
      <c r="E71" s="48">
        <v>1437</v>
      </c>
      <c r="F71" s="19">
        <f t="shared" si="25"/>
        <v>10955</v>
      </c>
      <c r="G71" s="48">
        <v>218773.67476299999</v>
      </c>
      <c r="H71" s="48">
        <v>138552.69547400001</v>
      </c>
      <c r="I71" s="48">
        <v>23818.777941</v>
      </c>
      <c r="J71" s="19">
        <f t="shared" si="26"/>
        <v>381145.148178</v>
      </c>
      <c r="K71" s="48">
        <v>168469.969499</v>
      </c>
      <c r="L71" s="48">
        <v>104304.297121</v>
      </c>
      <c r="M71" s="48">
        <v>18741.725575</v>
      </c>
      <c r="N71" s="19">
        <f t="shared" si="27"/>
        <v>291515.992195</v>
      </c>
      <c r="O71" s="49">
        <f t="shared" si="24"/>
        <v>42.538144033249075</v>
      </c>
      <c r="P71" s="49">
        <f t="shared" si="24"/>
        <v>31.669187536914286</v>
      </c>
      <c r="Q71" s="49">
        <f t="shared" si="24"/>
        <v>16.575349993736953</v>
      </c>
      <c r="R71" s="49">
        <f t="shared" si="24"/>
        <v>34.791889381834778</v>
      </c>
      <c r="S71" s="50">
        <f t="shared" si="24"/>
        <v>0.77006508978516464</v>
      </c>
      <c r="T71" s="50">
        <f t="shared" si="24"/>
        <v>0.7528131933064639</v>
      </c>
      <c r="U71" s="50">
        <f t="shared" si="24"/>
        <v>0.78684664769216761</v>
      </c>
      <c r="V71" s="50">
        <f t="shared" si="24"/>
        <v>0.76484245854510535</v>
      </c>
      <c r="W71" s="64">
        <f t="shared" si="28"/>
        <v>7.613190173390319E-2</v>
      </c>
      <c r="X71" s="64">
        <f t="shared" si="29"/>
        <v>6.1319541312085085E-2</v>
      </c>
      <c r="Y71" s="64">
        <f t="shared" si="30"/>
        <v>6.1963753460697477E-2</v>
      </c>
    </row>
    <row r="72" spans="1:25" x14ac:dyDescent="0.35">
      <c r="A72" s="38"/>
      <c r="B72" s="18" t="s">
        <v>55</v>
      </c>
      <c r="C72" s="48">
        <v>3441</v>
      </c>
      <c r="D72" s="48">
        <v>3261</v>
      </c>
      <c r="E72" s="48">
        <v>1138</v>
      </c>
      <c r="F72" s="19">
        <f t="shared" si="25"/>
        <v>7840</v>
      </c>
      <c r="G72" s="48">
        <v>116439.619005</v>
      </c>
      <c r="H72" s="48">
        <v>69321.912379000001</v>
      </c>
      <c r="I72" s="48">
        <v>14014.224007999999</v>
      </c>
      <c r="J72" s="19">
        <f t="shared" si="26"/>
        <v>199775.75539199999</v>
      </c>
      <c r="K72" s="48">
        <v>90700.503761999993</v>
      </c>
      <c r="L72" s="48">
        <v>54501.496550000003</v>
      </c>
      <c r="M72" s="48">
        <v>11303.650216</v>
      </c>
      <c r="N72" s="19">
        <f t="shared" si="27"/>
        <v>156505.650528</v>
      </c>
      <c r="O72" s="49">
        <f t="shared" si="24"/>
        <v>33.838889568439406</v>
      </c>
      <c r="P72" s="49">
        <f t="shared" si="24"/>
        <v>21.257869481447408</v>
      </c>
      <c r="Q72" s="49">
        <f t="shared" si="24"/>
        <v>12.314783838312829</v>
      </c>
      <c r="R72" s="49">
        <f t="shared" si="24"/>
        <v>25.481601453061224</v>
      </c>
      <c r="S72" s="50">
        <f t="shared" si="24"/>
        <v>0.77894881945727812</v>
      </c>
      <c r="T72" s="50">
        <f t="shared" si="24"/>
        <v>0.78620878564380725</v>
      </c>
      <c r="U72" s="50">
        <f t="shared" si="24"/>
        <v>0.80658409695373268</v>
      </c>
      <c r="V72" s="50">
        <f t="shared" si="24"/>
        <v>0.78340662619898294</v>
      </c>
      <c r="W72" s="64">
        <f t="shared" si="28"/>
        <v>5.4484172486882795E-2</v>
      </c>
      <c r="X72" s="64">
        <f t="shared" si="29"/>
        <v>3.2140400433988359E-2</v>
      </c>
      <c r="Y72" s="64">
        <f t="shared" si="30"/>
        <v>3.3266365496806533E-2</v>
      </c>
    </row>
    <row r="73" spans="1:25" x14ac:dyDescent="0.35">
      <c r="A73" s="38"/>
      <c r="B73" s="18" t="s">
        <v>56</v>
      </c>
      <c r="C73" s="48">
        <v>1661</v>
      </c>
      <c r="D73" s="48">
        <v>1390</v>
      </c>
      <c r="E73" s="48">
        <v>479</v>
      </c>
      <c r="F73" s="19">
        <f t="shared" si="25"/>
        <v>3530</v>
      </c>
      <c r="G73" s="48">
        <v>47256.886318999997</v>
      </c>
      <c r="H73" s="48">
        <v>27443.590938000001</v>
      </c>
      <c r="I73" s="48">
        <v>7125.3715709999997</v>
      </c>
      <c r="J73" s="19">
        <f t="shared" si="26"/>
        <v>81825.848827999987</v>
      </c>
      <c r="K73" s="48">
        <v>37041.266754999997</v>
      </c>
      <c r="L73" s="48">
        <v>21705.373554999998</v>
      </c>
      <c r="M73" s="48">
        <v>5643.1202789999998</v>
      </c>
      <c r="N73" s="19">
        <f t="shared" si="27"/>
        <v>64389.760588999998</v>
      </c>
      <c r="O73" s="49">
        <f t="shared" si="24"/>
        <v>28.450864731487055</v>
      </c>
      <c r="P73" s="49">
        <f t="shared" si="24"/>
        <v>19.743590602877699</v>
      </c>
      <c r="Q73" s="49">
        <f t="shared" si="24"/>
        <v>14.875514762004174</v>
      </c>
      <c r="R73" s="49">
        <f t="shared" si="24"/>
        <v>23.180127146742205</v>
      </c>
      <c r="S73" s="50">
        <f t="shared" si="24"/>
        <v>0.7838279167391371</v>
      </c>
      <c r="T73" s="50">
        <f t="shared" si="24"/>
        <v>0.79090865346434924</v>
      </c>
      <c r="U73" s="50">
        <f t="shared" si="24"/>
        <v>0.79197557948659014</v>
      </c>
      <c r="V73" s="50">
        <f t="shared" si="24"/>
        <v>0.78691222286430429</v>
      </c>
      <c r="W73" s="64">
        <f t="shared" si="28"/>
        <v>2.453177664269085E-2</v>
      </c>
      <c r="X73" s="64">
        <f t="shared" si="29"/>
        <v>1.3164337894868655E-2</v>
      </c>
      <c r="Y73" s="64">
        <f t="shared" si="30"/>
        <v>1.3686491847285225E-2</v>
      </c>
    </row>
    <row r="74" spans="1:25" x14ac:dyDescent="0.35">
      <c r="A74" s="38"/>
      <c r="B74" s="18" t="s">
        <v>57</v>
      </c>
      <c r="C74" s="48">
        <v>3750</v>
      </c>
      <c r="D74" s="48">
        <v>3460</v>
      </c>
      <c r="E74" s="48">
        <v>907</v>
      </c>
      <c r="F74" s="19">
        <f t="shared" si="25"/>
        <v>8117</v>
      </c>
      <c r="G74" s="48">
        <v>152571.95461700001</v>
      </c>
      <c r="H74" s="48">
        <v>92518.301221999995</v>
      </c>
      <c r="I74" s="48">
        <v>27416.321542000002</v>
      </c>
      <c r="J74" s="19">
        <f t="shared" si="26"/>
        <v>272506.57738099998</v>
      </c>
      <c r="K74" s="48">
        <v>117556.397</v>
      </c>
      <c r="L74" s="48">
        <v>72386.323589000007</v>
      </c>
      <c r="M74" s="48">
        <v>20944.447212999999</v>
      </c>
      <c r="N74" s="19">
        <f t="shared" si="27"/>
        <v>210887.16780200001</v>
      </c>
      <c r="O74" s="49">
        <f t="shared" si="24"/>
        <v>40.685854564533336</v>
      </c>
      <c r="P74" s="49">
        <f t="shared" si="24"/>
        <v>26.739393416763004</v>
      </c>
      <c r="Q74" s="49">
        <f t="shared" si="24"/>
        <v>30.227476893054025</v>
      </c>
      <c r="R74" s="49">
        <f t="shared" si="24"/>
        <v>33.572326891831956</v>
      </c>
      <c r="S74" s="50">
        <f t="shared" si="24"/>
        <v>0.77049807282800276</v>
      </c>
      <c r="T74" s="50">
        <f t="shared" si="24"/>
        <v>0.78240005094026965</v>
      </c>
      <c r="U74" s="50">
        <f t="shared" si="24"/>
        <v>0.76394082192662072</v>
      </c>
      <c r="V74" s="50">
        <f t="shared" si="24"/>
        <v>0.77387918423397195</v>
      </c>
      <c r="W74" s="64">
        <f t="shared" si="28"/>
        <v>5.6409187254595365E-2</v>
      </c>
      <c r="X74" s="64">
        <f t="shared" si="29"/>
        <v>4.3841508699266847E-2</v>
      </c>
      <c r="Y74" s="64">
        <f t="shared" si="30"/>
        <v>4.482553555746914E-2</v>
      </c>
    </row>
    <row r="75" spans="1:25" x14ac:dyDescent="0.35">
      <c r="A75" s="38"/>
      <c r="B75" s="18" t="s">
        <v>58</v>
      </c>
      <c r="C75" s="48">
        <v>689</v>
      </c>
      <c r="D75" s="48">
        <v>581</v>
      </c>
      <c r="E75" s="48">
        <v>193</v>
      </c>
      <c r="F75" s="19">
        <f t="shared" si="25"/>
        <v>1463</v>
      </c>
      <c r="G75" s="48">
        <v>15811.862053000001</v>
      </c>
      <c r="H75" s="48">
        <v>8728.8660120000004</v>
      </c>
      <c r="I75" s="48">
        <v>1830.131707</v>
      </c>
      <c r="J75" s="19">
        <f t="shared" si="26"/>
        <v>26370.859772000003</v>
      </c>
      <c r="K75" s="48">
        <v>12907.793191000001</v>
      </c>
      <c r="L75" s="48">
        <v>7160.2466999999997</v>
      </c>
      <c r="M75" s="48">
        <v>1516.36067</v>
      </c>
      <c r="N75" s="19">
        <f t="shared" si="27"/>
        <v>21584.400561000002</v>
      </c>
      <c r="O75" s="49">
        <f t="shared" si="24"/>
        <v>22.949001528301888</v>
      </c>
      <c r="P75" s="49">
        <f t="shared" si="24"/>
        <v>15.023865769363168</v>
      </c>
      <c r="Q75" s="49">
        <f t="shared" si="24"/>
        <v>9.4825477046632116</v>
      </c>
      <c r="R75" s="49">
        <f t="shared" si="24"/>
        <v>18.025194649350652</v>
      </c>
      <c r="S75" s="50">
        <f t="shared" si="24"/>
        <v>0.81633606135281145</v>
      </c>
      <c r="T75" s="50">
        <f t="shared" si="24"/>
        <v>0.82029517810864061</v>
      </c>
      <c r="U75" s="50">
        <f t="shared" si="24"/>
        <v>0.82855275617603408</v>
      </c>
      <c r="V75" s="50">
        <f t="shared" si="24"/>
        <v>0.81849438158697585</v>
      </c>
      <c r="W75" s="64">
        <f t="shared" si="28"/>
        <v>1.0167135758712951E-2</v>
      </c>
      <c r="X75" s="64">
        <f t="shared" si="29"/>
        <v>4.2426068728787089E-3</v>
      </c>
      <c r="Y75" s="64">
        <f t="shared" si="30"/>
        <v>4.5879145939413885E-3</v>
      </c>
    </row>
    <row r="76" spans="1:25" x14ac:dyDescent="0.35">
      <c r="A76" s="38"/>
      <c r="B76" s="8" t="s">
        <v>59</v>
      </c>
      <c r="C76" s="48">
        <v>1065</v>
      </c>
      <c r="D76" s="48">
        <v>832</v>
      </c>
      <c r="E76" s="48">
        <v>225</v>
      </c>
      <c r="F76" s="19">
        <f t="shared" si="25"/>
        <v>2122</v>
      </c>
      <c r="G76" s="48">
        <v>45109.564117000002</v>
      </c>
      <c r="H76" s="48">
        <v>32097.913567</v>
      </c>
      <c r="I76" s="48">
        <v>8846.7631810000003</v>
      </c>
      <c r="J76" s="19">
        <f t="shared" si="26"/>
        <v>86054.240865</v>
      </c>
      <c r="K76" s="48">
        <v>34836.948499999999</v>
      </c>
      <c r="L76" s="48">
        <v>24651.786135999999</v>
      </c>
      <c r="M76" s="48">
        <v>6093.2481049999997</v>
      </c>
      <c r="N76" s="19">
        <f t="shared" si="27"/>
        <v>65581.982741</v>
      </c>
      <c r="O76" s="49">
        <f t="shared" si="24"/>
        <v>42.356398231924885</v>
      </c>
      <c r="P76" s="49">
        <f t="shared" si="24"/>
        <v>38.579223037259617</v>
      </c>
      <c r="Q76" s="49">
        <f t="shared" si="24"/>
        <v>39.318947471111109</v>
      </c>
      <c r="R76" s="49">
        <f t="shared" si="24"/>
        <v>40.553365157869933</v>
      </c>
      <c r="S76" s="50">
        <f t="shared" si="24"/>
        <v>0.77227411042243566</v>
      </c>
      <c r="T76" s="50">
        <f t="shared" si="24"/>
        <v>0.76801833504046202</v>
      </c>
      <c r="U76" s="50">
        <f t="shared" si="24"/>
        <v>0.68875451736815285</v>
      </c>
      <c r="V76" s="50">
        <f t="shared" si="24"/>
        <v>0.76210053196429417</v>
      </c>
      <c r="W76" s="64">
        <f t="shared" si="28"/>
        <v>1.4746864032801696E-2</v>
      </c>
      <c r="X76" s="64">
        <f t="shared" si="29"/>
        <v>1.3844611699837635E-2</v>
      </c>
      <c r="Y76" s="64">
        <f t="shared" si="30"/>
        <v>1.3939906965065434E-2</v>
      </c>
    </row>
    <row r="77" spans="1:25" x14ac:dyDescent="0.35">
      <c r="A77" s="38"/>
      <c r="B77" s="47" t="s">
        <v>42</v>
      </c>
      <c r="C77" s="51">
        <v>11</v>
      </c>
      <c r="D77" s="51">
        <v>5197</v>
      </c>
      <c r="E77" s="51">
        <v>3707</v>
      </c>
      <c r="F77" s="23">
        <f t="shared" si="25"/>
        <v>8915</v>
      </c>
      <c r="G77" s="51">
        <v>170.82315199999999</v>
      </c>
      <c r="H77" s="51">
        <v>52737.867537999999</v>
      </c>
      <c r="I77" s="51">
        <v>24622.123425999998</v>
      </c>
      <c r="J77" s="23">
        <f t="shared" si="26"/>
        <v>77530.814115999994</v>
      </c>
      <c r="K77" s="51">
        <v>141.24967699999999</v>
      </c>
      <c r="L77" s="51">
        <v>42893.683614000001</v>
      </c>
      <c r="M77" s="51">
        <v>20156.866923000001</v>
      </c>
      <c r="N77" s="23">
        <f t="shared" si="27"/>
        <v>63191.800214000003</v>
      </c>
      <c r="O77" s="52">
        <f t="shared" ref="O77:V78" si="31">G77/C77</f>
        <v>15.529377454545454</v>
      </c>
      <c r="P77" s="52">
        <f t="shared" si="31"/>
        <v>10.147752075812969</v>
      </c>
      <c r="Q77" s="52">
        <f t="shared" si="31"/>
        <v>6.6420618899379544</v>
      </c>
      <c r="R77" s="52">
        <f t="shared" si="31"/>
        <v>8.696670119573751</v>
      </c>
      <c r="S77" s="53">
        <f t="shared" si="31"/>
        <v>0.82687665779636244</v>
      </c>
      <c r="T77" s="53">
        <f t="shared" si="31"/>
        <v>0.81333746729696987</v>
      </c>
      <c r="U77" s="53">
        <f t="shared" si="31"/>
        <v>0.81864860208259449</v>
      </c>
      <c r="V77" s="53">
        <f t="shared" si="31"/>
        <v>0.8150540005868343</v>
      </c>
      <c r="Y77" s="64"/>
    </row>
    <row r="78" spans="1:25" x14ac:dyDescent="0.35">
      <c r="A78" s="38"/>
      <c r="B78" s="7" t="s">
        <v>17</v>
      </c>
      <c r="C78" s="48">
        <f>SUM(C61:C77)</f>
        <v>68187</v>
      </c>
      <c r="D78" s="48">
        <f t="shared" ref="D78:M78" si="32">SUM(D61:D77)</f>
        <v>63138</v>
      </c>
      <c r="E78" s="48">
        <f t="shared" si="32"/>
        <v>21485</v>
      </c>
      <c r="F78" s="19">
        <f t="shared" si="25"/>
        <v>152810</v>
      </c>
      <c r="G78" s="48">
        <f t="shared" si="32"/>
        <v>3486545.5467559998</v>
      </c>
      <c r="H78" s="48">
        <f t="shared" si="32"/>
        <v>2366459.995352</v>
      </c>
      <c r="I78" s="48">
        <f t="shared" si="32"/>
        <v>440246.06871399999</v>
      </c>
      <c r="J78" s="19">
        <f t="shared" si="26"/>
        <v>6293251.6108219996</v>
      </c>
      <c r="K78" s="48">
        <f t="shared" si="32"/>
        <v>2650387.1775109996</v>
      </c>
      <c r="L78" s="48">
        <f t="shared" si="32"/>
        <v>1779848.4362540001</v>
      </c>
      <c r="M78" s="48">
        <f t="shared" si="32"/>
        <v>337577.45152300003</v>
      </c>
      <c r="N78" s="19">
        <f t="shared" si="27"/>
        <v>4767813.0652879998</v>
      </c>
      <c r="O78" s="49">
        <f t="shared" si="31"/>
        <v>51.132115311657643</v>
      </c>
      <c r="P78" s="49">
        <f t="shared" si="31"/>
        <v>37.480756364661538</v>
      </c>
      <c r="Q78" s="49">
        <f t="shared" si="31"/>
        <v>20.490857282476146</v>
      </c>
      <c r="R78" s="49">
        <f t="shared" si="31"/>
        <v>41.183506385851707</v>
      </c>
      <c r="S78" s="50">
        <f t="shared" si="31"/>
        <v>0.76017569309456168</v>
      </c>
      <c r="T78" s="50">
        <f t="shared" si="31"/>
        <v>0.75211431410200358</v>
      </c>
      <c r="U78" s="50">
        <f t="shared" si="31"/>
        <v>0.76679265418336473</v>
      </c>
      <c r="V78" s="50">
        <f t="shared" si="31"/>
        <v>0.75760725299607823</v>
      </c>
    </row>
    <row r="79" spans="1:25" x14ac:dyDescent="0.35">
      <c r="A79" s="38"/>
      <c r="D79" s="8"/>
      <c r="E79" s="8"/>
      <c r="L79" s="8"/>
      <c r="M79" s="8"/>
    </row>
    <row r="80" spans="1:25" s="10" customFormat="1" x14ac:dyDescent="0.35">
      <c r="A80" s="12"/>
      <c r="B80" s="65"/>
      <c r="C80" s="66">
        <f>C20-C32</f>
        <v>0</v>
      </c>
      <c r="D80" s="66">
        <f t="shared" ref="D80:V80" si="33">D20-D32</f>
        <v>0</v>
      </c>
      <c r="E80" s="66">
        <f t="shared" si="33"/>
        <v>0</v>
      </c>
      <c r="F80" s="66">
        <f t="shared" si="33"/>
        <v>0</v>
      </c>
      <c r="G80" s="66">
        <f t="shared" si="33"/>
        <v>0</v>
      </c>
      <c r="H80" s="66">
        <f t="shared" si="33"/>
        <v>0</v>
      </c>
      <c r="I80" s="66">
        <f t="shared" si="33"/>
        <v>0</v>
      </c>
      <c r="J80" s="66">
        <f t="shared" si="33"/>
        <v>0</v>
      </c>
      <c r="K80" s="66">
        <f t="shared" si="33"/>
        <v>0</v>
      </c>
      <c r="L80" s="66">
        <f t="shared" si="33"/>
        <v>0</v>
      </c>
      <c r="M80" s="66">
        <f t="shared" si="33"/>
        <v>0</v>
      </c>
      <c r="N80" s="66">
        <f t="shared" si="33"/>
        <v>0</v>
      </c>
      <c r="O80" s="66">
        <f t="shared" si="33"/>
        <v>0</v>
      </c>
      <c r="P80" s="66">
        <f t="shared" si="33"/>
        <v>0</v>
      </c>
      <c r="Q80" s="66">
        <f t="shared" si="33"/>
        <v>0</v>
      </c>
      <c r="R80" s="66">
        <f t="shared" si="33"/>
        <v>0</v>
      </c>
      <c r="S80" s="66">
        <f t="shared" si="33"/>
        <v>0</v>
      </c>
      <c r="T80" s="66">
        <f t="shared" si="33"/>
        <v>0</v>
      </c>
      <c r="U80" s="66">
        <f t="shared" si="33"/>
        <v>0</v>
      </c>
      <c r="V80" s="66">
        <f t="shared" si="33"/>
        <v>0</v>
      </c>
    </row>
    <row r="81" spans="1:22" s="10" customFormat="1" x14ac:dyDescent="0.35">
      <c r="A81" s="12"/>
      <c r="B81" s="65"/>
      <c r="C81" s="66">
        <f>C32-C55</f>
        <v>0</v>
      </c>
      <c r="D81" s="66">
        <f t="shared" ref="D81:V81" si="34">D32-D55</f>
        <v>0</v>
      </c>
      <c r="E81" s="66">
        <f t="shared" si="34"/>
        <v>0</v>
      </c>
      <c r="F81" s="66">
        <f t="shared" si="34"/>
        <v>0</v>
      </c>
      <c r="G81" s="66">
        <f t="shared" si="34"/>
        <v>0</v>
      </c>
      <c r="H81" s="66">
        <f t="shared" si="34"/>
        <v>0</v>
      </c>
      <c r="I81" s="66">
        <f t="shared" si="34"/>
        <v>0</v>
      </c>
      <c r="J81" s="66">
        <f t="shared" si="34"/>
        <v>0</v>
      </c>
      <c r="K81" s="66">
        <f t="shared" si="34"/>
        <v>0</v>
      </c>
      <c r="L81" s="66">
        <f t="shared" si="34"/>
        <v>0</v>
      </c>
      <c r="M81" s="66">
        <f t="shared" si="34"/>
        <v>0</v>
      </c>
      <c r="N81" s="66">
        <f t="shared" si="34"/>
        <v>0</v>
      </c>
      <c r="O81" s="66">
        <f t="shared" si="34"/>
        <v>0</v>
      </c>
      <c r="P81" s="66">
        <f t="shared" si="34"/>
        <v>0</v>
      </c>
      <c r="Q81" s="66">
        <f t="shared" si="34"/>
        <v>0</v>
      </c>
      <c r="R81" s="66">
        <f t="shared" si="34"/>
        <v>0</v>
      </c>
      <c r="S81" s="66">
        <f t="shared" si="34"/>
        <v>0</v>
      </c>
      <c r="T81" s="66">
        <f t="shared" si="34"/>
        <v>0</v>
      </c>
      <c r="U81" s="66">
        <f t="shared" si="34"/>
        <v>0</v>
      </c>
      <c r="V81" s="66">
        <f t="shared" si="34"/>
        <v>0</v>
      </c>
    </row>
    <row r="82" spans="1:22" s="10" customFormat="1" x14ac:dyDescent="0.35">
      <c r="A82" s="12"/>
      <c r="B82" s="65"/>
      <c r="C82" s="66">
        <f>C55-C78</f>
        <v>0</v>
      </c>
      <c r="D82" s="66">
        <f t="shared" ref="D82:V82" si="35">D55-D78</f>
        <v>0</v>
      </c>
      <c r="E82" s="66">
        <f t="shared" si="35"/>
        <v>0</v>
      </c>
      <c r="F82" s="66">
        <f t="shared" si="35"/>
        <v>0</v>
      </c>
      <c r="G82" s="66">
        <f t="shared" si="35"/>
        <v>0</v>
      </c>
      <c r="H82" s="66">
        <f t="shared" si="35"/>
        <v>0</v>
      </c>
      <c r="I82" s="66">
        <f t="shared" si="35"/>
        <v>0</v>
      </c>
      <c r="J82" s="66">
        <f t="shared" si="35"/>
        <v>0</v>
      </c>
      <c r="K82" s="66">
        <f t="shared" si="35"/>
        <v>0</v>
      </c>
      <c r="L82" s="66">
        <f t="shared" si="35"/>
        <v>0</v>
      </c>
      <c r="M82" s="66">
        <f t="shared" si="35"/>
        <v>0</v>
      </c>
      <c r="N82" s="66">
        <f t="shared" si="35"/>
        <v>0</v>
      </c>
      <c r="O82" s="66">
        <f t="shared" si="35"/>
        <v>0</v>
      </c>
      <c r="P82" s="66">
        <f t="shared" si="35"/>
        <v>0</v>
      </c>
      <c r="Q82" s="66">
        <f t="shared" si="35"/>
        <v>0</v>
      </c>
      <c r="R82" s="66">
        <f t="shared" si="35"/>
        <v>0</v>
      </c>
      <c r="S82" s="66">
        <f t="shared" si="35"/>
        <v>0</v>
      </c>
      <c r="T82" s="66">
        <f t="shared" si="35"/>
        <v>0</v>
      </c>
      <c r="U82" s="66">
        <f t="shared" si="35"/>
        <v>0</v>
      </c>
      <c r="V82" s="66">
        <f t="shared" si="35"/>
        <v>0</v>
      </c>
    </row>
    <row r="83" spans="1:22" s="10" customFormat="1" x14ac:dyDescent="0.35">
      <c r="A83" s="12"/>
      <c r="B83" s="65"/>
    </row>
    <row r="84" spans="1:22" s="10" customFormat="1" x14ac:dyDescent="0.35">
      <c r="A84" s="12"/>
      <c r="B84" s="65"/>
      <c r="D84" s="65"/>
      <c r="E84" s="65"/>
      <c r="F84" s="65"/>
      <c r="H84" s="65"/>
      <c r="I84" s="65"/>
      <c r="L84" s="65"/>
      <c r="M84" s="65"/>
      <c r="S84" s="67"/>
      <c r="T84" s="67"/>
      <c r="U84" s="67"/>
    </row>
    <row r="85" spans="1:22" x14ac:dyDescent="0.35">
      <c r="B85" s="54"/>
      <c r="C85" s="11"/>
      <c r="D85" s="54"/>
      <c r="E85" s="54"/>
      <c r="F85" s="54"/>
      <c r="G85" s="11"/>
      <c r="H85" s="54"/>
      <c r="I85" s="54"/>
      <c r="J85" s="11"/>
      <c r="K85" s="11"/>
      <c r="L85" s="54"/>
      <c r="M85" s="54"/>
      <c r="N85" s="11"/>
      <c r="O85" s="11"/>
      <c r="P85" s="11"/>
      <c r="Q85" s="11"/>
      <c r="R85" s="11"/>
      <c r="S85" s="55"/>
      <c r="T85" s="55"/>
      <c r="U85" s="55"/>
      <c r="V85" s="11"/>
    </row>
    <row r="86" spans="1:22" x14ac:dyDescent="0.35">
      <c r="B86" s="54"/>
      <c r="C86" s="11"/>
      <c r="D86" s="54"/>
      <c r="E86" s="54"/>
      <c r="F86" s="54"/>
      <c r="G86" s="11"/>
      <c r="H86" s="54"/>
      <c r="I86" s="54"/>
      <c r="J86" s="11"/>
      <c r="K86" s="11"/>
      <c r="L86" s="54"/>
      <c r="M86" s="54"/>
      <c r="N86" s="11"/>
      <c r="O86" s="11"/>
      <c r="P86" s="11"/>
      <c r="Q86" s="11"/>
      <c r="R86" s="11"/>
      <c r="S86" s="55"/>
      <c r="T86" s="55"/>
      <c r="U86" s="55"/>
      <c r="V86" s="11"/>
    </row>
    <row r="87" spans="1:22" x14ac:dyDescent="0.35">
      <c r="B87" s="54"/>
      <c r="C87" s="11"/>
      <c r="D87" s="54"/>
      <c r="E87" s="54"/>
      <c r="F87" s="54"/>
      <c r="G87" s="11"/>
      <c r="H87" s="54"/>
      <c r="I87" s="54"/>
      <c r="J87" s="11"/>
      <c r="K87" s="11"/>
      <c r="L87" s="54"/>
      <c r="M87" s="54"/>
      <c r="N87" s="11"/>
      <c r="O87" s="11"/>
      <c r="P87" s="11"/>
      <c r="Q87" s="11"/>
      <c r="R87" s="11"/>
      <c r="S87" s="55"/>
      <c r="T87" s="55"/>
      <c r="U87" s="55"/>
      <c r="V87" s="11"/>
    </row>
    <row r="88" spans="1:22" x14ac:dyDescent="0.35">
      <c r="B88" s="54"/>
      <c r="C88" s="11"/>
      <c r="D88" s="54"/>
      <c r="E88" s="54"/>
      <c r="F88" s="54"/>
      <c r="G88" s="11"/>
      <c r="H88" s="54"/>
      <c r="I88" s="54"/>
      <c r="J88" s="11"/>
      <c r="K88" s="11"/>
      <c r="L88" s="54"/>
      <c r="M88" s="54"/>
      <c r="N88" s="11"/>
      <c r="O88" s="11"/>
      <c r="P88" s="11"/>
      <c r="Q88" s="11"/>
      <c r="R88" s="11"/>
      <c r="S88" s="55"/>
      <c r="T88" s="55"/>
      <c r="U88" s="55"/>
      <c r="V88" s="11"/>
    </row>
    <row r="89" spans="1:22" x14ac:dyDescent="0.35">
      <c r="B89" s="54"/>
      <c r="C89" s="11"/>
      <c r="D89" s="54"/>
      <c r="E89" s="54"/>
      <c r="F89" s="54"/>
      <c r="G89" s="11"/>
      <c r="H89" s="54"/>
      <c r="I89" s="54"/>
      <c r="J89" s="11"/>
      <c r="K89" s="11"/>
      <c r="L89" s="54"/>
      <c r="M89" s="54"/>
      <c r="N89" s="11"/>
      <c r="O89" s="11"/>
      <c r="P89" s="11"/>
      <c r="Q89" s="11"/>
      <c r="R89" s="11"/>
      <c r="S89" s="55"/>
      <c r="T89" s="55"/>
      <c r="U89" s="55"/>
      <c r="V89" s="11"/>
    </row>
    <row r="90" spans="1:22" x14ac:dyDescent="0.35">
      <c r="B90" s="54"/>
      <c r="C90" s="11"/>
      <c r="D90" s="54"/>
      <c r="E90" s="54"/>
      <c r="F90" s="54"/>
      <c r="G90" s="11"/>
      <c r="H90" s="54"/>
      <c r="I90" s="54"/>
      <c r="J90" s="11"/>
      <c r="K90" s="11"/>
      <c r="L90" s="54"/>
      <c r="M90" s="54"/>
      <c r="N90" s="11"/>
      <c r="O90" s="11"/>
      <c r="P90" s="11"/>
      <c r="Q90" s="11"/>
      <c r="R90" s="11"/>
      <c r="S90" s="55"/>
      <c r="T90" s="55"/>
      <c r="U90" s="55"/>
      <c r="V90" s="11"/>
    </row>
    <row r="91" spans="1:22" x14ac:dyDescent="0.35">
      <c r="B91" s="54"/>
      <c r="C91" s="11"/>
      <c r="D91" s="54"/>
      <c r="E91" s="54"/>
      <c r="F91" s="54"/>
      <c r="G91" s="11"/>
      <c r="H91" s="54"/>
      <c r="I91" s="54"/>
      <c r="J91" s="11"/>
      <c r="K91" s="11"/>
      <c r="L91" s="54"/>
      <c r="M91" s="54"/>
      <c r="N91" s="11"/>
      <c r="O91" s="11"/>
      <c r="P91" s="11"/>
      <c r="Q91" s="11"/>
      <c r="R91" s="11"/>
      <c r="S91" s="55"/>
      <c r="T91" s="55"/>
      <c r="U91" s="55"/>
      <c r="V91" s="11"/>
    </row>
    <row r="92" spans="1:22" x14ac:dyDescent="0.35">
      <c r="B92" s="54"/>
      <c r="C92" s="11"/>
      <c r="D92" s="54"/>
      <c r="E92" s="54"/>
      <c r="F92" s="54"/>
      <c r="G92" s="11"/>
      <c r="H92" s="54"/>
      <c r="I92" s="54"/>
      <c r="J92" s="11"/>
      <c r="K92" s="11"/>
      <c r="L92" s="54"/>
      <c r="M92" s="54"/>
      <c r="N92" s="11"/>
      <c r="O92" s="11"/>
      <c r="P92" s="11"/>
      <c r="Q92" s="11"/>
      <c r="R92" s="11"/>
      <c r="S92" s="55"/>
      <c r="T92" s="55"/>
      <c r="U92" s="55"/>
      <c r="V92" s="11"/>
    </row>
    <row r="93" spans="1:22" x14ac:dyDescent="0.35">
      <c r="B93" s="54"/>
      <c r="C93" s="11"/>
      <c r="D93" s="54"/>
      <c r="E93" s="54"/>
      <c r="F93" s="54"/>
      <c r="G93" s="11"/>
      <c r="H93" s="54"/>
      <c r="I93" s="54"/>
      <c r="J93" s="11"/>
      <c r="K93" s="11"/>
      <c r="L93" s="54"/>
      <c r="M93" s="54"/>
      <c r="N93" s="11"/>
      <c r="O93" s="11"/>
      <c r="P93" s="11"/>
      <c r="Q93" s="11"/>
      <c r="R93" s="11"/>
      <c r="S93" s="55"/>
      <c r="T93" s="55"/>
      <c r="U93" s="55"/>
      <c r="V93" s="11"/>
    </row>
    <row r="94" spans="1:22" x14ac:dyDescent="0.35">
      <c r="B94" s="54"/>
      <c r="C94" s="11"/>
      <c r="D94" s="54"/>
      <c r="E94" s="54"/>
      <c r="F94" s="54"/>
      <c r="G94" s="11"/>
      <c r="H94" s="54"/>
      <c r="I94" s="54"/>
      <c r="J94" s="11"/>
      <c r="K94" s="11"/>
      <c r="L94" s="54"/>
      <c r="M94" s="54"/>
      <c r="N94" s="11"/>
      <c r="O94" s="11"/>
      <c r="P94" s="11"/>
      <c r="Q94" s="11"/>
      <c r="R94" s="11"/>
      <c r="S94" s="55"/>
      <c r="T94" s="55"/>
      <c r="U94" s="55"/>
      <c r="V94" s="11"/>
    </row>
    <row r="95" spans="1:22" x14ac:dyDescent="0.35">
      <c r="B95" s="54"/>
      <c r="C95" s="11"/>
      <c r="D95" s="54"/>
      <c r="E95" s="54"/>
      <c r="F95" s="54"/>
      <c r="G95" s="11"/>
      <c r="H95" s="54"/>
      <c r="I95" s="54"/>
      <c r="J95" s="11"/>
      <c r="K95" s="11"/>
      <c r="L95" s="54"/>
      <c r="M95" s="54"/>
      <c r="N95" s="11"/>
      <c r="O95" s="11"/>
      <c r="P95" s="11"/>
      <c r="Q95" s="11"/>
      <c r="R95" s="11"/>
      <c r="S95" s="55"/>
      <c r="T95" s="55"/>
      <c r="U95" s="55"/>
      <c r="V95" s="11"/>
    </row>
  </sheetData>
  <mergeCells count="20">
    <mergeCell ref="C26:F26"/>
    <mergeCell ref="G26:J26"/>
    <mergeCell ref="K26:N26"/>
    <mergeCell ref="O26:R26"/>
    <mergeCell ref="S26:V26"/>
    <mergeCell ref="C7:F7"/>
    <mergeCell ref="G7:J7"/>
    <mergeCell ref="K7:N7"/>
    <mergeCell ref="O7:R7"/>
    <mergeCell ref="S7:V7"/>
    <mergeCell ref="C59:F59"/>
    <mergeCell ref="G59:J59"/>
    <mergeCell ref="K59:N59"/>
    <mergeCell ref="O59:R59"/>
    <mergeCell ref="S59:V59"/>
    <mergeCell ref="C36:F36"/>
    <mergeCell ref="G36:J36"/>
    <mergeCell ref="K36:N36"/>
    <mergeCell ref="O36:R36"/>
    <mergeCell ref="S36:V36"/>
  </mergeCells>
  <conditionalFormatting sqref="S8:T8 V8">
    <cfRule type="timePeriod" dxfId="3" priority="4" timePeriod="lastWeek">
      <formula>AND(TODAY()-ROUNDDOWN(S8,0)&gt;=(WEEKDAY(TODAY())),TODAY()-ROUNDDOWN(S8,0)&lt;(WEEKDAY(TODAY())+7))</formula>
    </cfRule>
  </conditionalFormatting>
  <conditionalFormatting sqref="S27:T27 V27">
    <cfRule type="timePeriod" dxfId="2" priority="3" timePeriod="lastWeek">
      <formula>AND(TODAY()-ROUNDDOWN(S27,0)&gt;=(WEEKDAY(TODAY())),TODAY()-ROUNDDOWN(S27,0)&lt;(WEEKDAY(TODAY())+7))</formula>
    </cfRule>
  </conditionalFormatting>
  <conditionalFormatting sqref="S37:T37 V37">
    <cfRule type="timePeriod" dxfId="1" priority="2" timePeriod="lastWeek">
      <formula>AND(TODAY()-ROUNDDOWN(S37,0)&gt;=(WEEKDAY(TODAY())),TODAY()-ROUNDDOWN(S37,0)&lt;(WEEKDAY(TODAY())+7))</formula>
    </cfRule>
  </conditionalFormatting>
  <conditionalFormatting sqref="S60:T60 V60">
    <cfRule type="timePeriod" dxfId="0" priority="1" timePeriod="lastWeek">
      <formula>AND(TODAY()-ROUNDDOWN(S60,0)&gt;=(WEEKDAY(TODAY())),TODAY()-ROUNDDOWN(S60,0)&lt;(WEEKDAY(TODAY())+7))</formula>
    </cfRule>
  </conditionalFormatting>
  <hyperlinks>
    <hyperlink ref="A1" location="indice!A1" display="Indice" xr:uid="{D4133E19-A6B6-409C-B16A-B1D6865AECC9}"/>
  </hyperlinks>
  <pageMargins left="0.7" right="0.7" top="0.75" bottom="0.75" header="0.3" footer="0.3"/>
  <pageSetup orientation="portrait" r:id="rId1"/>
  <ignoredErrors>
    <ignoredError sqref="C20:E20 L20:M20 C32:E32 C54:E54 G54:I54 K54:M54 G78:I78 C78:E78 K78:M78 G20:I20 G32:I32 K32:M32" formulaRange="1"/>
    <ignoredError sqref="J20:K20 F54 J54 F78 J78 F20 F32 J32" formula="1" formulaRange="1"/>
    <ignoredError sqref="F55 J5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062FC-DA62-4FD6-A160-A832ADFD0357}">
  <dimension ref="A1:H57"/>
  <sheetViews>
    <sheetView topLeftCell="A10"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12" bestFit="1" customWidth="1"/>
    <col min="2" max="2" width="72.7265625" style="7" customWidth="1"/>
    <col min="3" max="5" width="10.26953125" style="56" customWidth="1"/>
    <col min="6" max="8" width="18.453125" style="56" customWidth="1"/>
    <col min="9" max="16384" width="11.453125" style="8"/>
  </cols>
  <sheetData>
    <row r="1" spans="1:8" x14ac:dyDescent="0.35">
      <c r="A1" s="6" t="s">
        <v>10</v>
      </c>
    </row>
    <row r="2" spans="1:8" ht="18.5" x14ac:dyDescent="0.45">
      <c r="B2" s="13" t="s">
        <v>93</v>
      </c>
    </row>
    <row r="3" spans="1:8" x14ac:dyDescent="0.35">
      <c r="B3" s="8" t="str">
        <f>indice!B4</f>
        <v>Información al: 12-07-2020</v>
      </c>
    </row>
    <row r="4" spans="1:8" x14ac:dyDescent="0.35">
      <c r="B4" s="37"/>
    </row>
    <row r="5" spans="1:8" x14ac:dyDescent="0.35">
      <c r="B5" s="7" t="s">
        <v>60</v>
      </c>
    </row>
    <row r="7" spans="1:8" x14ac:dyDescent="0.35">
      <c r="B7" s="57"/>
      <c r="C7" s="69" t="s">
        <v>89</v>
      </c>
      <c r="D7" s="69"/>
      <c r="E7" s="69"/>
      <c r="F7" s="69"/>
      <c r="G7" s="69"/>
      <c r="H7" s="69"/>
    </row>
    <row r="8" spans="1:8" ht="15" customHeight="1" x14ac:dyDescent="0.35">
      <c r="B8" s="16"/>
      <c r="C8" s="70" t="s">
        <v>61</v>
      </c>
      <c r="D8" s="70"/>
      <c r="E8" s="70"/>
      <c r="F8" s="70" t="s">
        <v>62</v>
      </c>
      <c r="G8" s="70"/>
      <c r="H8" s="70"/>
    </row>
    <row r="9" spans="1:8" x14ac:dyDescent="0.35">
      <c r="B9" s="16"/>
      <c r="C9" s="58" t="s">
        <v>63</v>
      </c>
      <c r="D9" s="58" t="s">
        <v>64</v>
      </c>
      <c r="E9" s="58" t="s">
        <v>65</v>
      </c>
      <c r="F9" s="58" t="s">
        <v>66</v>
      </c>
      <c r="G9" s="58" t="s">
        <v>67</v>
      </c>
      <c r="H9" s="58" t="s">
        <v>94</v>
      </c>
    </row>
    <row r="10" spans="1:8" x14ac:dyDescent="0.35">
      <c r="A10" s="12">
        <v>1</v>
      </c>
      <c r="B10" s="8" t="s">
        <v>21</v>
      </c>
      <c r="C10" s="48">
        <v>91.498451232910156</v>
      </c>
      <c r="D10" s="48">
        <v>208.93547058105469</v>
      </c>
      <c r="E10" s="48">
        <v>529.80633544921875</v>
      </c>
      <c r="F10" s="59">
        <v>42.17</v>
      </c>
      <c r="G10" s="59">
        <v>6.47</v>
      </c>
      <c r="H10" s="59">
        <v>42.17</v>
      </c>
    </row>
    <row r="11" spans="1:8" x14ac:dyDescent="0.35">
      <c r="A11" s="12">
        <v>2</v>
      </c>
      <c r="B11" s="8" t="s">
        <v>22</v>
      </c>
      <c r="C11" s="48">
        <v>2785.806396484375</v>
      </c>
      <c r="D11" s="48">
        <v>3482.41455078125</v>
      </c>
      <c r="E11" s="48">
        <v>5293.0322265625</v>
      </c>
      <c r="F11" s="59">
        <v>48</v>
      </c>
      <c r="G11" s="59">
        <v>7.07</v>
      </c>
      <c r="H11" s="59">
        <v>48</v>
      </c>
    </row>
    <row r="12" spans="1:8" x14ac:dyDescent="0.35">
      <c r="A12" s="12">
        <v>3</v>
      </c>
      <c r="B12" s="8" t="s">
        <v>23</v>
      </c>
      <c r="C12" s="48">
        <v>6964.515625</v>
      </c>
      <c r="D12" s="48">
        <v>10934.2900390625</v>
      </c>
      <c r="E12" s="48">
        <v>17411.4453125</v>
      </c>
      <c r="F12" s="59">
        <v>47.9</v>
      </c>
      <c r="G12" s="59">
        <v>6.9</v>
      </c>
      <c r="H12" s="59">
        <v>47.9</v>
      </c>
    </row>
    <row r="13" spans="1:8" x14ac:dyDescent="0.35">
      <c r="A13" s="12">
        <v>4</v>
      </c>
      <c r="B13" s="22" t="s">
        <v>24</v>
      </c>
      <c r="C13" s="51">
        <v>17411.2890625</v>
      </c>
      <c r="D13" s="51">
        <v>34822.578125</v>
      </c>
      <c r="E13" s="51">
        <v>52233.8671875</v>
      </c>
      <c r="F13" s="60">
        <v>47.77</v>
      </c>
      <c r="G13" s="60">
        <v>6.23</v>
      </c>
      <c r="H13" s="60">
        <v>47.77</v>
      </c>
    </row>
    <row r="15" spans="1:8" x14ac:dyDescent="0.35">
      <c r="B15" s="7" t="s">
        <v>68</v>
      </c>
    </row>
    <row r="17" spans="2:8" x14ac:dyDescent="0.35">
      <c r="B17" s="57"/>
      <c r="C17" s="69" t="s">
        <v>89</v>
      </c>
      <c r="D17" s="69"/>
      <c r="E17" s="69"/>
      <c r="F17" s="69"/>
      <c r="G17" s="69"/>
      <c r="H17" s="69"/>
    </row>
    <row r="18" spans="2:8" x14ac:dyDescent="0.35">
      <c r="B18" s="16"/>
      <c r="C18" s="70" t="s">
        <v>61</v>
      </c>
      <c r="D18" s="70"/>
      <c r="E18" s="70"/>
      <c r="F18" s="70" t="s">
        <v>62</v>
      </c>
      <c r="G18" s="70"/>
      <c r="H18" s="70"/>
    </row>
    <row r="19" spans="2:8" x14ac:dyDescent="0.35">
      <c r="B19" s="16"/>
      <c r="C19" s="58" t="s">
        <v>63</v>
      </c>
      <c r="D19" s="58" t="s">
        <v>64</v>
      </c>
      <c r="E19" s="58" t="s">
        <v>65</v>
      </c>
      <c r="F19" s="58" t="s">
        <v>66</v>
      </c>
      <c r="G19" s="58" t="s">
        <v>67</v>
      </c>
      <c r="H19" s="58" t="s">
        <v>94</v>
      </c>
    </row>
    <row r="20" spans="2:8" x14ac:dyDescent="0.35">
      <c r="B20" s="18" t="s">
        <v>26</v>
      </c>
      <c r="C20" s="48">
        <v>120.17272186279297</v>
      </c>
      <c r="D20" s="48">
        <v>336.74490356445313</v>
      </c>
      <c r="E20" s="48">
        <v>1044.6773681640625</v>
      </c>
      <c r="F20" s="59">
        <v>42.6</v>
      </c>
      <c r="G20" s="59">
        <v>6.3</v>
      </c>
      <c r="H20" s="59">
        <v>42.6</v>
      </c>
    </row>
    <row r="21" spans="2:8" x14ac:dyDescent="0.35">
      <c r="B21" s="18" t="s">
        <v>27</v>
      </c>
      <c r="C21" s="48">
        <v>181.21670532226563</v>
      </c>
      <c r="D21" s="48">
        <v>522.4083251953125</v>
      </c>
      <c r="E21" s="48">
        <v>1741.12890625</v>
      </c>
      <c r="F21" s="59">
        <v>47.37</v>
      </c>
      <c r="G21" s="59">
        <v>7.03</v>
      </c>
      <c r="H21" s="59">
        <v>47.37</v>
      </c>
    </row>
    <row r="22" spans="2:8" x14ac:dyDescent="0.35">
      <c r="B22" s="18" t="s">
        <v>28</v>
      </c>
      <c r="C22" s="48">
        <v>105.65494537353516</v>
      </c>
      <c r="D22" s="48">
        <v>187.58676147460938</v>
      </c>
      <c r="E22" s="48">
        <v>530.34185791015625</v>
      </c>
      <c r="F22" s="59">
        <v>41.97</v>
      </c>
      <c r="G22" s="59">
        <v>6.2</v>
      </c>
      <c r="H22" s="59">
        <v>41.97</v>
      </c>
    </row>
    <row r="23" spans="2:8" x14ac:dyDescent="0.35">
      <c r="B23" s="18" t="s">
        <v>29</v>
      </c>
      <c r="C23" s="48">
        <v>164.51927185058594</v>
      </c>
      <c r="D23" s="48">
        <v>563.23779296875</v>
      </c>
      <c r="E23" s="48">
        <v>2055.23046875</v>
      </c>
      <c r="F23" s="59">
        <v>47.57</v>
      </c>
      <c r="G23" s="59">
        <v>6.33</v>
      </c>
      <c r="H23" s="59">
        <v>47.57</v>
      </c>
    </row>
    <row r="24" spans="2:8" x14ac:dyDescent="0.35">
      <c r="B24" s="18" t="s">
        <v>30</v>
      </c>
      <c r="C24" s="48">
        <v>227.77449035644531</v>
      </c>
      <c r="D24" s="48">
        <v>696.6082763671875</v>
      </c>
      <c r="E24" s="48">
        <v>2127.363525390625</v>
      </c>
      <c r="F24" s="59">
        <v>47.37</v>
      </c>
      <c r="G24" s="59">
        <v>6.9</v>
      </c>
      <c r="H24" s="59">
        <v>47.37</v>
      </c>
    </row>
    <row r="25" spans="2:8" x14ac:dyDescent="0.35">
      <c r="B25" s="18" t="s">
        <v>31</v>
      </c>
      <c r="C25" s="48">
        <v>156.75578308105469</v>
      </c>
      <c r="D25" s="48">
        <v>355.24447631835938</v>
      </c>
      <c r="E25" s="48">
        <v>1218.790283203125</v>
      </c>
      <c r="F25" s="59">
        <v>47.53</v>
      </c>
      <c r="G25" s="59">
        <v>6.8</v>
      </c>
      <c r="H25" s="59">
        <v>47.53</v>
      </c>
    </row>
    <row r="26" spans="2:8" x14ac:dyDescent="0.35">
      <c r="B26" s="18" t="s">
        <v>32</v>
      </c>
      <c r="C26" s="48">
        <v>139.29031372070313</v>
      </c>
      <c r="D26" s="48">
        <v>424.8896484375</v>
      </c>
      <c r="E26" s="48">
        <v>1392.9573974609375</v>
      </c>
      <c r="F26" s="59">
        <v>46.67</v>
      </c>
      <c r="G26" s="59">
        <v>7.13</v>
      </c>
      <c r="H26" s="59">
        <v>46.67</v>
      </c>
    </row>
    <row r="27" spans="2:8" x14ac:dyDescent="0.35">
      <c r="B27" s="18" t="s">
        <v>33</v>
      </c>
      <c r="C27" s="48">
        <v>207.27787780761719</v>
      </c>
      <c r="D27" s="48">
        <v>598.3702392578125</v>
      </c>
      <c r="E27" s="48">
        <v>2074.49755859375</v>
      </c>
      <c r="F27" s="59">
        <v>47.57</v>
      </c>
      <c r="G27" s="59">
        <v>6.73</v>
      </c>
      <c r="H27" s="59">
        <v>47.57</v>
      </c>
    </row>
    <row r="28" spans="2:8" x14ac:dyDescent="0.35">
      <c r="B28" s="18" t="s">
        <v>34</v>
      </c>
      <c r="C28" s="48">
        <v>277.69265747070313</v>
      </c>
      <c r="D28" s="48">
        <v>678.227294921875</v>
      </c>
      <c r="E28" s="48">
        <v>1741.18115234375</v>
      </c>
      <c r="F28" s="59">
        <v>47.870000000000005</v>
      </c>
      <c r="G28" s="59">
        <v>7.13</v>
      </c>
      <c r="H28" s="59">
        <v>47.870000000000005</v>
      </c>
    </row>
    <row r="29" spans="2:8" x14ac:dyDescent="0.35">
      <c r="B29" s="18" t="s">
        <v>35</v>
      </c>
      <c r="C29" s="48">
        <v>263.06716918945313</v>
      </c>
      <c r="D29" s="48">
        <v>840.1575927734375</v>
      </c>
      <c r="E29" s="48">
        <v>3482.31201171875</v>
      </c>
      <c r="F29" s="59">
        <v>47.730000000000004</v>
      </c>
      <c r="G29" s="59">
        <v>6.9</v>
      </c>
      <c r="H29" s="59">
        <v>47.730000000000004</v>
      </c>
    </row>
    <row r="30" spans="2:8" x14ac:dyDescent="0.35">
      <c r="B30" s="18" t="s">
        <v>36</v>
      </c>
      <c r="C30" s="48">
        <v>247.24295043945313</v>
      </c>
      <c r="D30" s="48">
        <v>748.6854248046875</v>
      </c>
      <c r="E30" s="48">
        <v>2090.06396484375</v>
      </c>
      <c r="F30" s="59">
        <v>47.800000000000004</v>
      </c>
      <c r="G30" s="59">
        <v>7.03</v>
      </c>
      <c r="H30" s="59">
        <v>47.800000000000004</v>
      </c>
    </row>
    <row r="31" spans="2:8" x14ac:dyDescent="0.35">
      <c r="B31" s="18" t="s">
        <v>37</v>
      </c>
      <c r="C31" s="48">
        <v>278.4044189453125</v>
      </c>
      <c r="D31" s="48">
        <v>849.2269287109375</v>
      </c>
      <c r="E31" s="48">
        <v>2611.693359375</v>
      </c>
      <c r="F31" s="59">
        <v>47.6</v>
      </c>
      <c r="G31" s="59">
        <v>6.87</v>
      </c>
      <c r="H31" s="59">
        <v>47.6</v>
      </c>
    </row>
    <row r="32" spans="2:8" x14ac:dyDescent="0.35">
      <c r="B32" s="18" t="s">
        <v>38</v>
      </c>
      <c r="C32" s="48">
        <v>104.49211120605469</v>
      </c>
      <c r="D32" s="48">
        <v>287.76507568359375</v>
      </c>
      <c r="E32" s="48">
        <v>1773.3223876953125</v>
      </c>
      <c r="F32" s="59">
        <v>46.480000000000004</v>
      </c>
      <c r="G32" s="59">
        <v>6.3</v>
      </c>
      <c r="H32" s="59">
        <v>46.480000000000004</v>
      </c>
    </row>
    <row r="33" spans="1:8" x14ac:dyDescent="0.35">
      <c r="B33" s="18" t="s">
        <v>39</v>
      </c>
      <c r="C33" s="48">
        <v>197.79434204101563</v>
      </c>
      <c r="D33" s="48">
        <v>613.051513671875</v>
      </c>
      <c r="E33" s="48">
        <v>1933.375244140625</v>
      </c>
      <c r="F33" s="59">
        <v>47.77</v>
      </c>
      <c r="G33" s="59">
        <v>6.9</v>
      </c>
      <c r="H33" s="59">
        <v>47.77</v>
      </c>
    </row>
    <row r="34" spans="1:8" x14ac:dyDescent="0.35">
      <c r="B34" s="22" t="s">
        <v>40</v>
      </c>
      <c r="C34" s="51">
        <v>144.27854919433594</v>
      </c>
      <c r="D34" s="51">
        <v>353.23599243164063</v>
      </c>
      <c r="E34" s="51">
        <v>1688.94921875</v>
      </c>
      <c r="F34" s="60">
        <v>43.6</v>
      </c>
      <c r="G34" s="60">
        <v>6.4849999999999994</v>
      </c>
      <c r="H34" s="60">
        <v>43.6</v>
      </c>
    </row>
    <row r="35" spans="1:8" x14ac:dyDescent="0.35">
      <c r="B35" s="8" t="s">
        <v>69</v>
      </c>
    </row>
    <row r="37" spans="1:8" x14ac:dyDescent="0.35">
      <c r="B37" s="7" t="s">
        <v>70</v>
      </c>
    </row>
    <row r="39" spans="1:8" x14ac:dyDescent="0.35">
      <c r="B39" s="57"/>
      <c r="C39" s="69" t="s">
        <v>89</v>
      </c>
      <c r="D39" s="69"/>
      <c r="E39" s="69"/>
      <c r="F39" s="69"/>
      <c r="G39" s="69"/>
      <c r="H39" s="69"/>
    </row>
    <row r="40" spans="1:8" x14ac:dyDescent="0.35">
      <c r="B40" s="16"/>
      <c r="C40" s="70" t="s">
        <v>61</v>
      </c>
      <c r="D40" s="70"/>
      <c r="E40" s="70"/>
      <c r="F40" s="70" t="s">
        <v>62</v>
      </c>
      <c r="G40" s="70"/>
      <c r="H40" s="70"/>
    </row>
    <row r="41" spans="1:8" x14ac:dyDescent="0.35">
      <c r="B41" s="16"/>
      <c r="C41" s="58" t="s">
        <v>63</v>
      </c>
      <c r="D41" s="58" t="s">
        <v>64</v>
      </c>
      <c r="E41" s="58" t="s">
        <v>65</v>
      </c>
      <c r="F41" s="58" t="s">
        <v>66</v>
      </c>
      <c r="G41" s="58" t="s">
        <v>67</v>
      </c>
      <c r="H41" s="58" t="s">
        <v>94</v>
      </c>
    </row>
    <row r="42" spans="1:8" x14ac:dyDescent="0.35">
      <c r="A42" s="61">
        <v>15</v>
      </c>
      <c r="B42" s="18" t="s">
        <v>44</v>
      </c>
      <c r="C42" s="48">
        <v>93.239822387695313</v>
      </c>
      <c r="D42" s="48">
        <v>180.07339477539063</v>
      </c>
      <c r="E42" s="48">
        <v>396.22998046875</v>
      </c>
      <c r="F42" s="59">
        <v>41.63</v>
      </c>
      <c r="G42" s="59">
        <v>6.23</v>
      </c>
      <c r="H42" s="59">
        <v>41.63</v>
      </c>
    </row>
    <row r="43" spans="1:8" x14ac:dyDescent="0.35">
      <c r="A43" s="61">
        <v>1</v>
      </c>
      <c r="B43" s="18" t="s">
        <v>45</v>
      </c>
      <c r="C43" s="48">
        <v>105.96128082275391</v>
      </c>
      <c r="D43" s="48">
        <v>282.5633544921875</v>
      </c>
      <c r="E43" s="48">
        <v>1044.6773681640625</v>
      </c>
      <c r="F43" s="59">
        <v>42.1</v>
      </c>
      <c r="G43" s="59">
        <v>6.2700000000000005</v>
      </c>
      <c r="H43" s="59">
        <v>42.1</v>
      </c>
    </row>
    <row r="44" spans="1:8" x14ac:dyDescent="0.35">
      <c r="A44" s="61">
        <v>2</v>
      </c>
      <c r="B44" s="18" t="s">
        <v>46</v>
      </c>
      <c r="C44" s="48">
        <v>105.63028717041016</v>
      </c>
      <c r="D44" s="48">
        <v>268.87384033203125</v>
      </c>
      <c r="E44" s="48">
        <v>1006.4266967773438</v>
      </c>
      <c r="F44" s="59">
        <v>41.77</v>
      </c>
      <c r="G44" s="59">
        <v>6.47</v>
      </c>
      <c r="H44" s="59">
        <v>41.77</v>
      </c>
    </row>
    <row r="45" spans="1:8" x14ac:dyDescent="0.35">
      <c r="A45" s="61">
        <v>3</v>
      </c>
      <c r="B45" s="18" t="s">
        <v>47</v>
      </c>
      <c r="C45" s="48">
        <v>104.46773529052734</v>
      </c>
      <c r="D45" s="48">
        <v>195.01835632324219</v>
      </c>
      <c r="E45" s="48">
        <v>516.12286376953125</v>
      </c>
      <c r="F45" s="59">
        <v>42</v>
      </c>
      <c r="G45" s="59">
        <v>6.2700000000000005</v>
      </c>
      <c r="H45" s="59">
        <v>42</v>
      </c>
    </row>
    <row r="46" spans="1:8" x14ac:dyDescent="0.35">
      <c r="A46" s="61">
        <v>4</v>
      </c>
      <c r="B46" s="18" t="s">
        <v>48</v>
      </c>
      <c r="C46" s="48">
        <v>89.539299011230469</v>
      </c>
      <c r="D46" s="48">
        <v>195.93048095703125</v>
      </c>
      <c r="E46" s="48">
        <v>557.1612548828125</v>
      </c>
      <c r="F46" s="59">
        <v>42.1</v>
      </c>
      <c r="G46" s="59">
        <v>6.3</v>
      </c>
      <c r="H46" s="59">
        <v>42.1</v>
      </c>
    </row>
    <row r="47" spans="1:8" x14ac:dyDescent="0.35">
      <c r="A47" s="61">
        <v>5</v>
      </c>
      <c r="B47" s="18" t="s">
        <v>49</v>
      </c>
      <c r="C47" s="48">
        <v>105.63028717041016</v>
      </c>
      <c r="D47" s="48">
        <v>263.12216186523438</v>
      </c>
      <c r="E47" s="48">
        <v>790.9600830078125</v>
      </c>
      <c r="F47" s="59">
        <v>42.63</v>
      </c>
      <c r="G47" s="59">
        <v>6.5</v>
      </c>
      <c r="H47" s="59">
        <v>42.63</v>
      </c>
    </row>
    <row r="48" spans="1:8" x14ac:dyDescent="0.35">
      <c r="A48" s="61">
        <v>13</v>
      </c>
      <c r="B48" s="18" t="s">
        <v>50</v>
      </c>
      <c r="C48" s="48">
        <v>131.43931579589844</v>
      </c>
      <c r="D48" s="48">
        <v>353.22891235351563</v>
      </c>
      <c r="E48" s="48">
        <v>1571.582275390625</v>
      </c>
      <c r="F48" s="59">
        <v>46.7</v>
      </c>
      <c r="G48" s="59">
        <v>6.57</v>
      </c>
      <c r="H48" s="59">
        <v>46.7</v>
      </c>
    </row>
    <row r="49" spans="1:8" x14ac:dyDescent="0.35">
      <c r="A49" s="61">
        <v>6</v>
      </c>
      <c r="B49" s="18" t="s">
        <v>51</v>
      </c>
      <c r="C49" s="48">
        <v>105.96128082275391</v>
      </c>
      <c r="D49" s="48">
        <v>285.62448120117188</v>
      </c>
      <c r="E49" s="48">
        <v>814.30859375</v>
      </c>
      <c r="F49" s="59">
        <v>42.67</v>
      </c>
      <c r="G49" s="59">
        <v>6.43</v>
      </c>
      <c r="H49" s="59">
        <v>42.67</v>
      </c>
    </row>
    <row r="50" spans="1:8" x14ac:dyDescent="0.35">
      <c r="A50" s="61">
        <v>7</v>
      </c>
      <c r="B50" s="18" t="s">
        <v>52</v>
      </c>
      <c r="C50" s="48">
        <v>114.84486389160156</v>
      </c>
      <c r="D50" s="48">
        <v>335.60748291015625</v>
      </c>
      <c r="E50" s="48">
        <v>893.48504638671875</v>
      </c>
      <c r="F50" s="59">
        <v>42.63</v>
      </c>
      <c r="G50" s="59">
        <v>6.73</v>
      </c>
      <c r="H50" s="59">
        <v>42.63</v>
      </c>
    </row>
    <row r="51" spans="1:8" x14ac:dyDescent="0.35">
      <c r="A51" s="61">
        <v>16</v>
      </c>
      <c r="B51" s="18" t="s">
        <v>53</v>
      </c>
      <c r="C51" s="48">
        <v>104.46773529052734</v>
      </c>
      <c r="D51" s="48">
        <v>240.41021728515625</v>
      </c>
      <c r="E51" s="48">
        <v>696.45159912109375</v>
      </c>
      <c r="F51" s="59">
        <v>42.650000000000006</v>
      </c>
      <c r="G51" s="59">
        <v>6.23</v>
      </c>
      <c r="H51" s="59">
        <v>42.650000000000006</v>
      </c>
    </row>
    <row r="52" spans="1:8" x14ac:dyDescent="0.35">
      <c r="A52" s="61">
        <v>8</v>
      </c>
      <c r="B52" s="18" t="s">
        <v>54</v>
      </c>
      <c r="C52" s="48">
        <v>104.55130767822266</v>
      </c>
      <c r="D52" s="48">
        <v>247.28533935546875</v>
      </c>
      <c r="E52" s="48">
        <v>799.33489990234375</v>
      </c>
      <c r="F52" s="59">
        <v>42.5</v>
      </c>
      <c r="G52" s="59">
        <v>6.43</v>
      </c>
      <c r="H52" s="59">
        <v>42.5</v>
      </c>
    </row>
    <row r="53" spans="1:8" x14ac:dyDescent="0.35">
      <c r="A53" s="61">
        <v>9</v>
      </c>
      <c r="B53" s="18" t="s">
        <v>55</v>
      </c>
      <c r="C53" s="48">
        <v>94.949386596679688</v>
      </c>
      <c r="D53" s="48">
        <v>209.09217834472656</v>
      </c>
      <c r="E53" s="48">
        <v>626.963134765625</v>
      </c>
      <c r="F53" s="59">
        <v>42.17</v>
      </c>
      <c r="G53" s="59">
        <v>6.57</v>
      </c>
      <c r="H53" s="59">
        <v>42.17</v>
      </c>
    </row>
    <row r="54" spans="1:8" x14ac:dyDescent="0.35">
      <c r="A54" s="61">
        <v>14</v>
      </c>
      <c r="B54" s="18" t="s">
        <v>56</v>
      </c>
      <c r="C54" s="48">
        <v>89.489532470703125</v>
      </c>
      <c r="D54" s="48">
        <v>204.91140747070313</v>
      </c>
      <c r="E54" s="48">
        <v>551.49078369140625</v>
      </c>
      <c r="F54" s="59">
        <v>42.4</v>
      </c>
      <c r="G54" s="59">
        <v>6.43</v>
      </c>
      <c r="H54" s="59">
        <v>42.4</v>
      </c>
    </row>
    <row r="55" spans="1:8" x14ac:dyDescent="0.35">
      <c r="A55" s="61">
        <v>10</v>
      </c>
      <c r="B55" s="18" t="s">
        <v>57</v>
      </c>
      <c r="C55" s="48">
        <v>105.63028717041016</v>
      </c>
      <c r="D55" s="48">
        <v>280.47845458984375</v>
      </c>
      <c r="E55" s="48">
        <v>870.564453125</v>
      </c>
      <c r="F55" s="59">
        <v>42.6</v>
      </c>
      <c r="G55" s="59">
        <v>6.33</v>
      </c>
      <c r="H55" s="59">
        <v>42.6</v>
      </c>
    </row>
    <row r="56" spans="1:8" x14ac:dyDescent="0.35">
      <c r="A56" s="61">
        <v>11</v>
      </c>
      <c r="B56" s="18" t="s">
        <v>58</v>
      </c>
      <c r="C56" s="48">
        <v>85.498558044433594</v>
      </c>
      <c r="D56" s="48">
        <v>176.60211181640625</v>
      </c>
      <c r="E56" s="48">
        <v>522.39288330078125</v>
      </c>
      <c r="F56" s="59">
        <v>41.87</v>
      </c>
      <c r="G56" s="59">
        <v>6.3</v>
      </c>
      <c r="H56" s="59">
        <v>41.87</v>
      </c>
    </row>
    <row r="57" spans="1:8" x14ac:dyDescent="0.35">
      <c r="A57" s="61">
        <v>12</v>
      </c>
      <c r="B57" s="47" t="s">
        <v>59</v>
      </c>
      <c r="C57" s="51">
        <v>105.68311309814453</v>
      </c>
      <c r="D57" s="51">
        <v>257.0965576171875</v>
      </c>
      <c r="E57" s="51">
        <v>835.8292236328125</v>
      </c>
      <c r="F57" s="60">
        <v>42.67</v>
      </c>
      <c r="G57" s="60">
        <v>6.57</v>
      </c>
      <c r="H57" s="60">
        <v>42.67</v>
      </c>
    </row>
  </sheetData>
  <mergeCells count="9">
    <mergeCell ref="C39:H39"/>
    <mergeCell ref="C40:E40"/>
    <mergeCell ref="F40:H40"/>
    <mergeCell ref="C7:H7"/>
    <mergeCell ref="C8:E8"/>
    <mergeCell ref="F8:H8"/>
    <mergeCell ref="C17:H17"/>
    <mergeCell ref="C18:E18"/>
    <mergeCell ref="F18:H18"/>
  </mergeCells>
  <hyperlinks>
    <hyperlink ref="A1" location="indice!A1" display="Indice" xr:uid="{E5A8A43D-42E8-40E5-B0D0-CC05CE60E2FB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4CB7-304C-4AAF-B072-D77D922AD7AA}">
  <dimension ref="A1:L44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8" bestFit="1" customWidth="1"/>
    <col min="2" max="16384" width="11.453125" style="8"/>
  </cols>
  <sheetData>
    <row r="1" spans="1:2" x14ac:dyDescent="0.35">
      <c r="A1" s="6" t="s">
        <v>10</v>
      </c>
    </row>
    <row r="2" spans="1:2" ht="18.5" x14ac:dyDescent="0.45">
      <c r="B2" s="13" t="s">
        <v>95</v>
      </c>
    </row>
    <row r="3" spans="1:2" x14ac:dyDescent="0.35">
      <c r="B3" s="8" t="str">
        <f>indice!B4</f>
        <v>Información al: 12-07-2020</v>
      </c>
    </row>
    <row r="44" spans="2:12" x14ac:dyDescent="0.35">
      <c r="B44" s="62">
        <v>43954</v>
      </c>
      <c r="C44" s="62">
        <v>43961</v>
      </c>
      <c r="D44" s="62">
        <v>43968</v>
      </c>
      <c r="E44" s="62">
        <v>43975</v>
      </c>
      <c r="F44" s="62">
        <v>43981</v>
      </c>
      <c r="G44" s="62">
        <v>43989</v>
      </c>
      <c r="H44" s="62">
        <v>43996</v>
      </c>
      <c r="I44" s="62">
        <v>44003</v>
      </c>
      <c r="J44" s="62">
        <v>44010</v>
      </c>
      <c r="K44" s="62" t="s">
        <v>87</v>
      </c>
      <c r="L44" s="62" t="s">
        <v>88</v>
      </c>
    </row>
  </sheetData>
  <hyperlinks>
    <hyperlink ref="A1" location="indice!A1" display="Indice" xr:uid="{39964F22-BC3C-48E9-8784-A6C605FCB797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D340A-C3C6-43BA-BFC8-A0D4B75D0C85}">
  <dimension ref="A1:W42"/>
  <sheetViews>
    <sheetView topLeftCell="A10" zoomScale="85" zoomScaleNormal="85" workbookViewId="0">
      <selection activeCell="H47" sqref="H47"/>
    </sheetView>
  </sheetViews>
  <sheetFormatPr baseColWidth="10" defaultColWidth="11.453125" defaultRowHeight="15.5" x14ac:dyDescent="0.35"/>
  <cols>
    <col min="1" max="1" width="6.81640625" style="12" bestFit="1" customWidth="1"/>
    <col min="2" max="16384" width="11.453125" style="8"/>
  </cols>
  <sheetData>
    <row r="1" spans="1:23" x14ac:dyDescent="0.35">
      <c r="A1" s="6" t="s">
        <v>10</v>
      </c>
    </row>
    <row r="2" spans="1:23" ht="18.5" x14ac:dyDescent="0.45">
      <c r="B2" s="13" t="s">
        <v>96</v>
      </c>
    </row>
    <row r="3" spans="1:23" x14ac:dyDescent="0.35">
      <c r="B3" s="8" t="str">
        <f>indice!B4</f>
        <v>Información al: 12-07-2020</v>
      </c>
    </row>
    <row r="4" spans="1:23" s="7" customFormat="1" x14ac:dyDescent="0.35">
      <c r="A4" s="12"/>
    </row>
    <row r="5" spans="1:23" s="7" customFormat="1" x14ac:dyDescent="0.35">
      <c r="A5" s="26"/>
      <c r="B5" s="7" t="s">
        <v>71</v>
      </c>
      <c r="J5" s="7" t="s">
        <v>97</v>
      </c>
      <c r="W5" s="7" t="s">
        <v>72</v>
      </c>
    </row>
    <row r="6" spans="1:23" s="7" customFormat="1" x14ac:dyDescent="0.35">
      <c r="A6" s="12"/>
    </row>
    <row r="7" spans="1:23" s="7" customFormat="1" x14ac:dyDescent="0.35">
      <c r="A7" s="12"/>
    </row>
    <row r="35" spans="3:23" x14ac:dyDescent="0.35">
      <c r="C35" s="10" t="s">
        <v>12</v>
      </c>
      <c r="D35" s="10" t="s">
        <v>73</v>
      </c>
      <c r="E35" s="10" t="s">
        <v>74</v>
      </c>
      <c r="F35" s="10"/>
    </row>
    <row r="42" spans="3:23" x14ac:dyDescent="0.35">
      <c r="J42" s="8" t="s">
        <v>98</v>
      </c>
      <c r="W42" s="8" t="s">
        <v>75</v>
      </c>
    </row>
  </sheetData>
  <hyperlinks>
    <hyperlink ref="A1" location="indice!A1" display="Indice" xr:uid="{0588B7D9-7CC4-4BC1-B18F-24737CEB5537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cuadro general</vt:lpstr>
      <vt:lpstr>caracteristicas</vt:lpstr>
      <vt:lpstr>evoluciones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Carolina Flores Tapia</cp:lastModifiedBy>
  <dcterms:created xsi:type="dcterms:W3CDTF">2020-07-21T23:50:08Z</dcterms:created>
  <dcterms:modified xsi:type="dcterms:W3CDTF">2020-07-22T16:07:05Z</dcterms:modified>
</cp:coreProperties>
</file>