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D263D71E-A1A4-4921-9365-C997BB06E9E1}" xr6:coauthVersionLast="44" xr6:coauthVersionMax="44" xr10:uidLastSave="{00000000-0000-0000-0000-000000000000}"/>
  <bookViews>
    <workbookView xWindow="-110" yWindow="-110" windowWidth="19420" windowHeight="10420" xr2:uid="{A296D46D-4F31-4B18-9764-8FB31B77DADE}"/>
  </bookViews>
  <sheets>
    <sheet name="indice" sheetId="1" r:id="rId1"/>
    <sheet name="cuadro general" sheetId="2" r:id="rId2"/>
    <sheet name="caracteri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L77" i="2"/>
  <c r="K77" i="2"/>
  <c r="P77" i="2"/>
  <c r="O77" i="2"/>
  <c r="M77" i="2"/>
  <c r="H77" i="2"/>
  <c r="E77" i="2"/>
  <c r="P76" i="2"/>
  <c r="M76" i="2"/>
  <c r="K76" i="2"/>
  <c r="H76" i="2"/>
  <c r="E76" i="2"/>
  <c r="L75" i="2"/>
  <c r="K75" i="2"/>
  <c r="P75" i="2"/>
  <c r="O75" i="2"/>
  <c r="M75" i="2"/>
  <c r="H75" i="2"/>
  <c r="E75" i="2"/>
  <c r="P74" i="2"/>
  <c r="M74" i="2"/>
  <c r="K74" i="2"/>
  <c r="H74" i="2"/>
  <c r="E74" i="2"/>
  <c r="L73" i="2"/>
  <c r="K73" i="2"/>
  <c r="P73" i="2"/>
  <c r="O73" i="2"/>
  <c r="M73" i="2"/>
  <c r="H73" i="2"/>
  <c r="E73" i="2"/>
  <c r="P72" i="2"/>
  <c r="M72" i="2"/>
  <c r="K72" i="2"/>
  <c r="H72" i="2"/>
  <c r="E72" i="2"/>
  <c r="L71" i="2"/>
  <c r="K71" i="2"/>
  <c r="P71" i="2"/>
  <c r="O71" i="2"/>
  <c r="M71" i="2"/>
  <c r="H71" i="2"/>
  <c r="E71" i="2"/>
  <c r="P70" i="2"/>
  <c r="M70" i="2"/>
  <c r="K70" i="2"/>
  <c r="H70" i="2"/>
  <c r="E70" i="2"/>
  <c r="L69" i="2"/>
  <c r="K69" i="2"/>
  <c r="P69" i="2"/>
  <c r="O69" i="2"/>
  <c r="M69" i="2"/>
  <c r="H69" i="2"/>
  <c r="E69" i="2"/>
  <c r="P68" i="2"/>
  <c r="M68" i="2"/>
  <c r="K68" i="2"/>
  <c r="O68" i="2"/>
  <c r="H68" i="2"/>
  <c r="E68" i="2"/>
  <c r="L67" i="2"/>
  <c r="K67" i="2"/>
  <c r="P67" i="2"/>
  <c r="O67" i="2"/>
  <c r="M67" i="2"/>
  <c r="H67" i="2"/>
  <c r="E67" i="2"/>
  <c r="P66" i="2"/>
  <c r="M66" i="2"/>
  <c r="K66" i="2"/>
  <c r="O66" i="2"/>
  <c r="H66" i="2"/>
  <c r="E66" i="2"/>
  <c r="L65" i="2"/>
  <c r="K65" i="2"/>
  <c r="P65" i="2"/>
  <c r="O65" i="2"/>
  <c r="M65" i="2"/>
  <c r="H65" i="2"/>
  <c r="E65" i="2"/>
  <c r="P64" i="2"/>
  <c r="M64" i="2"/>
  <c r="K64" i="2"/>
  <c r="O64" i="2"/>
  <c r="H64" i="2"/>
  <c r="E64" i="2"/>
  <c r="L63" i="2"/>
  <c r="K63" i="2"/>
  <c r="T63" i="2" s="1"/>
  <c r="P63" i="2"/>
  <c r="O63" i="2"/>
  <c r="M63" i="2"/>
  <c r="H63" i="2"/>
  <c r="E63" i="2"/>
  <c r="P62" i="2"/>
  <c r="M62" i="2"/>
  <c r="K62" i="2"/>
  <c r="O62" i="2"/>
  <c r="H62" i="2"/>
  <c r="E62" i="2"/>
  <c r="L61" i="2"/>
  <c r="K61" i="2"/>
  <c r="O61" i="2"/>
  <c r="M61" i="2"/>
  <c r="E61" i="2"/>
  <c r="M52" i="2"/>
  <c r="P52" i="2"/>
  <c r="O52" i="2"/>
  <c r="H52" i="2"/>
  <c r="E52" i="2"/>
  <c r="L51" i="2"/>
  <c r="K51" i="2"/>
  <c r="O51" i="2"/>
  <c r="M51" i="2"/>
  <c r="H51" i="2"/>
  <c r="E51" i="2"/>
  <c r="M50" i="2"/>
  <c r="P50" i="2"/>
  <c r="O50" i="2"/>
  <c r="H50" i="2"/>
  <c r="E50" i="2"/>
  <c r="L49" i="2"/>
  <c r="K49" i="2"/>
  <c r="O49" i="2"/>
  <c r="M49" i="2"/>
  <c r="H49" i="2"/>
  <c r="E49" i="2"/>
  <c r="P48" i="2"/>
  <c r="O48" i="2"/>
  <c r="H48" i="2"/>
  <c r="E48" i="2"/>
  <c r="L47" i="2"/>
  <c r="K47" i="2"/>
  <c r="O47" i="2"/>
  <c r="M47" i="2"/>
  <c r="H47" i="2"/>
  <c r="E47" i="2"/>
  <c r="P46" i="2"/>
  <c r="O46" i="2"/>
  <c r="M46" i="2"/>
  <c r="H46" i="2"/>
  <c r="E46" i="2"/>
  <c r="L45" i="2"/>
  <c r="P45" i="2"/>
  <c r="K45" i="2"/>
  <c r="M45" i="2"/>
  <c r="H45" i="2"/>
  <c r="E45" i="2"/>
  <c r="P44" i="2"/>
  <c r="O44" i="2"/>
  <c r="H44" i="2"/>
  <c r="M44" i="2"/>
  <c r="E44" i="2"/>
  <c r="L43" i="2"/>
  <c r="P43" i="2"/>
  <c r="K43" i="2"/>
  <c r="M43" i="2"/>
  <c r="H43" i="2"/>
  <c r="E43" i="2"/>
  <c r="P42" i="2"/>
  <c r="O42" i="2"/>
  <c r="H42" i="2"/>
  <c r="M42" i="2"/>
  <c r="E42" i="2"/>
  <c r="L41" i="2"/>
  <c r="P41" i="2"/>
  <c r="M41" i="2"/>
  <c r="H41" i="2"/>
  <c r="E41" i="2"/>
  <c r="P40" i="2"/>
  <c r="P39" i="2"/>
  <c r="M39" i="2"/>
  <c r="H39" i="2"/>
  <c r="E39" i="2"/>
  <c r="P38" i="2"/>
  <c r="L38" i="2"/>
  <c r="M31" i="2"/>
  <c r="P31" i="2"/>
  <c r="K31" i="2"/>
  <c r="H31" i="2"/>
  <c r="E31" i="2"/>
  <c r="R31" i="2" s="1"/>
  <c r="M30" i="2"/>
  <c r="P30" i="2"/>
  <c r="K30" i="2"/>
  <c r="H30" i="2"/>
  <c r="E30" i="2"/>
  <c r="R29" i="2" s="1"/>
  <c r="K29" i="2"/>
  <c r="M29" i="2"/>
  <c r="E29" i="2"/>
  <c r="J32" i="2"/>
  <c r="K28" i="2"/>
  <c r="G32" i="2"/>
  <c r="H28" i="2"/>
  <c r="D32" i="2"/>
  <c r="E28" i="2"/>
  <c r="J20" i="2"/>
  <c r="K19" i="2"/>
  <c r="M19" i="2"/>
  <c r="H19" i="2"/>
  <c r="N19" i="2" s="1"/>
  <c r="E19" i="2"/>
  <c r="P18" i="2"/>
  <c r="K18" i="2"/>
  <c r="O18" i="2"/>
  <c r="H18" i="2"/>
  <c r="L18" i="2"/>
  <c r="M18" i="2"/>
  <c r="O17" i="2"/>
  <c r="K17" i="2"/>
  <c r="Q17" i="2" s="1"/>
  <c r="P17" i="2"/>
  <c r="H17" i="2"/>
  <c r="M17" i="2"/>
  <c r="L17" i="2"/>
  <c r="E17" i="2"/>
  <c r="M16" i="2"/>
  <c r="K16" i="2"/>
  <c r="H16" i="2"/>
  <c r="E16" i="2"/>
  <c r="K15" i="2"/>
  <c r="Q15" i="2" s="1"/>
  <c r="H15" i="2"/>
  <c r="O15" i="2"/>
  <c r="M15" i="2"/>
  <c r="K14" i="2"/>
  <c r="P14" i="2"/>
  <c r="M14" i="2"/>
  <c r="L14" i="2"/>
  <c r="E14" i="2"/>
  <c r="K13" i="2"/>
  <c r="H13" i="2"/>
  <c r="M13" i="2"/>
  <c r="E13" i="2"/>
  <c r="M12" i="2"/>
  <c r="K12" i="2"/>
  <c r="Q12" i="2" s="1"/>
  <c r="H12" i="2"/>
  <c r="O12" i="2"/>
  <c r="E12" i="2"/>
  <c r="O11" i="2"/>
  <c r="P11" i="2"/>
  <c r="K11" i="2"/>
  <c r="H11" i="2"/>
  <c r="M11" i="2"/>
  <c r="L11" i="2"/>
  <c r="E11" i="2"/>
  <c r="L10" i="2"/>
  <c r="P10" i="2"/>
  <c r="K10" i="2"/>
  <c r="M10" i="2"/>
  <c r="E10" i="2"/>
  <c r="P9" i="2"/>
  <c r="H9" i="2"/>
  <c r="O9" i="2"/>
  <c r="D20" i="2"/>
  <c r="B3" i="2"/>
  <c r="T61" i="2" l="1"/>
  <c r="N77" i="2"/>
  <c r="T65" i="2"/>
  <c r="T67" i="2"/>
  <c r="T69" i="2"/>
  <c r="T71" i="2"/>
  <c r="T73" i="2"/>
  <c r="T75" i="2"/>
  <c r="Q11" i="2"/>
  <c r="Q18" i="2"/>
  <c r="N17" i="2"/>
  <c r="T72" i="2"/>
  <c r="T74" i="2"/>
  <c r="T76" i="2"/>
  <c r="N12" i="2"/>
  <c r="N11" i="2"/>
  <c r="M32" i="2"/>
  <c r="R28" i="2"/>
  <c r="O14" i="2"/>
  <c r="E9" i="2"/>
  <c r="N9" i="2" s="1"/>
  <c r="P12" i="2"/>
  <c r="N31" i="2"/>
  <c r="F20" i="2"/>
  <c r="E32" i="2"/>
  <c r="O40" i="2"/>
  <c r="Q45" i="2"/>
  <c r="N49" i="2"/>
  <c r="N63" i="2"/>
  <c r="T64" i="2"/>
  <c r="Q64" i="2"/>
  <c r="N67" i="2"/>
  <c r="T68" i="2"/>
  <c r="Q68" i="2"/>
  <c r="G20" i="2"/>
  <c r="H10" i="2"/>
  <c r="N10" i="2" s="1"/>
  <c r="I20" i="2"/>
  <c r="H29" i="2"/>
  <c r="S30" i="2" s="1"/>
  <c r="Q31" i="2"/>
  <c r="T31" i="2"/>
  <c r="N42" i="2"/>
  <c r="R76" i="2"/>
  <c r="N71" i="2"/>
  <c r="N75" i="2"/>
  <c r="S75" i="2"/>
  <c r="N28" i="2"/>
  <c r="T30" i="2"/>
  <c r="Q30" i="2"/>
  <c r="N39" i="2"/>
  <c r="Q47" i="2"/>
  <c r="N51" i="2"/>
  <c r="Q62" i="2"/>
  <c r="N62" i="2"/>
  <c r="T29" i="2"/>
  <c r="L31" i="2"/>
  <c r="N44" i="2"/>
  <c r="Q49" i="2"/>
  <c r="S66" i="2"/>
  <c r="Q66" i="2"/>
  <c r="N66" i="2"/>
  <c r="S70" i="2"/>
  <c r="Q70" i="2"/>
  <c r="N70" i="2"/>
  <c r="K78" i="2"/>
  <c r="M38" i="2"/>
  <c r="K39" i="2"/>
  <c r="S74" i="2"/>
  <c r="Q74" i="2"/>
  <c r="N74" i="2"/>
  <c r="E15" i="2"/>
  <c r="N15" i="2" s="1"/>
  <c r="H38" i="2"/>
  <c r="L78" i="2"/>
  <c r="K32" i="2"/>
  <c r="T28" i="2"/>
  <c r="Q28" i="2"/>
  <c r="L30" i="2"/>
  <c r="K9" i="2"/>
  <c r="Q9" i="2" s="1"/>
  <c r="H14" i="2"/>
  <c r="N14" i="2" s="1"/>
  <c r="Q19" i="2"/>
  <c r="P20" i="2"/>
  <c r="P32" i="2"/>
  <c r="L29" i="2"/>
  <c r="O31" i="2"/>
  <c r="Q16" i="2"/>
  <c r="L28" i="2"/>
  <c r="E18" i="2"/>
  <c r="N18" i="2" s="1"/>
  <c r="N13" i="2"/>
  <c r="N16" i="2"/>
  <c r="P29" i="2"/>
  <c r="N46" i="2"/>
  <c r="Q51" i="2"/>
  <c r="M9" i="2"/>
  <c r="Q13" i="2"/>
  <c r="P19" i="2"/>
  <c r="O30" i="2"/>
  <c r="L39" i="2"/>
  <c r="N41" i="2"/>
  <c r="N48" i="2"/>
  <c r="T62" i="2"/>
  <c r="N65" i="2"/>
  <c r="S65" i="2"/>
  <c r="N69" i="2"/>
  <c r="R73" i="2"/>
  <c r="O10" i="2"/>
  <c r="P13" i="2"/>
  <c r="P16" i="2"/>
  <c r="L19" i="2"/>
  <c r="M28" i="2"/>
  <c r="O29" i="2"/>
  <c r="R30" i="2"/>
  <c r="O53" i="2"/>
  <c r="N50" i="2"/>
  <c r="T66" i="2"/>
  <c r="T70" i="2"/>
  <c r="N73" i="2"/>
  <c r="S73" i="2"/>
  <c r="L13" i="2"/>
  <c r="L16" i="2"/>
  <c r="J21" i="2"/>
  <c r="O28" i="2"/>
  <c r="C32" i="2"/>
  <c r="P53" i="2"/>
  <c r="E40" i="2"/>
  <c r="K41" i="2"/>
  <c r="N43" i="2"/>
  <c r="N52" i="2"/>
  <c r="S64" i="2"/>
  <c r="N64" i="2"/>
  <c r="N68" i="2"/>
  <c r="O13" i="2"/>
  <c r="H40" i="2"/>
  <c r="L40" i="2"/>
  <c r="Q43" i="2"/>
  <c r="N45" i="2"/>
  <c r="S72" i="2"/>
  <c r="Q72" i="2"/>
  <c r="N72" i="2"/>
  <c r="Q76" i="2"/>
  <c r="N76" i="2"/>
  <c r="O16" i="2"/>
  <c r="P15" i="2"/>
  <c r="J22" i="2"/>
  <c r="I32" i="2"/>
  <c r="M40" i="2"/>
  <c r="N47" i="2"/>
  <c r="R72" i="2"/>
  <c r="R70" i="2"/>
  <c r="R68" i="2"/>
  <c r="R66" i="2"/>
  <c r="R64" i="2"/>
  <c r="R62" i="2"/>
  <c r="R67" i="2"/>
  <c r="R65" i="2"/>
  <c r="R63" i="2"/>
  <c r="R61" i="2"/>
  <c r="O19" i="2"/>
  <c r="F32" i="2"/>
  <c r="C20" i="2"/>
  <c r="N30" i="2"/>
  <c r="R75" i="2"/>
  <c r="Q77" i="2"/>
  <c r="O39" i="2"/>
  <c r="O41" i="2"/>
  <c r="O43" i="2"/>
  <c r="O45" i="2"/>
  <c r="E53" i="2"/>
  <c r="P47" i="2"/>
  <c r="P49" i="2"/>
  <c r="P51" i="2"/>
  <c r="P61" i="2"/>
  <c r="L9" i="2"/>
  <c r="L12" i="2"/>
  <c r="L15" i="2"/>
  <c r="K38" i="2"/>
  <c r="K40" i="2"/>
  <c r="K42" i="2"/>
  <c r="K44" i="2"/>
  <c r="K46" i="2"/>
  <c r="K48" i="2"/>
  <c r="K50" i="2"/>
  <c r="K52" i="2"/>
  <c r="Q61" i="2"/>
  <c r="Q63" i="2"/>
  <c r="Q65" i="2"/>
  <c r="Q67" i="2"/>
  <c r="Q69" i="2"/>
  <c r="Q71" i="2"/>
  <c r="Q73" i="2"/>
  <c r="Q75" i="2"/>
  <c r="L42" i="2"/>
  <c r="L44" i="2"/>
  <c r="L46" i="2"/>
  <c r="L48" i="2"/>
  <c r="L50" i="2"/>
  <c r="L52" i="2"/>
  <c r="L62" i="2"/>
  <c r="L64" i="2"/>
  <c r="L66" i="2"/>
  <c r="L68" i="2"/>
  <c r="R69" i="2"/>
  <c r="L70" i="2"/>
  <c r="R71" i="2"/>
  <c r="L72" i="2"/>
  <c r="L74" i="2"/>
  <c r="L76" i="2"/>
  <c r="O78" i="2"/>
  <c r="P28" i="2"/>
  <c r="M48" i="2"/>
  <c r="H61" i="2"/>
  <c r="S68" i="2" s="1"/>
  <c r="O38" i="2"/>
  <c r="O70" i="2"/>
  <c r="O72" i="2"/>
  <c r="O74" i="2"/>
  <c r="O76" i="2"/>
  <c r="M78" i="2"/>
  <c r="E38" i="2"/>
  <c r="R74" i="2"/>
  <c r="H32" i="2" l="1"/>
  <c r="Q29" i="2"/>
  <c r="R39" i="2"/>
  <c r="S63" i="2"/>
  <c r="R53" i="2"/>
  <c r="N78" i="2"/>
  <c r="Q14" i="2"/>
  <c r="S69" i="2"/>
  <c r="Q48" i="2"/>
  <c r="L32" i="2"/>
  <c r="R49" i="2"/>
  <c r="N38" i="2"/>
  <c r="Q46" i="2"/>
  <c r="M53" i="2"/>
  <c r="Q44" i="2"/>
  <c r="Q42" i="2"/>
  <c r="R42" i="2"/>
  <c r="R47" i="2"/>
  <c r="K53" i="2"/>
  <c r="T40" i="2" s="1"/>
  <c r="N32" i="2"/>
  <c r="N29" i="2"/>
  <c r="S29" i="2"/>
  <c r="Q40" i="2"/>
  <c r="S31" i="2"/>
  <c r="N61" i="2"/>
  <c r="S61" i="2"/>
  <c r="Q38" i="2"/>
  <c r="O32" i="2"/>
  <c r="P78" i="2"/>
  <c r="Q32" i="2"/>
  <c r="R41" i="2"/>
  <c r="S62" i="2"/>
  <c r="R52" i="2"/>
  <c r="R50" i="2"/>
  <c r="P54" i="2"/>
  <c r="Q10" i="2"/>
  <c r="Q39" i="2"/>
  <c r="T49" i="2"/>
  <c r="S71" i="2"/>
  <c r="K20" i="2"/>
  <c r="I22" i="2"/>
  <c r="I21" i="2"/>
  <c r="O20" i="2"/>
  <c r="R45" i="2"/>
  <c r="R46" i="2"/>
  <c r="G22" i="2"/>
  <c r="M20" i="2"/>
  <c r="G21" i="2"/>
  <c r="T45" i="2"/>
  <c r="N40" i="2"/>
  <c r="R43" i="2"/>
  <c r="R48" i="2"/>
  <c r="R51" i="2"/>
  <c r="R38" i="2"/>
  <c r="Q52" i="2"/>
  <c r="S28" i="2"/>
  <c r="T41" i="2"/>
  <c r="Q41" i="2"/>
  <c r="Q78" i="2"/>
  <c r="R44" i="2"/>
  <c r="Q50" i="2"/>
  <c r="E20" i="2"/>
  <c r="S76" i="2"/>
  <c r="R40" i="2"/>
  <c r="L53" i="2"/>
  <c r="H53" i="2"/>
  <c r="S42" i="2" s="1"/>
  <c r="S67" i="2"/>
  <c r="H20" i="2"/>
  <c r="F22" i="2"/>
  <c r="F21" i="2"/>
  <c r="L20" i="2"/>
  <c r="S38" i="2" l="1"/>
  <c r="T39" i="2"/>
  <c r="S43" i="2"/>
  <c r="T50" i="2"/>
  <c r="T47" i="2"/>
  <c r="T51" i="2"/>
  <c r="T42" i="2"/>
  <c r="T48" i="2"/>
  <c r="T43" i="2"/>
  <c r="T52" i="2"/>
  <c r="T38" i="2"/>
  <c r="S39" i="2"/>
  <c r="T44" i="2"/>
  <c r="S40" i="2"/>
  <c r="S44" i="2"/>
  <c r="H22" i="2"/>
  <c r="N20" i="2"/>
  <c r="H21" i="2"/>
  <c r="S49" i="2"/>
  <c r="K21" i="2"/>
  <c r="K22" i="2"/>
  <c r="Q20" i="2"/>
  <c r="N53" i="2"/>
  <c r="S53" i="2"/>
  <c r="S47" i="2"/>
  <c r="M54" i="2"/>
  <c r="S51" i="2"/>
  <c r="S52" i="2"/>
  <c r="S41" i="2"/>
  <c r="S45" i="2"/>
  <c r="S46" i="2"/>
  <c r="O54" i="2"/>
  <c r="K54" i="2"/>
  <c r="N54" i="2"/>
  <c r="L54" i="2"/>
  <c r="M55" i="2"/>
  <c r="S50" i="2"/>
  <c r="S48" i="2"/>
  <c r="T53" i="2"/>
  <c r="Q53" i="2"/>
  <c r="T46" i="2"/>
  <c r="L55" i="2" l="1"/>
  <c r="P55" i="2"/>
  <c r="O55" i="2"/>
  <c r="Q54" i="2"/>
  <c r="N55" i="2" l="1"/>
  <c r="Q55" i="2"/>
</calcChain>
</file>

<file path=xl/sharedStrings.xml><?xml version="1.0" encoding="utf-8"?>
<sst xmlns="http://schemas.openxmlformats.org/spreadsheetml/2006/main" count="192" uniqueCount="99">
  <si>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</si>
  <si>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08-07-2020</t>
  </si>
  <si>
    <t>Información al: 28-06-2020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</si>
  <si>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</si>
  <si>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</si>
  <si>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</si>
  <si>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</si>
  <si>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</si>
  <si>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</si>
  <si>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Indice</t>
  </si>
  <si>
    <t>A. Por institución financiera</t>
  </si>
  <si>
    <t>Numero de operaciones</t>
  </si>
  <si>
    <t>Monto ($ MM)</t>
  </si>
  <si>
    <t>Monto promedio ($MM)</t>
  </si>
  <si>
    <t>Cobertura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</si>
  <si>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</si>
  <si>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</si>
  <si>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</si>
  <si>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</si>
  <si>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</si>
  <si>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</si>
  <si>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</si>
  <si>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</si>
  <si>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</si>
  <si>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</si>
  <si>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</si>
  <si>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</si>
  <si>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</si>
  <si>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</si>
  <si>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</si>
  <si>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</si>
  <si>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</si>
  <si>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</si>
  <si>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</si>
  <si>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</si>
  <si>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</si>
  <si>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</si>
  <si>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</si>
  <si>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</si>
  <si>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</si>
  <si>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</si>
  <si>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</si>
  <si>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</si>
  <si>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</si>
  <si>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</si>
  <si>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</si>
  <si>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</si>
  <si>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</si>
  <si>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</si>
  <si>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</si>
  <si>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</si>
  <si>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</si>
  <si>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</si>
  <si>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</si>
  <si>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</si>
  <si>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</si>
  <si>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</si>
  <si>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</si>
  <si>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</si>
  <si>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</si>
  <si>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</si>
  <si>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</si>
  <si>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</si>
  <si>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</si>
  <si>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</si>
  <si>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</si>
  <si>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</si>
  <si>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garantia</t>
  </si>
  <si>
    <t>B. Por sector economico</t>
  </si>
  <si>
    <t>Nota: Se incluyen solo los principales sectores según operaciones cursadas</t>
  </si>
  <si>
    <t>C. Por región</t>
  </si>
  <si>
    <t>Graficos de evolución semanal</t>
  </si>
  <si>
    <t>Participación relativa de tamaños de firmas, sectores economicos y regiones</t>
  </si>
  <si>
    <t>(a) Participación de firmas según tamaño de ventas</t>
  </si>
  <si>
    <t>(b) Participación de firmas según sector economico</t>
  </si>
  <si>
    <t>(c) Participación de firmas según región</t>
  </si>
  <si>
    <t>Monto ($MM)</t>
  </si>
  <si>
    <t>Garantia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</si>
  <si>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economico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</si>
  <si>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</si>
  <si>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</si>
  <si>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</si>
  <si>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</si>
  <si>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</si>
  <si>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</si>
  <si>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</si>
  <si>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</si>
  <si>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</si>
  <si>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</si>
  <si>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</si>
  <si>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</si>
  <si>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(1) Información sujeta a rectificación</t>
  </si>
  <si>
    <t>(2) El número y monto de la operaciones cursadas informadas en este reporte de flujos mensuales puede diferir de lo presentado en el reporte semanal de stocks de operaciones cursadas, por ajustes y plazos en la entrega de información.</t>
  </si>
  <si>
    <t>Númerode operaciones</t>
  </si>
  <si>
    <t>Garantía ($ MM)</t>
  </si>
  <si>
    <t>Operaciones de crédito cursadas con Garantía FOGAPE-COVID19</t>
  </si>
  <si>
    <t>Número de operaciones</t>
  </si>
  <si>
    <t>C. Por sector económico</t>
  </si>
  <si>
    <t>Características de créditos cursados con garantía FOGAPE-COVID19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</si>
</sst>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592577898495437E-2"/>
        <bgColor indexed="64"/>
      </patternFill>
    </fill>
    <fill>
      <patternFill patternType="solid">
        <fgColor theme="0" tint="-4.9684133426923432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/>
    <xf numFmtId="0" fontId="4" fillId="2" borderId="0" xfId="4" applyFont="1" applyFill="1"/>
    <xf numFmtId="0" fontId="5" fillId="3" borderId="0" xfId="4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7" fillId="2" borderId="0" xfId="5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/>
    <xf numFmtId="9" fontId="4" fillId="2" borderId="0" xfId="2" applyFont="1" applyFill="1"/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/>
    <xf numFmtId="0" fontId="0" fillId="2" borderId="0" xfId="0" applyFill="1"/>
    <xf numFmtId="0" fontId="13" fillId="4" borderId="0" xfId="0" applyFont="1" applyFill="1"/>
    <xf numFmtId="17" fontId="13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9" fillId="2" borderId="0" xfId="0" applyNumberFormat="1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9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0" fontId="13" fillId="2" borderId="0" xfId="0" applyFont="1" applyFill="1" applyAlignment="1">
      <alignment horizontal="left"/>
    </xf>
    <xf numFmtId="0" fontId="14" fillId="5" borderId="0" xfId="0" applyFont="1" applyFill="1"/>
    <xf numFmtId="0" fontId="14" fillId="6" borderId="0" xfId="0" applyFont="1" applyFill="1"/>
    <xf numFmtId="3" fontId="9" fillId="6" borderId="0" xfId="0" applyNumberFormat="1" applyFont="1" applyFill="1"/>
    <xf numFmtId="9" fontId="9" fillId="6" borderId="0" xfId="2" applyFont="1" applyFill="1"/>
    <xf numFmtId="166" fontId="14" fillId="6" borderId="0" xfId="1" applyFont="1" applyFill="1"/>
    <xf numFmtId="164" fontId="15" fillId="5" borderId="0" xfId="1" applyNumberFormat="1" applyFont="1" applyFill="1"/>
    <xf numFmtId="165" fontId="4" fillId="7" borderId="0" xfId="2" applyNumberFormat="1" applyFont="1" applyFill="1" applyAlignment="1">
      <alignment vertical="top"/>
    </xf>
    <xf numFmtId="165" fontId="10" fillId="7" borderId="0" xfId="0" applyNumberFormat="1" applyFont="1" applyFill="1"/>
    <xf numFmtId="0" fontId="14" fillId="2" borderId="0" xfId="0" applyFont="1" applyFill="1"/>
    <xf numFmtId="0" fontId="4" fillId="2" borderId="0" xfId="0" applyFont="1" applyFill="1" applyAlignment="1">
      <alignment horizontal="left"/>
    </xf>
    <xf numFmtId="9" fontId="4" fillId="7" borderId="0" xfId="2" applyFont="1" applyFill="1" applyAlignment="1">
      <alignment vertical="top"/>
    </xf>
    <xf numFmtId="0" fontId="10" fillId="7" borderId="0" xfId="0" applyFont="1" applyFill="1"/>
    <xf numFmtId="166" fontId="15" fillId="2" borderId="0" xfId="1" applyFont="1" applyFill="1"/>
    <xf numFmtId="166" fontId="14" fillId="2" borderId="0" xfId="1" applyFont="1" applyFill="1"/>
    <xf numFmtId="3" fontId="15" fillId="2" borderId="0" xfId="1" applyNumberFormat="1" applyFont="1" applyFill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9" fontId="9" fillId="2" borderId="0" xfId="2" applyFont="1" applyFill="1"/>
    <xf numFmtId="0" fontId="4" fillId="2" borderId="1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16" fillId="2" borderId="0" xfId="0" applyFont="1" applyFill="1"/>
    <xf numFmtId="9" fontId="11" fillId="2" borderId="0" xfId="2" applyFont="1" applyFill="1"/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13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10" fontId="10" fillId="2" borderId="0" xfId="2" applyNumberFormat="1" applyFont="1" applyFill="1"/>
    <xf numFmtId="0" fontId="13" fillId="4" borderId="2" xfId="0" applyFont="1" applyFill="1" applyBorder="1" applyAlignment="1">
      <alignment horizontal="center"/>
    </xf>
    <xf numFmtId="17" fontId="13" fillId="4" borderId="0" xfId="4" applyNumberFormat="1" applyFont="1" applyFill="1" applyAlignment="1">
      <alignment horizontal="center"/>
    </xf>
    <xf numFmtId="0" fontId="13" fillId="4" borderId="2" xfId="4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6">
    <cellStyle name="Hipervínculo" xfId="3" builtinId="8"/>
    <cellStyle name="Hipervínculo 2" xfId="5" xr:uid="{3E770C8D-C176-405C-8DFB-5AEA93E91F7B}"/>
    <cellStyle name="Millares [0]" xfId="1" builtinId="6"/>
    <cellStyle name="Normal" xfId="0" builtinId="0"/>
    <cellStyle name="Normal 2" xfId="4" xr:uid="{141189A8-9E58-4AE8-A062-8EF43AF2ABAC}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5363444152814232"/>
          <c:w val="0.6954568518518518"/>
          <c:h val="0.56361840186643342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6034.3658880000003</c:v>
              </c:pt>
              <c:pt idx="1">
                <c:v>407036.16773099999</c:v>
              </c:pt>
              <c:pt idx="2">
                <c:v>1158066.887512</c:v>
              </c:pt>
              <c:pt idx="3">
                <c:v>865832.26185199991</c:v>
              </c:pt>
              <c:pt idx="4">
                <c:v>1049575.863773</c:v>
              </c:pt>
              <c:pt idx="5">
                <c:v>703920.5986680002</c:v>
              </c:pt>
              <c:pt idx="6">
                <c:v>578923.81800100009</c:v>
              </c:pt>
              <c:pt idx="7">
                <c:v>520296.08648300002</c:v>
              </c:pt>
              <c:pt idx="8">
                <c:v>465925.76897000003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6B-494B-B847-C665E6249945}"/>
            </c:ext>
          </c:extLst>
        </c:ser>
        <c:ser>
          <c:idx val="2"/>
          <c:order val="2"/>
          <c:tx>
            <c:v>Garantia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4760.8175520000004</c:v>
              </c:pt>
              <c:pt idx="1">
                <c:v>328341.42535499996</c:v>
              </c:pt>
              <c:pt idx="2">
                <c:v>889834.06594</c:v>
              </c:pt>
              <c:pt idx="3">
                <c:v>649124.70702199999</c:v>
              </c:pt>
              <c:pt idx="4">
                <c:v>778326.16164199996</c:v>
              </c:pt>
              <c:pt idx="5">
                <c:v>527093.30325599993</c:v>
              </c:pt>
              <c:pt idx="6">
                <c:v>434280.72475899995</c:v>
              </c:pt>
              <c:pt idx="7">
                <c:v>392156.58236799994</c:v>
              </c:pt>
              <c:pt idx="8">
                <c:v>352529.207368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6B-494B-B847-C665E624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Numero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9"/>
              <c:pt idx="0">
                <c:v>345</c:v>
              </c:pt>
              <c:pt idx="1">
                <c:v>13552</c:v>
              </c:pt>
              <c:pt idx="2">
                <c:v>17476</c:v>
              </c:pt>
              <c:pt idx="3">
                <c:v>16714</c:v>
              </c:pt>
              <c:pt idx="4">
                <c:v>20100</c:v>
              </c:pt>
              <c:pt idx="5">
                <c:v>13915</c:v>
              </c:pt>
              <c:pt idx="6">
                <c:v>13069</c:v>
              </c:pt>
              <c:pt idx="7">
                <c:v>14943</c:v>
              </c:pt>
              <c:pt idx="8">
                <c:v>16637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6B-494B-B847-C665E624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337</c:v>
              </c:pt>
              <c:pt idx="1">
                <c:v>12341</c:v>
              </c:pt>
              <c:pt idx="2">
                <c:v>13783</c:v>
              </c:pt>
              <c:pt idx="3">
                <c:v>14416</c:v>
              </c:pt>
              <c:pt idx="4">
                <c:v>17288</c:v>
              </c:pt>
              <c:pt idx="5">
                <c:v>11745</c:v>
              </c:pt>
              <c:pt idx="6">
                <c:v>11252</c:v>
              </c:pt>
              <c:pt idx="7">
                <c:v>13413</c:v>
              </c:pt>
              <c:pt idx="8">
                <c:v>15326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73-4134-B3A1-8D1AD21C4B09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5</c:v>
              </c:pt>
              <c:pt idx="1">
                <c:v>1087</c:v>
              </c:pt>
              <c:pt idx="2">
                <c:v>2811</c:v>
              </c:pt>
              <c:pt idx="3">
                <c:v>1576</c:v>
              </c:pt>
              <c:pt idx="4">
                <c:v>1772</c:v>
              </c:pt>
              <c:pt idx="5">
                <c:v>1439</c:v>
              </c:pt>
              <c:pt idx="6">
                <c:v>1221</c:v>
              </c:pt>
              <c:pt idx="7">
                <c:v>1015</c:v>
              </c:pt>
              <c:pt idx="8">
                <c:v>850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73-4134-B3A1-8D1AD21C4B09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3</c:v>
              </c:pt>
              <c:pt idx="1">
                <c:v>112</c:v>
              </c:pt>
              <c:pt idx="2">
                <c:v>829</c:v>
              </c:pt>
              <c:pt idx="3">
                <c:v>660</c:v>
              </c:pt>
              <c:pt idx="4">
                <c:v>929</c:v>
              </c:pt>
              <c:pt idx="5">
                <c:v>664</c:v>
              </c:pt>
              <c:pt idx="6">
                <c:v>539</c:v>
              </c:pt>
              <c:pt idx="7">
                <c:v>459</c:v>
              </c:pt>
              <c:pt idx="8">
                <c:v>420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73-4134-B3A1-8D1AD21C4B09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0</c:v>
              </c:pt>
              <c:pt idx="1">
                <c:v>12</c:v>
              </c:pt>
              <c:pt idx="2">
                <c:v>53</c:v>
              </c:pt>
              <c:pt idx="3">
                <c:v>62</c:v>
              </c:pt>
              <c:pt idx="4">
                <c:v>111</c:v>
              </c:pt>
              <c:pt idx="5">
                <c:v>67</c:v>
              </c:pt>
              <c:pt idx="6">
                <c:v>57</c:v>
              </c:pt>
              <c:pt idx="7">
                <c:v>56</c:v>
              </c:pt>
              <c:pt idx="8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73-4134-B3A1-8D1AD21C4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3397.3581079999999</c:v>
              </c:pt>
              <c:pt idx="1">
                <c:v>221375.937554</c:v>
              </c:pt>
              <c:pt idx="2">
                <c:v>350893.70820499997</c:v>
              </c:pt>
              <c:pt idx="3">
                <c:v>223477.281369</c:v>
              </c:pt>
              <c:pt idx="4">
                <c:v>244088.50560800001</c:v>
              </c:pt>
              <c:pt idx="5">
                <c:v>167938.10270600001</c:v>
              </c:pt>
              <c:pt idx="6">
                <c:v>148093.707899</c:v>
              </c:pt>
              <c:pt idx="7">
                <c:v>153624.784316</c:v>
              </c:pt>
              <c:pt idx="8">
                <c:v>150018.00429300001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9B-4D7A-87D3-BC605852B83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391.00778000000003</c:v>
              </c:pt>
              <c:pt idx="1">
                <c:v>121121.15385</c:v>
              </c:pt>
              <c:pt idx="2">
                <c:v>383964.625459</c:v>
              </c:pt>
              <c:pt idx="3">
                <c:v>228296.66870000001</c:v>
              </c:pt>
              <c:pt idx="4">
                <c:v>241841.53920599999</c:v>
              </c:pt>
              <c:pt idx="5">
                <c:v>182586.16377799999</c:v>
              </c:pt>
              <c:pt idx="6">
                <c:v>154274.527363</c:v>
              </c:pt>
              <c:pt idx="7">
                <c:v>116037.25111899999</c:v>
              </c:pt>
              <c:pt idx="8">
                <c:v>94745.387113000004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9B-4D7A-87D3-BC605852B83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2246</c:v>
              </c:pt>
              <c:pt idx="1">
                <c:v>50792.074771</c:v>
              </c:pt>
              <c:pt idx="2">
                <c:v>367258.20616</c:v>
              </c:pt>
              <c:pt idx="3">
                <c:v>333579.36494900001</c:v>
              </c:pt>
              <c:pt idx="4">
                <c:v>433003.48450299999</c:v>
              </c:pt>
              <c:pt idx="5">
                <c:v>290883.650555</c:v>
              </c:pt>
              <c:pt idx="6">
                <c:v>214343.74126000001</c:v>
              </c:pt>
              <c:pt idx="7">
                <c:v>190452.43496399999</c:v>
              </c:pt>
              <c:pt idx="8">
                <c:v>170047.29175100001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9B-4D7A-87D3-BC605852B83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0</c:v>
              </c:pt>
              <c:pt idx="1">
                <c:v>13747.001555999999</c:v>
              </c:pt>
              <c:pt idx="2">
                <c:v>55950.347688000002</c:v>
              </c:pt>
              <c:pt idx="3">
                <c:v>80478.946834000002</c:v>
              </c:pt>
              <c:pt idx="4">
                <c:v>130642.334456</c:v>
              </c:pt>
              <c:pt idx="5">
                <c:v>62512.681628999999</c:v>
              </c:pt>
              <c:pt idx="6">
                <c:v>62211.841479000002</c:v>
              </c:pt>
              <c:pt idx="7">
                <c:v>60181.616084000001</c:v>
              </c:pt>
              <c:pt idx="8">
                <c:v>51115.085812999998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9B-4D7A-87D3-BC605852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Garantia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2875.8113269999999</c:v>
              </c:pt>
              <c:pt idx="1">
                <c:v>188103.10884199999</c:v>
              </c:pt>
              <c:pt idx="2">
                <c:v>296729.86429100001</c:v>
              </c:pt>
              <c:pt idx="3">
                <c:v>189192.324162</c:v>
              </c:pt>
              <c:pt idx="4">
                <c:v>206278.96738399999</c:v>
              </c:pt>
              <c:pt idx="5">
                <c:v>142263.90047200001</c:v>
              </c:pt>
              <c:pt idx="6">
                <c:v>125434.35653600001</c:v>
              </c:pt>
              <c:pt idx="7">
                <c:v>130348.599131</c:v>
              </c:pt>
              <c:pt idx="8">
                <c:v>127429.974073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33-4CAF-80D8-FF946DD2E90F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312.80622499999998</c:v>
              </c:pt>
              <c:pt idx="1">
                <c:v>96715.663243999996</c:v>
              </c:pt>
              <c:pt idx="2">
                <c:v>304525.14918499999</c:v>
              </c:pt>
              <c:pt idx="3">
                <c:v>180220.961106</c:v>
              </c:pt>
              <c:pt idx="4">
                <c:v>190973.354468</c:v>
              </c:pt>
              <c:pt idx="5">
                <c:v>144899.53843099999</c:v>
              </c:pt>
              <c:pt idx="6">
                <c:v>121798.644468</c:v>
              </c:pt>
              <c:pt idx="7">
                <c:v>92502.309122999999</c:v>
              </c:pt>
              <c:pt idx="8">
                <c:v>75649.677597999995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33-4CAF-80D8-FF946DD2E90F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1572.2</c:v>
              </c:pt>
              <c:pt idx="1">
                <c:v>35274.452335000002</c:v>
              </c:pt>
              <c:pt idx="2">
                <c:v>255008.84385</c:v>
              </c:pt>
              <c:pt idx="3">
                <c:v>231461.65365399999</c:v>
              </c:pt>
              <c:pt idx="4">
                <c:v>302688.43911600002</c:v>
              </c:pt>
              <c:pt idx="5">
                <c:v>202422.25537500001</c:v>
              </c:pt>
              <c:pt idx="6">
                <c:v>149720.618866</c:v>
              </c:pt>
              <c:pt idx="7">
                <c:v>133196.704459</c:v>
              </c:pt>
              <c:pt idx="8">
                <c:v>118780.50420900001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33-4CAF-80D8-FF946DD2E90F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9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  <c:pt idx="7">
                <c:v>44003</c:v>
              </c:pt>
              <c:pt idx="8">
                <c:v>44010</c:v>
              </c:pt>
            </c:numLit>
          </c:cat>
          <c:val>
            <c:numLit>
              <c:formatCode>#,##0</c:formatCode>
              <c:ptCount val="9"/>
              <c:pt idx="0">
                <c:v>0</c:v>
              </c:pt>
              <c:pt idx="1">
                <c:v>8248.2009340000004</c:v>
              </c:pt>
              <c:pt idx="2">
                <c:v>33570.208614000003</c:v>
              </c:pt>
              <c:pt idx="3">
                <c:v>48249.768100000001</c:v>
              </c:pt>
              <c:pt idx="4">
                <c:v>78385.400674000004</c:v>
              </c:pt>
              <c:pt idx="5">
                <c:v>37507.608977999997</c:v>
              </c:pt>
              <c:pt idx="6">
                <c:v>37327.104889000002</c:v>
              </c:pt>
              <c:pt idx="7">
                <c:v>36108.969655000001</c:v>
              </c:pt>
              <c:pt idx="8">
                <c:v>30669.051488000001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33-4CAF-80D8-FF946DD2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Numero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general'!$R$38:$R$53</c:f>
              <c:numCache>
                <c:formatCode>0.00%</c:formatCode>
                <c:ptCount val="16"/>
                <c:pt idx="0">
                  <c:v>0.35708684374560151</c:v>
                </c:pt>
                <c:pt idx="1">
                  <c:v>0.17512516839925202</c:v>
                </c:pt>
                <c:pt idx="2">
                  <c:v>0.12915971286670822</c:v>
                </c:pt>
                <c:pt idx="3">
                  <c:v>5.587839060583516E-2</c:v>
                </c:pt>
                <c:pt idx="4">
                  <c:v>5.4551303963163295E-2</c:v>
                </c:pt>
                <c:pt idx="5">
                  <c:v>4.1391028090000601E-2</c:v>
                </c:pt>
                <c:pt idx="6">
                  <c:v>5.2701425612772204E-2</c:v>
                </c:pt>
                <c:pt idx="7">
                  <c:v>2.8854080791426217E-2</c:v>
                </c:pt>
                <c:pt idx="8">
                  <c:v>1.3954517121428428E-2</c:v>
                </c:pt>
                <c:pt idx="9">
                  <c:v>1.1963887157420626E-2</c:v>
                </c:pt>
                <c:pt idx="10">
                  <c:v>1.1511471256509762E-2</c:v>
                </c:pt>
                <c:pt idx="11">
                  <c:v>1.0083847746968813E-2</c:v>
                </c:pt>
                <c:pt idx="12">
                  <c:v>9.0684253915910961E-3</c:v>
                </c:pt>
                <c:pt idx="13">
                  <c:v>6.8063458870367766E-3</c:v>
                </c:pt>
                <c:pt idx="14">
                  <c:v>6.1729636257615668E-3</c:v>
                </c:pt>
                <c:pt idx="15">
                  <c:v>3.5690587738523717E-2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D-4ECF-8892-614C5DD1DAE7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general'!$S$38:$S$53</c:f>
              <c:numCache>
                <c:formatCode>0.00%</c:formatCode>
                <c:ptCount val="16"/>
                <c:pt idx="0">
                  <c:v>0.31681048899959308</c:v>
                </c:pt>
                <c:pt idx="1">
                  <c:v>0.16088883580975144</c:v>
                </c:pt>
                <c:pt idx="2">
                  <c:v>7.2263424960386693E-2</c:v>
                </c:pt>
                <c:pt idx="3">
                  <c:v>6.0640807380910926E-2</c:v>
                </c:pt>
                <c:pt idx="4">
                  <c:v>8.2205976106484779E-2</c:v>
                </c:pt>
                <c:pt idx="5">
                  <c:v>3.3082485850729003E-2</c:v>
                </c:pt>
                <c:pt idx="6">
                  <c:v>5.2228559348845828E-2</c:v>
                </c:pt>
                <c:pt idx="7">
                  <c:v>4.0061983005727428E-2</c:v>
                </c:pt>
                <c:pt idx="8">
                  <c:v>1.8728299722884777E-2</c:v>
                </c:pt>
                <c:pt idx="9">
                  <c:v>2.4233105616179827E-2</c:v>
                </c:pt>
                <c:pt idx="10">
                  <c:v>1.9548931404783386E-2</c:v>
                </c:pt>
                <c:pt idx="11">
                  <c:v>1.6542801986164337E-2</c:v>
                </c:pt>
                <c:pt idx="12">
                  <c:v>2.0360931165206361E-2</c:v>
                </c:pt>
                <c:pt idx="13">
                  <c:v>8.226203899323891E-3</c:v>
                </c:pt>
                <c:pt idx="14">
                  <c:v>6.5256188185954783E-3</c:v>
                </c:pt>
                <c:pt idx="15">
                  <c:v>6.765154592443294E-2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D-4ECF-8892-614C5DD1DAE7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Garantia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general'!$T$38:$T$53</c:f>
              <c:numCache>
                <c:formatCode>0.00%</c:formatCode>
                <c:ptCount val="16"/>
                <c:pt idx="0">
                  <c:v>0.31599657628448502</c:v>
                </c:pt>
                <c:pt idx="1">
                  <c:v>0.16533455145168219</c:v>
                </c:pt>
                <c:pt idx="2">
                  <c:v>7.3967754797719582E-2</c:v>
                </c:pt>
                <c:pt idx="3">
                  <c:v>6.1869540935824946E-2</c:v>
                </c:pt>
                <c:pt idx="4">
                  <c:v>8.0077533489028921E-2</c:v>
                </c:pt>
                <c:pt idx="5">
                  <c:v>3.3935950639210816E-2</c:v>
                </c:pt>
                <c:pt idx="6">
                  <c:v>5.3237374955094008E-2</c:v>
                </c:pt>
                <c:pt idx="7">
                  <c:v>3.9549967428712043E-2</c:v>
                </c:pt>
                <c:pt idx="8">
                  <c:v>1.8520024884010913E-2</c:v>
                </c:pt>
                <c:pt idx="9">
                  <c:v>2.3325897390276819E-2</c:v>
                </c:pt>
                <c:pt idx="10">
                  <c:v>1.9220867120650909E-2</c:v>
                </c:pt>
                <c:pt idx="11">
                  <c:v>1.6316911402746694E-2</c:v>
                </c:pt>
                <c:pt idx="12">
                  <c:v>1.9060284339499994E-2</c:v>
                </c:pt>
                <c:pt idx="13">
                  <c:v>8.0822016522921203E-3</c:v>
                </c:pt>
                <c:pt idx="14">
                  <c:v>6.6292895239099892E-3</c:v>
                </c:pt>
                <c:pt idx="15">
                  <c:v>6.4875273704855282E-2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D-4ECF-8892-614C5DD1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general'!$R$28:$T$28</c:f>
              <c:numCache>
                <c:formatCode>0.00%</c:formatCode>
                <c:ptCount val="3"/>
                <c:pt idx="0">
                  <c:v>0.86706219280321262</c:v>
                </c:pt>
                <c:pt idx="1">
                  <c:v>0.28891930908262115</c:v>
                </c:pt>
                <c:pt idx="2">
                  <c:v>0.32334994727355393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3-498D-9C5E-5B91B6CD5B7D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general'!$R$29:$T$29</c:f>
              <c:numCache>
                <c:formatCode>0.00%</c:formatCode>
                <c:ptCount val="3"/>
                <c:pt idx="0">
                  <c:v>9.2906564839725134E-2</c:v>
                </c:pt>
                <c:pt idx="1">
                  <c:v>0.26465619508456434</c:v>
                </c:pt>
                <c:pt idx="2">
                  <c:v>0.27719793335288229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3-498D-9C5E-5B91B6CD5B7D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general'!$R$30:$T$30</c:f>
              <c:numCache>
                <c:formatCode>0.00%</c:formatCode>
                <c:ptCount val="3"/>
                <c:pt idx="0">
                  <c:v>3.6409969152117146E-2</c:v>
                </c:pt>
                <c:pt idx="1">
                  <c:v>0.35662694314800669</c:v>
                </c:pt>
                <c:pt idx="2">
                  <c:v>0.32827799200113794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3-498D-9C5E-5B91B6CD5B7D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93-498D-9C5E-5B91B6CD5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general'!$R$31:$T$31</c:f>
              <c:numCache>
                <c:formatCode>0.00%</c:formatCode>
                <c:ptCount val="3"/>
                <c:pt idx="0">
                  <c:v>3.6212732049451285E-3</c:v>
                </c:pt>
                <c:pt idx="1">
                  <c:v>8.9797552684807866E-2</c:v>
                </c:pt>
                <c:pt idx="2">
                  <c:v>7.1174127372425969E-2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93-498D-9C5E-5B91B6CD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general'!$R$61:$R$76</c15:sqref>
                  </c15:fullRef>
                </c:ext>
              </c:extLst>
              <c:f>'cuadro general'!$R$67</c:f>
              <c:numCache>
                <c:formatCode>0.00%</c:formatCode>
                <c:ptCount val="1"/>
                <c:pt idx="0">
                  <c:v>0.42912718367881802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1-49F8-9589-7D24B3009A9F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general'!$S$61:$S$76</c15:sqref>
                  </c15:fullRef>
                </c:ext>
              </c:extLst>
              <c:f>'cuadro general'!$S$67</c:f>
              <c:numCache>
                <c:formatCode>0.00%</c:formatCode>
                <c:ptCount val="1"/>
                <c:pt idx="0">
                  <c:v>0.58893454734760953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1-49F8-9589-7D24B3009A9F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general'!$T$61:$T$76</c15:sqref>
                  </c15:fullRef>
                </c:ext>
              </c:extLst>
              <c:f>'cuadro general'!$T$67</c:f>
              <c:numCache>
                <c:formatCode>0.00%</c:formatCode>
                <c:ptCount val="1"/>
                <c:pt idx="0">
                  <c:v>0.57919028016100915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1-49F8-9589-7D24B300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general'!$R$61:$R$76</c15:sqref>
                  </c15:fullRef>
                </c:ext>
              </c:extLst>
              <c:f>('cuadro general'!$R$61:$R$66,'cuadro general'!$R$68:$R$76)</c:f>
              <c:numCache>
                <c:formatCode>0.00%</c:formatCode>
                <c:ptCount val="15"/>
                <c:pt idx="0">
                  <c:v>1.2604525835592429E-2</c:v>
                </c:pt>
                <c:pt idx="1">
                  <c:v>2.0335956887443794E-2</c:v>
                </c:pt>
                <c:pt idx="2">
                  <c:v>3.0016625852791586E-2</c:v>
                </c:pt>
                <c:pt idx="3">
                  <c:v>1.9533329511298207E-2</c:v>
                </c:pt>
                <c:pt idx="4">
                  <c:v>4.3169886731259058E-2</c:v>
                </c:pt>
                <c:pt idx="5">
                  <c:v>9.2498710063145487E-2</c:v>
                </c:pt>
                <c:pt idx="6">
                  <c:v>4.4160885838540859E-2</c:v>
                </c:pt>
                <c:pt idx="7">
                  <c:v>5.7551658899745291E-2</c:v>
                </c:pt>
                <c:pt idx="8">
                  <c:v>1.617539865191361E-2</c:v>
                </c:pt>
                <c:pt idx="9">
                  <c:v>7.5414213056617996E-2</c:v>
                </c:pt>
                <c:pt idx="10">
                  <c:v>5.2948836599808355E-2</c:v>
                </c:pt>
                <c:pt idx="11">
                  <c:v>2.416072203703552E-2</c:v>
                </c:pt>
                <c:pt idx="12">
                  <c:v>5.7150345211672497E-2</c:v>
                </c:pt>
                <c:pt idx="13">
                  <c:v>9.9918918254858768E-3</c:v>
                </c:pt>
                <c:pt idx="14">
                  <c:v>1.515982931883144E-2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2-49BD-BCE2-9B2AFFD2FFC2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general'!$S$61:$S$76</c15:sqref>
                  </c15:fullRef>
                </c:ext>
              </c:extLst>
              <c:f>('cuadro general'!$S$61:$S$66,'cuadro general'!$S$68:$S$76)</c:f>
              <c:numCache>
                <c:formatCode>0.00%</c:formatCode>
                <c:ptCount val="15"/>
                <c:pt idx="0">
                  <c:v>4.6880990470159591E-3</c:v>
                </c:pt>
                <c:pt idx="1">
                  <c:v>2.0973050893051574E-2</c:v>
                </c:pt>
                <c:pt idx="2">
                  <c:v>2.6367744581203768E-2</c:v>
                </c:pt>
                <c:pt idx="3">
                  <c:v>1.0415704466031701E-2</c:v>
                </c:pt>
                <c:pt idx="4">
                  <c:v>2.973914310480244E-2</c:v>
                </c:pt>
                <c:pt idx="5">
                  <c:v>6.430557620143236E-2</c:v>
                </c:pt>
                <c:pt idx="6">
                  <c:v>2.9643357131926937E-2</c:v>
                </c:pt>
                <c:pt idx="7">
                  <c:v>4.6234413580261403E-2</c:v>
                </c:pt>
                <c:pt idx="8">
                  <c:v>1.194797911209227E-2</c:v>
                </c:pt>
                <c:pt idx="9">
                  <c:v>6.2011625301919837E-2</c:v>
                </c:pt>
                <c:pt idx="10">
                  <c:v>3.1983411465084599E-2</c:v>
                </c:pt>
                <c:pt idx="11">
                  <c:v>1.2905467351254401E-2</c:v>
                </c:pt>
                <c:pt idx="12">
                  <c:v>4.2167737006101345E-2</c:v>
                </c:pt>
                <c:pt idx="13">
                  <c:v>4.2417586805874753E-3</c:v>
                </c:pt>
                <c:pt idx="14">
                  <c:v>1.344038472962444E-2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2-49BD-BCE2-9B2AFFD2FFC2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general'!$T$61:$T$76</c15:sqref>
                  </c15:fullRef>
                </c:ext>
              </c:extLst>
              <c:f>('cuadro general'!$T$61:$T$66,'cuadro general'!$T$68:$T$76)</c:f>
              <c:numCache>
                <c:formatCode>0.00%</c:formatCode>
                <c:ptCount val="15"/>
                <c:pt idx="0">
                  <c:v>5.0985395283626974E-3</c:v>
                </c:pt>
                <c:pt idx="1">
                  <c:v>2.0767688465720774E-2</c:v>
                </c:pt>
                <c:pt idx="2">
                  <c:v>2.6792494049495633E-2</c:v>
                </c:pt>
                <c:pt idx="3">
                  <c:v>1.0820504685829202E-2</c:v>
                </c:pt>
                <c:pt idx="4">
                  <c:v>3.031298272135672E-2</c:v>
                </c:pt>
                <c:pt idx="5">
                  <c:v>6.6534832803153657E-2</c:v>
                </c:pt>
                <c:pt idx="6">
                  <c:v>3.0762180385423284E-2</c:v>
                </c:pt>
                <c:pt idx="7">
                  <c:v>4.7060209216338661E-2</c:v>
                </c:pt>
                <c:pt idx="8">
                  <c:v>1.2209855589262889E-2</c:v>
                </c:pt>
                <c:pt idx="9">
                  <c:v>6.2533861489888765E-2</c:v>
                </c:pt>
                <c:pt idx="10">
                  <c:v>3.3041707140113376E-2</c:v>
                </c:pt>
                <c:pt idx="11">
                  <c:v>1.3406194655136342E-2</c:v>
                </c:pt>
                <c:pt idx="12">
                  <c:v>4.3202589682708632E-2</c:v>
                </c:pt>
                <c:pt idx="13">
                  <c:v>4.5836555025390207E-3</c:v>
                </c:pt>
                <c:pt idx="14">
                  <c:v>1.3682423923661194E-2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2-49BD-BCE2-9B2AFFD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24000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0EC622-1297-4DC7-9080-E149A04DF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19D7CB-0220-48DE-B984-66E3DD3C3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05A3F4-65B7-4656-9207-92468EBFB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8C899E-95A8-462C-B84B-D0E06CB5F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35CC1A-D94E-4C34-A37D-1B03AA8A7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6959A5-A821-4CE3-8EC4-CC2131300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5C179E-C321-4D3D-BD25-2B1B5436D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208EDB-8F3C-4905-9765-8B35598DD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E8DAA-1012-4B94-9200-9A080CA48506}">
  <dimension ref="B2:I14"/>
  <sheetViews>
    <sheetView tabSelected="1" topLeftCell="A12" zoomScale="85" zoomScaleNormal="85" workbookViewId="0">
      <selection activeCell="B22" sqref="B22"/>
    </sheetView>
  </sheetViews>
  <sheetFormatPr baseColWidth="10" defaultColWidth="11.453125" defaultRowHeight="15.5" x14ac:dyDescent="0.35"/>
  <cols>
    <col min="1" max="1" width="5.7265625" style="2" customWidth="1"/>
    <col min="2" max="2" width="66.54296875" style="2" bestFit="1" customWidth="1"/>
    <col min="3" max="16384" width="11.453125" style="2"/>
  </cols>
  <sheetData>
    <row r="2" spans="2:9" ht="18.5" x14ac:dyDescent="0.45">
      <c r="B2" s="1" t="s">
        <v>0</v>
      </c>
    </row>
    <row r="3" spans="2:9" x14ac:dyDescent="0.35">
      <c r="B3" s="3" t="s">
        <v>1</v>
      </c>
    </row>
    <row r="4" spans="2:9" x14ac:dyDescent="0.35">
      <c r="B4" s="3" t="s">
        <v>2</v>
      </c>
    </row>
    <row r="5" spans="2:9" x14ac:dyDescent="0.35">
      <c r="B5" s="3" t="s">
        <v>3</v>
      </c>
    </row>
    <row r="6" spans="2:9" x14ac:dyDescent="0.35">
      <c r="B6" s="3"/>
    </row>
    <row r="7" spans="2:9" x14ac:dyDescent="0.35">
      <c r="B7" s="4" t="s">
        <v>4</v>
      </c>
    </row>
    <row r="8" spans="2:9" x14ac:dyDescent="0.35">
      <c r="B8" s="4" t="s">
        <v>5</v>
      </c>
    </row>
    <row r="9" spans="2:9" x14ac:dyDescent="0.35">
      <c r="B9" s="4" t="s">
        <v>6</v>
      </c>
    </row>
    <row r="10" spans="2:9" x14ac:dyDescent="0.35">
      <c r="B10" s="4" t="s">
        <v>7</v>
      </c>
    </row>
    <row r="11" spans="2:9" x14ac:dyDescent="0.35">
      <c r="B11" s="3"/>
    </row>
    <row r="12" spans="2:9" x14ac:dyDescent="0.35">
      <c r="B12" s="5" t="s">
        <v>8</v>
      </c>
    </row>
    <row r="13" spans="2:9" x14ac:dyDescent="0.35">
      <c r="B13" s="3" t="s">
        <v>91</v>
      </c>
    </row>
    <row r="14" spans="2:9" ht="32.5" customHeight="1" x14ac:dyDescent="0.35">
      <c r="B14" s="65" t="s">
        <v>92</v>
      </c>
      <c r="C14" s="66"/>
      <c r="D14" s="66"/>
      <c r="E14" s="66"/>
      <c r="F14" s="66"/>
      <c r="G14" s="66"/>
      <c r="H14" s="66"/>
      <c r="I14" s="66"/>
    </row>
  </sheetData>
  <mergeCells count="1">
    <mergeCell ref="B14:I14"/>
  </mergeCells>
  <hyperlinks>
    <hyperlink ref="B7" location="'cuadro general'!A1" display="1. Cuadro general" xr:uid="{B5E5D723-861E-4440-9075-C4BC6FD9111A}"/>
    <hyperlink ref="B8" location="caracteristicas!A1" display="2. Características de los créditos" xr:uid="{CF3180E5-795B-4FD2-AA2E-1333CB81F1A9}"/>
    <hyperlink ref="B9" location="evoluciones!A1" display="3. Evoluciones semanales" xr:uid="{D6670634-2CC0-49AB-8E47-192D545E7692}"/>
    <hyperlink ref="B10" location="participaciones!A1" display="4. Participaciones por tamaño de ventas y sector económico" xr:uid="{3B0D07A4-3AE5-4AEE-9907-97247FFF89C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3A89-2940-447F-B5C2-0AD4C3CBFDF5}">
  <dimension ref="A1:X87"/>
  <sheetViews>
    <sheetView topLeftCell="A5" zoomScale="70" zoomScaleNormal="70" workbookViewId="0">
      <selection activeCell="K78" sqref="K78"/>
    </sheetView>
  </sheetViews>
  <sheetFormatPr baseColWidth="10" defaultColWidth="11.453125" defaultRowHeight="15.5" x14ac:dyDescent="0.35"/>
  <cols>
    <col min="1" max="1" width="6.81640625" style="12" bestFit="1" customWidth="1"/>
    <col min="2" max="2" width="55" style="7" customWidth="1"/>
    <col min="3" max="3" width="14.54296875" style="8" customWidth="1"/>
    <col min="4" max="5" width="14.54296875" style="7" customWidth="1"/>
    <col min="6" max="6" width="14.54296875" style="8" customWidth="1"/>
    <col min="7" max="7" width="14.54296875" style="7" customWidth="1"/>
    <col min="8" max="9" width="14.54296875" style="8" customWidth="1"/>
    <col min="10" max="10" width="14.54296875" style="7" customWidth="1"/>
    <col min="11" max="14" width="14.54296875" style="8" customWidth="1"/>
    <col min="15" max="16" width="14.54296875" style="9" customWidth="1"/>
    <col min="17" max="17" width="14.54296875" style="10" customWidth="1"/>
    <col min="18" max="18" width="8.1796875" style="10" bestFit="1" customWidth="1"/>
    <col min="19" max="19" width="8.1796875" style="10" customWidth="1"/>
    <col min="20" max="20" width="8.1796875" style="10" bestFit="1" customWidth="1"/>
    <col min="21" max="22" width="22" style="11" customWidth="1"/>
    <col min="23" max="23" width="17.81640625" style="11" customWidth="1"/>
    <col min="24" max="16384" width="11.453125" style="8"/>
  </cols>
  <sheetData>
    <row r="1" spans="1:24" x14ac:dyDescent="0.35">
      <c r="A1" s="6" t="s">
        <v>9</v>
      </c>
    </row>
    <row r="2" spans="1:24" ht="18.5" x14ac:dyDescent="0.45">
      <c r="B2" s="13" t="s">
        <v>95</v>
      </c>
    </row>
    <row r="3" spans="1:24" x14ac:dyDescent="0.35">
      <c r="B3" s="8" t="str">
        <f>indice!B4</f>
        <v>Información al: 28-06-2020</v>
      </c>
      <c r="R3" s="60"/>
      <c r="S3" s="60"/>
      <c r="T3" s="60"/>
      <c r="U3" s="14"/>
      <c r="V3" s="14"/>
      <c r="W3" s="14"/>
      <c r="X3" s="15"/>
    </row>
    <row r="4" spans="1:24" x14ac:dyDescent="0.35">
      <c r="B4" s="8"/>
      <c r="R4" s="60"/>
      <c r="S4" s="60"/>
      <c r="T4" s="60"/>
      <c r="U4" s="14"/>
      <c r="V4" s="14"/>
      <c r="W4" s="14"/>
      <c r="X4" s="15"/>
    </row>
    <row r="5" spans="1:24" x14ac:dyDescent="0.35">
      <c r="B5" s="7" t="s">
        <v>10</v>
      </c>
      <c r="R5" s="60"/>
      <c r="S5" s="60"/>
      <c r="T5" s="60"/>
      <c r="U5" s="14"/>
      <c r="V5" s="14"/>
      <c r="W5" s="14"/>
      <c r="X5" s="15"/>
    </row>
    <row r="6" spans="1:24" x14ac:dyDescent="0.35">
      <c r="R6" s="60"/>
      <c r="S6" s="60"/>
      <c r="T6" s="60"/>
      <c r="U6" s="14"/>
      <c r="V6" s="14"/>
      <c r="W6" s="14"/>
      <c r="X6" s="15"/>
    </row>
    <row r="7" spans="1:24" x14ac:dyDescent="0.35">
      <c r="B7" s="16"/>
      <c r="C7" s="62" t="s">
        <v>96</v>
      </c>
      <c r="D7" s="62"/>
      <c r="E7" s="62"/>
      <c r="F7" s="62" t="s">
        <v>12</v>
      </c>
      <c r="G7" s="62"/>
      <c r="H7" s="62"/>
      <c r="I7" s="62" t="s">
        <v>94</v>
      </c>
      <c r="J7" s="62"/>
      <c r="K7" s="62"/>
      <c r="L7" s="62" t="s">
        <v>13</v>
      </c>
      <c r="M7" s="62"/>
      <c r="N7" s="62"/>
      <c r="O7" s="62" t="s">
        <v>14</v>
      </c>
      <c r="P7" s="62"/>
      <c r="Q7" s="62"/>
      <c r="R7" s="60"/>
      <c r="S7" s="60"/>
      <c r="T7" s="60"/>
      <c r="U7" s="14"/>
      <c r="V7" s="14"/>
      <c r="W7" s="14"/>
      <c r="X7" s="15"/>
    </row>
    <row r="8" spans="1:24" x14ac:dyDescent="0.35">
      <c r="B8" s="16"/>
      <c r="C8" s="17">
        <v>43952</v>
      </c>
      <c r="D8" s="17">
        <v>43983</v>
      </c>
      <c r="E8" s="17" t="s">
        <v>15</v>
      </c>
      <c r="F8" s="17">
        <v>43952</v>
      </c>
      <c r="G8" s="17">
        <v>43983</v>
      </c>
      <c r="H8" s="17" t="s">
        <v>15</v>
      </c>
      <c r="I8" s="17">
        <v>43952</v>
      </c>
      <c r="J8" s="17">
        <v>43983</v>
      </c>
      <c r="K8" s="17" t="s">
        <v>15</v>
      </c>
      <c r="L8" s="17">
        <v>43952</v>
      </c>
      <c r="M8" s="17">
        <v>43983</v>
      </c>
      <c r="N8" s="17" t="s">
        <v>15</v>
      </c>
      <c r="O8" s="17">
        <v>43952</v>
      </c>
      <c r="P8" s="17">
        <v>43983</v>
      </c>
      <c r="Q8" s="17" t="s">
        <v>15</v>
      </c>
      <c r="R8" s="60"/>
      <c r="S8" s="60"/>
      <c r="T8" s="60"/>
      <c r="U8" s="14"/>
      <c r="V8" s="14"/>
      <c r="W8" s="14"/>
      <c r="X8" s="15"/>
    </row>
    <row r="9" spans="1:24" x14ac:dyDescent="0.35">
      <c r="A9" s="12">
        <v>1</v>
      </c>
      <c r="B9" s="8" t="s">
        <v>80</v>
      </c>
      <c r="C9" s="18">
        <v>12396</v>
      </c>
      <c r="D9" s="18">
        <v>5870</v>
      </c>
      <c r="E9" s="19">
        <f>SUM(C9:D9)</f>
        <v>18266</v>
      </c>
      <c r="F9" s="18">
        <v>528998.564228</v>
      </c>
      <c r="G9" s="18">
        <v>312216.13378899998</v>
      </c>
      <c r="H9" s="19">
        <f>SUM(F9:G9)</f>
        <v>841214.69801699999</v>
      </c>
      <c r="I9" s="18">
        <v>429079.22615300003</v>
      </c>
      <c r="J9" s="18">
        <v>238771.96849999999</v>
      </c>
      <c r="K9" s="19">
        <f>SUM(I9:J9)</f>
        <v>667851.19465299998</v>
      </c>
      <c r="L9" s="20">
        <f>F9/C9</f>
        <v>42.674940644401417</v>
      </c>
      <c r="M9" s="20">
        <f t="shared" ref="M9:O20" si="0">G9/D9</f>
        <v>53.188438464906298</v>
      </c>
      <c r="N9" s="20">
        <f t="shared" si="0"/>
        <v>46.053580314080804</v>
      </c>
      <c r="O9" s="21">
        <f>I9/F9</f>
        <v>0.8111160505306505</v>
      </c>
      <c r="P9" s="21">
        <f t="shared" ref="P9:Q20" si="1">J9/G9</f>
        <v>0.76476499020824273</v>
      </c>
      <c r="Q9" s="21">
        <f t="shared" si="1"/>
        <v>0.79391289313813618</v>
      </c>
      <c r="R9" s="60"/>
      <c r="S9" s="60"/>
      <c r="T9" s="60"/>
      <c r="U9" s="14"/>
      <c r="V9" s="14"/>
      <c r="W9" s="14"/>
      <c r="X9" s="15"/>
    </row>
    <row r="10" spans="1:24" x14ac:dyDescent="0.35">
      <c r="A10" s="12">
        <v>9</v>
      </c>
      <c r="B10" s="8" t="s">
        <v>81</v>
      </c>
      <c r="C10" s="18">
        <v>58</v>
      </c>
      <c r="D10" s="18">
        <v>84</v>
      </c>
      <c r="E10" s="19">
        <f t="shared" ref="E10:E19" si="2">SUM(C10:D10)</f>
        <v>142</v>
      </c>
      <c r="F10" s="18">
        <v>8260.7024999999994</v>
      </c>
      <c r="G10" s="18">
        <v>16208.63</v>
      </c>
      <c r="H10" s="19">
        <f t="shared" ref="H10:H19" si="3">SUM(F10:G10)</f>
        <v>24469.332499999997</v>
      </c>
      <c r="I10" s="18">
        <v>6258.0971250000002</v>
      </c>
      <c r="J10" s="18">
        <v>11791.0355</v>
      </c>
      <c r="K10" s="19">
        <f t="shared" ref="K10:K19" si="4">SUM(I10:J10)</f>
        <v>18049.132624999998</v>
      </c>
      <c r="L10" s="20">
        <f t="shared" ref="L10:L20" si="5">F10/C10</f>
        <v>142.42590517241379</v>
      </c>
      <c r="M10" s="20">
        <f t="shared" si="0"/>
        <v>192.95988095238096</v>
      </c>
      <c r="N10" s="20">
        <f t="shared" si="0"/>
        <v>172.31924295774647</v>
      </c>
      <c r="O10" s="21">
        <f t="shared" si="0"/>
        <v>0.75757444660426887</v>
      </c>
      <c r="P10" s="21">
        <f t="shared" si="1"/>
        <v>0.72745417101877208</v>
      </c>
      <c r="Q10" s="21">
        <f t="shared" si="1"/>
        <v>0.73762259861399981</v>
      </c>
      <c r="R10" s="60"/>
      <c r="S10" s="60"/>
      <c r="T10" s="60"/>
      <c r="U10" s="14"/>
      <c r="V10" s="14"/>
      <c r="W10" s="14"/>
      <c r="X10" s="15"/>
    </row>
    <row r="11" spans="1:24" s="11" customFormat="1" x14ac:dyDescent="0.35">
      <c r="A11" s="12">
        <v>12</v>
      </c>
      <c r="B11" s="8" t="s">
        <v>82</v>
      </c>
      <c r="C11" s="18">
        <v>27233</v>
      </c>
      <c r="D11" s="18">
        <v>31862</v>
      </c>
      <c r="E11" s="19">
        <f t="shared" si="2"/>
        <v>59095</v>
      </c>
      <c r="F11" s="18">
        <v>321954.20004500001</v>
      </c>
      <c r="G11" s="18">
        <v>515488.84743199998</v>
      </c>
      <c r="H11" s="19">
        <f t="shared" si="3"/>
        <v>837443.04747699993</v>
      </c>
      <c r="I11" s="18">
        <v>253972.484945</v>
      </c>
      <c r="J11" s="18">
        <v>386805.419039</v>
      </c>
      <c r="K11" s="19">
        <f t="shared" si="4"/>
        <v>640777.90398399998</v>
      </c>
      <c r="L11" s="20">
        <f t="shared" si="5"/>
        <v>11.822208351815812</v>
      </c>
      <c r="M11" s="20">
        <f t="shared" si="0"/>
        <v>16.178797546670015</v>
      </c>
      <c r="N11" s="20">
        <f t="shared" si="0"/>
        <v>14.171132032777729</v>
      </c>
      <c r="O11" s="21">
        <f t="shared" si="0"/>
        <v>0.78884662759330959</v>
      </c>
      <c r="P11" s="21">
        <f t="shared" si="1"/>
        <v>0.75036622221012239</v>
      </c>
      <c r="Q11" s="21">
        <f t="shared" si="1"/>
        <v>0.76515997823911563</v>
      </c>
      <c r="R11" s="60"/>
      <c r="S11" s="60"/>
      <c r="T11" s="60"/>
      <c r="U11" s="14"/>
      <c r="V11" s="14"/>
      <c r="W11" s="14"/>
      <c r="X11" s="15"/>
    </row>
    <row r="12" spans="1:24" x14ac:dyDescent="0.35">
      <c r="A12" s="12">
        <v>14</v>
      </c>
      <c r="B12" s="8" t="s">
        <v>83</v>
      </c>
      <c r="C12" s="18">
        <v>1893</v>
      </c>
      <c r="D12" s="18">
        <v>1063</v>
      </c>
      <c r="E12" s="19">
        <f t="shared" si="2"/>
        <v>2956</v>
      </c>
      <c r="F12" s="18">
        <v>346334.84793500003</v>
      </c>
      <c r="G12" s="18">
        <v>119967.29356200001</v>
      </c>
      <c r="H12" s="19">
        <f t="shared" si="3"/>
        <v>466302.141497</v>
      </c>
      <c r="I12" s="18">
        <v>255655.53424000001</v>
      </c>
      <c r="J12" s="18">
        <v>87916.582752000002</v>
      </c>
      <c r="K12" s="19">
        <f t="shared" si="4"/>
        <v>343572.11699200002</v>
      </c>
      <c r="L12" s="20">
        <f t="shared" si="5"/>
        <v>182.95554566032754</v>
      </c>
      <c r="M12" s="20">
        <f t="shared" si="0"/>
        <v>112.85728463029163</v>
      </c>
      <c r="N12" s="20">
        <f t="shared" si="0"/>
        <v>157.74767980277403</v>
      </c>
      <c r="O12" s="21">
        <f t="shared" si="0"/>
        <v>0.73817444523509612</v>
      </c>
      <c r="P12" s="21">
        <f t="shared" si="1"/>
        <v>0.73283792725193098</v>
      </c>
      <c r="Q12" s="21">
        <f t="shared" si="1"/>
        <v>0.73680149932189498</v>
      </c>
      <c r="R12" s="60"/>
      <c r="S12" s="60"/>
      <c r="T12" s="60"/>
      <c r="U12" s="14"/>
      <c r="V12" s="14"/>
      <c r="W12" s="14"/>
      <c r="X12" s="15"/>
    </row>
    <row r="13" spans="1:24" x14ac:dyDescent="0.35">
      <c r="A13" s="12">
        <v>16</v>
      </c>
      <c r="B13" s="8" t="s">
        <v>84</v>
      </c>
      <c r="C13" s="18">
        <v>9506</v>
      </c>
      <c r="D13" s="18">
        <v>7015</v>
      </c>
      <c r="E13" s="19">
        <f t="shared" si="2"/>
        <v>16521</v>
      </c>
      <c r="F13" s="18">
        <v>1078522.5388100001</v>
      </c>
      <c r="G13" s="18">
        <v>545293.78732799995</v>
      </c>
      <c r="H13" s="19">
        <f t="shared" si="3"/>
        <v>1623816.326138</v>
      </c>
      <c r="I13" s="18">
        <v>792994.30172300001</v>
      </c>
      <c r="J13" s="18">
        <v>405387.25003499998</v>
      </c>
      <c r="K13" s="19">
        <f t="shared" si="4"/>
        <v>1198381.5517579999</v>
      </c>
      <c r="L13" s="20">
        <f t="shared" si="5"/>
        <v>113.45703122343784</v>
      </c>
      <c r="M13" s="20">
        <f t="shared" si="0"/>
        <v>77.732542740983604</v>
      </c>
      <c r="N13" s="20">
        <f t="shared" si="0"/>
        <v>98.288016835421587</v>
      </c>
      <c r="O13" s="21">
        <f t="shared" si="0"/>
        <v>0.73525983295440367</v>
      </c>
      <c r="P13" s="21">
        <f t="shared" si="1"/>
        <v>0.74342906421406796</v>
      </c>
      <c r="Q13" s="21">
        <f t="shared" si="1"/>
        <v>0.73800314263877864</v>
      </c>
      <c r="R13" s="60"/>
      <c r="S13" s="60"/>
      <c r="T13" s="60"/>
      <c r="U13" s="14"/>
      <c r="V13" s="14"/>
      <c r="W13" s="14"/>
      <c r="X13" s="15"/>
    </row>
    <row r="14" spans="1:24" x14ac:dyDescent="0.35">
      <c r="A14" s="12">
        <v>28</v>
      </c>
      <c r="B14" s="8" t="s">
        <v>85</v>
      </c>
      <c r="C14" s="18">
        <v>39</v>
      </c>
      <c r="D14" s="18">
        <v>113</v>
      </c>
      <c r="E14" s="19">
        <f t="shared" si="2"/>
        <v>152</v>
      </c>
      <c r="F14" s="18">
        <v>8576.8259999999991</v>
      </c>
      <c r="G14" s="18">
        <v>20433.530999999999</v>
      </c>
      <c r="H14" s="19">
        <f t="shared" si="3"/>
        <v>29010.356999999996</v>
      </c>
      <c r="I14" s="18">
        <v>6011.9705999999996</v>
      </c>
      <c r="J14" s="18">
        <v>14574.9547</v>
      </c>
      <c r="K14" s="19">
        <f t="shared" si="4"/>
        <v>20586.925299999999</v>
      </c>
      <c r="L14" s="20">
        <f t="shared" si="5"/>
        <v>219.91861538461535</v>
      </c>
      <c r="M14" s="20">
        <f t="shared" si="0"/>
        <v>180.82770796460176</v>
      </c>
      <c r="N14" s="20">
        <f t="shared" si="0"/>
        <v>190.85761184210523</v>
      </c>
      <c r="O14" s="21">
        <f t="shared" si="0"/>
        <v>0.7009551785240834</v>
      </c>
      <c r="P14" s="21">
        <f t="shared" si="1"/>
        <v>0.7132861520605519</v>
      </c>
      <c r="Q14" s="21">
        <f t="shared" si="1"/>
        <v>0.70964053630915336</v>
      </c>
      <c r="R14" s="60"/>
      <c r="S14" s="60"/>
      <c r="T14" s="60"/>
      <c r="U14" s="14"/>
      <c r="V14" s="14"/>
      <c r="W14" s="14"/>
      <c r="X14" s="15"/>
    </row>
    <row r="15" spans="1:24" x14ac:dyDescent="0.35">
      <c r="A15" s="12">
        <v>37</v>
      </c>
      <c r="B15" s="8" t="s">
        <v>86</v>
      </c>
      <c r="C15" s="18">
        <v>15066</v>
      </c>
      <c r="D15" s="18">
        <v>10109</v>
      </c>
      <c r="E15" s="19">
        <f t="shared" si="2"/>
        <v>25175</v>
      </c>
      <c r="F15" s="18">
        <v>932905.14113500004</v>
      </c>
      <c r="G15" s="18">
        <v>543335.77674300002</v>
      </c>
      <c r="H15" s="19">
        <f t="shared" si="3"/>
        <v>1476240.9178780001</v>
      </c>
      <c r="I15" s="18">
        <v>715060.35541199998</v>
      </c>
      <c r="J15" s="18">
        <v>415226.37301899999</v>
      </c>
      <c r="K15" s="19">
        <f t="shared" si="4"/>
        <v>1130286.7284309999</v>
      </c>
      <c r="L15" s="20">
        <f t="shared" si="5"/>
        <v>61.921222695805128</v>
      </c>
      <c r="M15" s="20">
        <f t="shared" si="0"/>
        <v>53.747727445147888</v>
      </c>
      <c r="N15" s="20">
        <f t="shared" si="0"/>
        <v>58.639162577080441</v>
      </c>
      <c r="O15" s="21">
        <f t="shared" si="0"/>
        <v>0.76648774230361338</v>
      </c>
      <c r="P15" s="21">
        <f t="shared" si="1"/>
        <v>0.76421688170076774</v>
      </c>
      <c r="Q15" s="21">
        <f t="shared" si="1"/>
        <v>0.76565194389525071</v>
      </c>
      <c r="R15" s="60"/>
      <c r="S15" s="60"/>
      <c r="T15" s="60"/>
      <c r="U15" s="14"/>
      <c r="V15" s="14"/>
      <c r="W15" s="14"/>
      <c r="X15" s="15"/>
    </row>
    <row r="16" spans="1:24" x14ac:dyDescent="0.35">
      <c r="A16" s="12">
        <v>39</v>
      </c>
      <c r="B16" s="8" t="s">
        <v>87</v>
      </c>
      <c r="C16" s="18">
        <v>1888</v>
      </c>
      <c r="D16" s="18">
        <v>2157</v>
      </c>
      <c r="E16" s="19">
        <f t="shared" si="2"/>
        <v>4045</v>
      </c>
      <c r="F16" s="18">
        <v>239636.23691899999</v>
      </c>
      <c r="G16" s="18">
        <v>168427.84667100001</v>
      </c>
      <c r="H16" s="19">
        <f t="shared" si="3"/>
        <v>408064.08358999999</v>
      </c>
      <c r="I16" s="18">
        <v>176383.72409</v>
      </c>
      <c r="J16" s="18">
        <v>125323.430783</v>
      </c>
      <c r="K16" s="19">
        <f t="shared" si="4"/>
        <v>301707.15487299999</v>
      </c>
      <c r="L16" s="20">
        <f t="shared" si="5"/>
        <v>126.92597294438559</v>
      </c>
      <c r="M16" s="20">
        <f t="shared" si="0"/>
        <v>78.084305364394993</v>
      </c>
      <c r="N16" s="20">
        <f t="shared" si="0"/>
        <v>100.8811084276885</v>
      </c>
      <c r="O16" s="21">
        <f t="shared" si="0"/>
        <v>0.73604779626722261</v>
      </c>
      <c r="P16" s="21">
        <f t="shared" si="1"/>
        <v>0.7440778544643013</v>
      </c>
      <c r="Q16" s="21">
        <f t="shared" si="1"/>
        <v>0.73936219090562871</v>
      </c>
      <c r="R16" s="60"/>
      <c r="S16" s="60"/>
      <c r="T16" s="60"/>
      <c r="U16" s="14"/>
      <c r="V16" s="14"/>
      <c r="W16" s="14"/>
      <c r="X16" s="15"/>
    </row>
    <row r="17" spans="1:24" x14ac:dyDescent="0.35">
      <c r="A17" s="12">
        <v>49</v>
      </c>
      <c r="B17" s="8" t="s">
        <v>88</v>
      </c>
      <c r="C17" s="18">
        <v>86</v>
      </c>
      <c r="D17" s="18">
        <v>178</v>
      </c>
      <c r="E17" s="19">
        <f t="shared" si="2"/>
        <v>264</v>
      </c>
      <c r="F17" s="18">
        <v>17257.768134999998</v>
      </c>
      <c r="G17" s="18">
        <v>19167.684184999998</v>
      </c>
      <c r="H17" s="19">
        <f t="shared" si="3"/>
        <v>36425.452319999997</v>
      </c>
      <c r="I17" s="18">
        <v>12176.699627</v>
      </c>
      <c r="J17" s="18">
        <v>14033.480299000001</v>
      </c>
      <c r="K17" s="19">
        <f t="shared" si="4"/>
        <v>26210.179926000001</v>
      </c>
      <c r="L17" s="20">
        <f t="shared" si="5"/>
        <v>200.67172249999999</v>
      </c>
      <c r="M17" s="20">
        <f t="shared" si="0"/>
        <v>107.68361901685392</v>
      </c>
      <c r="N17" s="20">
        <f t="shared" si="0"/>
        <v>137.97519818181817</v>
      </c>
      <c r="O17" s="21">
        <f t="shared" si="0"/>
        <v>0.70557789001144211</v>
      </c>
      <c r="P17" s="21">
        <f t="shared" si="1"/>
        <v>0.73214271288871413</v>
      </c>
      <c r="Q17" s="21">
        <f t="shared" si="1"/>
        <v>0.71955674553446436</v>
      </c>
      <c r="R17" s="60"/>
      <c r="S17" s="60"/>
      <c r="T17" s="60"/>
      <c r="U17" s="14"/>
      <c r="V17" s="14"/>
      <c r="W17" s="14"/>
      <c r="X17" s="15"/>
    </row>
    <row r="18" spans="1:24" x14ac:dyDescent="0.35">
      <c r="A18" s="12">
        <v>55</v>
      </c>
      <c r="B18" s="8" t="s">
        <v>89</v>
      </c>
      <c r="C18" s="18">
        <v>16</v>
      </c>
      <c r="D18" s="18">
        <v>33</v>
      </c>
      <c r="E18" s="19">
        <f t="shared" si="2"/>
        <v>49</v>
      </c>
      <c r="F18" s="18">
        <v>4000</v>
      </c>
      <c r="G18" s="18">
        <v>7522</v>
      </c>
      <c r="H18" s="19">
        <f t="shared" si="3"/>
        <v>11522</v>
      </c>
      <c r="I18" s="18">
        <v>2715</v>
      </c>
      <c r="J18" s="18">
        <v>5385.1</v>
      </c>
      <c r="K18" s="19">
        <f t="shared" si="4"/>
        <v>8100.1</v>
      </c>
      <c r="L18" s="20">
        <f t="shared" si="5"/>
        <v>250</v>
      </c>
      <c r="M18" s="20">
        <f t="shared" si="0"/>
        <v>227.93939393939394</v>
      </c>
      <c r="N18" s="20">
        <f t="shared" si="0"/>
        <v>235.14285714285714</v>
      </c>
      <c r="O18" s="21">
        <f t="shared" si="0"/>
        <v>0.67874999999999996</v>
      </c>
      <c r="P18" s="21">
        <f t="shared" si="1"/>
        <v>0.71591332092528592</v>
      </c>
      <c r="Q18" s="21">
        <f t="shared" si="1"/>
        <v>0.70301162992536026</v>
      </c>
      <c r="R18" s="60"/>
      <c r="S18" s="60"/>
      <c r="T18" s="60"/>
      <c r="U18" s="14"/>
      <c r="V18" s="14"/>
      <c r="W18" s="14"/>
      <c r="X18" s="15"/>
    </row>
    <row r="19" spans="1:24" x14ac:dyDescent="0.35">
      <c r="A19" s="12">
        <v>672</v>
      </c>
      <c r="B19" s="22" t="s">
        <v>90</v>
      </c>
      <c r="C19" s="22">
        <v>6</v>
      </c>
      <c r="D19" s="22">
        <v>80</v>
      </c>
      <c r="E19" s="23">
        <f t="shared" si="2"/>
        <v>86</v>
      </c>
      <c r="F19" s="22">
        <v>98.721048999999994</v>
      </c>
      <c r="G19" s="22">
        <v>1004.741412</v>
      </c>
      <c r="H19" s="23">
        <f t="shared" si="3"/>
        <v>1103.4624610000001</v>
      </c>
      <c r="I19" s="22">
        <v>79.783596000000003</v>
      </c>
      <c r="J19" s="22">
        <v>844.22312399999998</v>
      </c>
      <c r="K19" s="23">
        <f t="shared" si="4"/>
        <v>924.00671999999997</v>
      </c>
      <c r="L19" s="24">
        <f t="shared" si="5"/>
        <v>16.453508166666666</v>
      </c>
      <c r="M19" s="24">
        <f t="shared" si="0"/>
        <v>12.559267649999999</v>
      </c>
      <c r="N19" s="24">
        <f t="shared" si="0"/>
        <v>12.830958848837211</v>
      </c>
      <c r="O19" s="25">
        <f t="shared" si="0"/>
        <v>0.80817208496234683</v>
      </c>
      <c r="P19" s="25">
        <f t="shared" si="1"/>
        <v>0.84023920375643879</v>
      </c>
      <c r="Q19" s="25">
        <f t="shared" si="1"/>
        <v>0.83737032536895695</v>
      </c>
      <c r="R19" s="60"/>
      <c r="S19" s="60"/>
      <c r="T19" s="60"/>
      <c r="U19" s="14"/>
      <c r="V19" s="14"/>
      <c r="W19" s="14"/>
      <c r="X19" s="15"/>
    </row>
    <row r="20" spans="1:24" x14ac:dyDescent="0.35">
      <c r="B20" s="7" t="s">
        <v>16</v>
      </c>
      <c r="C20" s="18">
        <f>SUM(C9:C19)</f>
        <v>68187</v>
      </c>
      <c r="D20" s="18">
        <f>SUM(D9:D19)</f>
        <v>58564</v>
      </c>
      <c r="E20" s="19">
        <f>SUM(C20:D20)</f>
        <v>126751</v>
      </c>
      <c r="F20" s="18">
        <f>SUM(F9:F19)</f>
        <v>3486545.5467559998</v>
      </c>
      <c r="G20" s="18">
        <f>SUM(G9:G19)</f>
        <v>2269066.2721219999</v>
      </c>
      <c r="H20" s="19">
        <f>SUM(F20:G20)</f>
        <v>5755611.8188779997</v>
      </c>
      <c r="I20" s="18">
        <f>SUM(I9:I19)</f>
        <v>2650387.1775110001</v>
      </c>
      <c r="J20" s="18">
        <f>SUM(J9:J19)</f>
        <v>1706059.8177509999</v>
      </c>
      <c r="K20" s="19">
        <f>SUM(I20:J20)</f>
        <v>4356446.9952619998</v>
      </c>
      <c r="L20" s="20">
        <f t="shared" si="5"/>
        <v>51.132115311657643</v>
      </c>
      <c r="M20" s="20">
        <f t="shared" si="0"/>
        <v>38.745069874359672</v>
      </c>
      <c r="N20" s="20">
        <f t="shared" si="0"/>
        <v>45.408807968994324</v>
      </c>
      <c r="O20" s="21">
        <f t="shared" si="0"/>
        <v>0.76017569309456179</v>
      </c>
      <c r="P20" s="21">
        <f t="shared" si="1"/>
        <v>0.75187747432141594</v>
      </c>
      <c r="Q20" s="21">
        <f t="shared" si="1"/>
        <v>0.75690424100061127</v>
      </c>
      <c r="R20" s="60"/>
      <c r="S20" s="60"/>
      <c r="T20" s="60"/>
      <c r="U20" s="14"/>
      <c r="V20" s="14"/>
      <c r="W20" s="14"/>
      <c r="X20" s="15"/>
    </row>
    <row r="21" spans="1:24" s="35" customFormat="1" x14ac:dyDescent="0.35">
      <c r="A21" s="26"/>
      <c r="B21" s="27" t="s">
        <v>17</v>
      </c>
      <c r="C21" s="28"/>
      <c r="D21" s="29"/>
      <c r="E21" s="30"/>
      <c r="F21" s="31">
        <f>F20/836.27</f>
        <v>4169.1625273607806</v>
      </c>
      <c r="G21" s="31">
        <f t="shared" ref="G21:K21" si="6">G20/836.27</f>
        <v>2713.3177946380952</v>
      </c>
      <c r="H21" s="31">
        <f t="shared" si="6"/>
        <v>6882.4803219988753</v>
      </c>
      <c r="I21" s="31">
        <f t="shared" si="6"/>
        <v>3169.2960138603562</v>
      </c>
      <c r="J21" s="31">
        <f t="shared" si="6"/>
        <v>2040.0825304638454</v>
      </c>
      <c r="K21" s="31">
        <f t="shared" si="6"/>
        <v>5209.3785443242014</v>
      </c>
      <c r="L21" s="32"/>
      <c r="M21" s="32"/>
      <c r="N21" s="32"/>
      <c r="O21" s="33"/>
      <c r="P21" s="33"/>
      <c r="Q21" s="34"/>
      <c r="R21" s="60"/>
      <c r="S21" s="60"/>
      <c r="T21" s="60"/>
      <c r="U21" s="14"/>
      <c r="V21" s="14"/>
      <c r="W21" s="14"/>
      <c r="X21" s="15"/>
    </row>
    <row r="22" spans="1:24" x14ac:dyDescent="0.35">
      <c r="A22" s="36"/>
      <c r="B22" s="27" t="s">
        <v>18</v>
      </c>
      <c r="C22" s="31"/>
      <c r="D22" s="29"/>
      <c r="E22" s="30"/>
      <c r="F22" s="31">
        <f>F20/28716.52</f>
        <v>121.41253699111172</v>
      </c>
      <c r="G22" s="31">
        <f t="shared" ref="G22:K22" si="7">G20/28716.52</f>
        <v>79.016060167527257</v>
      </c>
      <c r="H22" s="31">
        <f t="shared" si="7"/>
        <v>200.42859715863898</v>
      </c>
      <c r="I22" s="31">
        <f t="shared" si="7"/>
        <v>92.294859457587478</v>
      </c>
      <c r="J22" s="31">
        <f t="shared" si="7"/>
        <v>59.410395749589433</v>
      </c>
      <c r="K22" s="31">
        <f t="shared" si="7"/>
        <v>151.70525520717689</v>
      </c>
      <c r="L22" s="32"/>
      <c r="M22" s="32"/>
      <c r="N22" s="32"/>
      <c r="O22" s="37"/>
      <c r="P22" s="37"/>
      <c r="Q22" s="38"/>
      <c r="R22" s="60"/>
      <c r="S22" s="60"/>
      <c r="T22" s="60"/>
      <c r="U22" s="14"/>
      <c r="V22" s="14"/>
      <c r="W22" s="14"/>
      <c r="X22" s="15"/>
    </row>
    <row r="23" spans="1:24" x14ac:dyDescent="0.35">
      <c r="A23" s="36"/>
      <c r="B23" s="35"/>
      <c r="C23" s="39"/>
      <c r="D23" s="40"/>
      <c r="E23" s="40"/>
      <c r="F23" s="39"/>
      <c r="G23" s="40"/>
      <c r="H23" s="39"/>
      <c r="I23" s="39"/>
      <c r="J23" s="40"/>
      <c r="K23" s="39"/>
      <c r="L23" s="41"/>
      <c r="M23" s="41"/>
      <c r="N23" s="41"/>
      <c r="R23" s="60"/>
      <c r="S23" s="60"/>
      <c r="T23" s="60"/>
      <c r="U23" s="14"/>
      <c r="V23" s="14"/>
      <c r="W23" s="14"/>
      <c r="X23" s="15"/>
    </row>
    <row r="24" spans="1:24" x14ac:dyDescent="0.35">
      <c r="A24" s="36"/>
      <c r="B24" s="7" t="s">
        <v>19</v>
      </c>
      <c r="L24" s="18"/>
      <c r="M24" s="18"/>
      <c r="N24" s="18"/>
      <c r="R24" s="60"/>
      <c r="S24" s="60"/>
      <c r="T24" s="60"/>
      <c r="U24" s="14"/>
      <c r="V24" s="14"/>
      <c r="W24" s="14"/>
      <c r="X24" s="15"/>
    </row>
    <row r="25" spans="1:24" x14ac:dyDescent="0.35">
      <c r="L25" s="18"/>
      <c r="M25" s="18"/>
      <c r="N25" s="18"/>
      <c r="R25" s="60"/>
      <c r="S25" s="60"/>
      <c r="T25" s="60"/>
      <c r="U25" s="14"/>
      <c r="V25" s="14"/>
      <c r="W25" s="14"/>
      <c r="X25" s="15"/>
    </row>
    <row r="26" spans="1:24" x14ac:dyDescent="0.35">
      <c r="B26" s="16"/>
      <c r="C26" s="62" t="s">
        <v>96</v>
      </c>
      <c r="D26" s="62"/>
      <c r="E26" s="62"/>
      <c r="F26" s="62" t="s">
        <v>12</v>
      </c>
      <c r="G26" s="62"/>
      <c r="H26" s="62"/>
      <c r="I26" s="62" t="s">
        <v>94</v>
      </c>
      <c r="J26" s="62"/>
      <c r="K26" s="62"/>
      <c r="L26" s="62" t="s">
        <v>13</v>
      </c>
      <c r="M26" s="62"/>
      <c r="N26" s="62"/>
      <c r="O26" s="62" t="s">
        <v>14</v>
      </c>
      <c r="P26" s="62"/>
      <c r="Q26" s="62"/>
      <c r="R26" s="60"/>
      <c r="S26" s="60"/>
      <c r="T26" s="60"/>
      <c r="U26" s="14"/>
      <c r="V26" s="14"/>
      <c r="W26" s="14"/>
      <c r="X26" s="15"/>
    </row>
    <row r="27" spans="1:24" x14ac:dyDescent="0.35">
      <c r="B27" s="16"/>
      <c r="C27" s="17">
        <v>43952</v>
      </c>
      <c r="D27" s="17">
        <v>43983</v>
      </c>
      <c r="E27" s="17" t="s">
        <v>15</v>
      </c>
      <c r="F27" s="17">
        <v>43952</v>
      </c>
      <c r="G27" s="17">
        <v>43983</v>
      </c>
      <c r="H27" s="17" t="s">
        <v>15</v>
      </c>
      <c r="I27" s="17">
        <v>43952</v>
      </c>
      <c r="J27" s="17">
        <v>43983</v>
      </c>
      <c r="K27" s="17" t="s">
        <v>15</v>
      </c>
      <c r="L27" s="17">
        <v>43952</v>
      </c>
      <c r="M27" s="17">
        <v>43983</v>
      </c>
      <c r="N27" s="17" t="s">
        <v>15</v>
      </c>
      <c r="O27" s="17">
        <v>43952</v>
      </c>
      <c r="P27" s="17">
        <v>43983</v>
      </c>
      <c r="Q27" s="17" t="s">
        <v>15</v>
      </c>
      <c r="R27" s="60"/>
      <c r="S27" s="60"/>
      <c r="T27" s="60"/>
      <c r="U27" s="14"/>
      <c r="V27" s="14"/>
      <c r="W27" s="14"/>
      <c r="X27" s="15"/>
    </row>
    <row r="28" spans="1:24" x14ac:dyDescent="0.35">
      <c r="A28" s="12">
        <v>1</v>
      </c>
      <c r="B28" s="8" t="s">
        <v>20</v>
      </c>
      <c r="C28" s="42">
        <v>58165</v>
      </c>
      <c r="D28" s="42">
        <v>51736</v>
      </c>
      <c r="E28" s="19">
        <f>SUM(C28:D28)</f>
        <v>109901</v>
      </c>
      <c r="F28" s="42">
        <v>1043232.7908439999</v>
      </c>
      <c r="G28" s="42">
        <v>619674.59921400005</v>
      </c>
      <c r="H28" s="19">
        <f>SUM(F28:G28)</f>
        <v>1662907.3900580001</v>
      </c>
      <c r="I28" s="42">
        <v>883180.07600600005</v>
      </c>
      <c r="J28" s="18">
        <v>525476.83021199994</v>
      </c>
      <c r="K28" s="19">
        <f>SUM(I28:J28)</f>
        <v>1408656.906218</v>
      </c>
      <c r="L28" s="20">
        <f t="shared" ref="L28:Q32" si="8">F28/C28</f>
        <v>17.935748144829365</v>
      </c>
      <c r="M28" s="20">
        <f t="shared" si="8"/>
        <v>11.977628715285295</v>
      </c>
      <c r="N28" s="20">
        <f t="shared" si="8"/>
        <v>15.130957771612634</v>
      </c>
      <c r="O28" s="21">
        <f t="shared" si="8"/>
        <v>0.84658005744958087</v>
      </c>
      <c r="P28" s="21">
        <f t="shared" si="8"/>
        <v>0.84798833271287666</v>
      </c>
      <c r="Q28" s="21">
        <f t="shared" si="8"/>
        <v>0.84710484458720692</v>
      </c>
      <c r="R28" s="61">
        <f>E28/SUM($E$28:$E$31)</f>
        <v>0.86706219280321262</v>
      </c>
      <c r="S28" s="61">
        <f>H28/SUM($H$28:$H$31)</f>
        <v>0.28891930908262115</v>
      </c>
      <c r="T28" s="61">
        <f>K28/SUM($K$28:$K$31)</f>
        <v>0.32334994727355393</v>
      </c>
    </row>
    <row r="29" spans="1:24" x14ac:dyDescent="0.35">
      <c r="A29" s="12">
        <v>2</v>
      </c>
      <c r="B29" s="8" t="s">
        <v>21</v>
      </c>
      <c r="C29" s="18">
        <v>7251</v>
      </c>
      <c r="D29" s="42">
        <v>4525</v>
      </c>
      <c r="E29" s="19">
        <f t="shared" ref="E29:E31" si="9">SUM(C29:D29)</f>
        <v>11776</v>
      </c>
      <c r="F29" s="18">
        <v>975614.99499499996</v>
      </c>
      <c r="G29" s="42">
        <v>547643.32937299996</v>
      </c>
      <c r="H29" s="19">
        <f t="shared" ref="H29:H31" si="10">SUM(F29:G29)</f>
        <v>1523258.324368</v>
      </c>
      <c r="I29" s="18">
        <v>772747.934228</v>
      </c>
      <c r="J29" s="18">
        <v>434850.16962</v>
      </c>
      <c r="K29" s="19">
        <f t="shared" ref="K29:K31" si="11">SUM(I29:J29)</f>
        <v>1207598.1038480001</v>
      </c>
      <c r="L29" s="20">
        <f t="shared" si="8"/>
        <v>134.54902703006482</v>
      </c>
      <c r="M29" s="20">
        <f t="shared" si="8"/>
        <v>121.02615013767955</v>
      </c>
      <c r="N29" s="20">
        <f t="shared" si="8"/>
        <v>129.35277890353262</v>
      </c>
      <c r="O29" s="21">
        <f t="shared" si="8"/>
        <v>0.79206237931179024</v>
      </c>
      <c r="P29" s="21">
        <f t="shared" si="8"/>
        <v>0.79403901462264226</v>
      </c>
      <c r="Q29" s="21">
        <f t="shared" si="8"/>
        <v>0.7927730211807853</v>
      </c>
      <c r="R29" s="61">
        <f t="shared" ref="R29:R31" si="12">E29/SUM($E$28:$E$31)</f>
        <v>9.2906564839725134E-2</v>
      </c>
      <c r="S29" s="61">
        <f t="shared" ref="S29:S31" si="13">H29/SUM($H$28:$H$31)</f>
        <v>0.26465619508456434</v>
      </c>
      <c r="T29" s="61">
        <f t="shared" ref="T29:T31" si="14">K29/SUM($K$28:$K$31)</f>
        <v>0.27719793335288229</v>
      </c>
    </row>
    <row r="30" spans="1:24" x14ac:dyDescent="0.35">
      <c r="A30" s="12">
        <v>3</v>
      </c>
      <c r="B30" s="8" t="s">
        <v>22</v>
      </c>
      <c r="C30" s="18">
        <v>2533</v>
      </c>
      <c r="D30" s="42">
        <v>2082</v>
      </c>
      <c r="E30" s="19">
        <f t="shared" si="9"/>
        <v>4615</v>
      </c>
      <c r="F30" s="18">
        <v>1186879.130383</v>
      </c>
      <c r="G30" s="42">
        <v>865727.11852999998</v>
      </c>
      <c r="H30" s="19">
        <f t="shared" si="10"/>
        <v>2052606.2489129999</v>
      </c>
      <c r="I30" s="18">
        <v>826005.58895500004</v>
      </c>
      <c r="J30" s="18">
        <v>604120.08290899999</v>
      </c>
      <c r="K30" s="19">
        <f t="shared" si="11"/>
        <v>1430125.6718640001</v>
      </c>
      <c r="L30" s="20">
        <f t="shared" si="8"/>
        <v>468.5665733845243</v>
      </c>
      <c r="M30" s="20">
        <f t="shared" si="8"/>
        <v>415.81513858309319</v>
      </c>
      <c r="N30" s="20">
        <f t="shared" si="8"/>
        <v>444.76841796598046</v>
      </c>
      <c r="O30" s="21">
        <f t="shared" si="8"/>
        <v>0.69594752136930083</v>
      </c>
      <c r="P30" s="21">
        <f t="shared" si="8"/>
        <v>0.69781813458124387</v>
      </c>
      <c r="Q30" s="21">
        <f t="shared" si="8"/>
        <v>0.69673648933951793</v>
      </c>
      <c r="R30" s="61">
        <f t="shared" si="12"/>
        <v>3.6409969152117146E-2</v>
      </c>
      <c r="S30" s="61">
        <f t="shared" si="13"/>
        <v>0.35662694314800669</v>
      </c>
      <c r="T30" s="61">
        <f t="shared" si="14"/>
        <v>0.32827799200113794</v>
      </c>
    </row>
    <row r="31" spans="1:24" x14ac:dyDescent="0.35">
      <c r="A31" s="12">
        <v>4</v>
      </c>
      <c r="B31" s="22" t="s">
        <v>23</v>
      </c>
      <c r="C31" s="22">
        <v>238</v>
      </c>
      <c r="D31" s="43">
        <v>221</v>
      </c>
      <c r="E31" s="23">
        <f t="shared" si="9"/>
        <v>459</v>
      </c>
      <c r="F31" s="22">
        <v>280818.630534</v>
      </c>
      <c r="G31" s="43">
        <v>236021.22500499999</v>
      </c>
      <c r="H31" s="23">
        <f t="shared" si="10"/>
        <v>516839.85553900001</v>
      </c>
      <c r="I31" s="22">
        <v>168453.57832199999</v>
      </c>
      <c r="J31" s="22">
        <v>141612.73501</v>
      </c>
      <c r="K31" s="23">
        <f t="shared" si="11"/>
        <v>310066.31333199999</v>
      </c>
      <c r="L31" s="24">
        <f t="shared" si="8"/>
        <v>1179.9102123277312</v>
      </c>
      <c r="M31" s="24">
        <f t="shared" si="8"/>
        <v>1067.9693439140271</v>
      </c>
      <c r="N31" s="24">
        <f t="shared" si="8"/>
        <v>1126.0127571655773</v>
      </c>
      <c r="O31" s="25">
        <f t="shared" si="8"/>
        <v>0.59986610575541766</v>
      </c>
      <c r="P31" s="25">
        <f t="shared" si="8"/>
        <v>0.60000000002965836</v>
      </c>
      <c r="Q31" s="25">
        <f t="shared" si="8"/>
        <v>0.59992725020913718</v>
      </c>
      <c r="R31" s="61">
        <f t="shared" si="12"/>
        <v>3.6212732049451285E-3</v>
      </c>
      <c r="S31" s="61">
        <f t="shared" si="13"/>
        <v>8.9797552684807866E-2</v>
      </c>
      <c r="T31" s="61">
        <f t="shared" si="14"/>
        <v>7.1174127372425969E-2</v>
      </c>
    </row>
    <row r="32" spans="1:24" x14ac:dyDescent="0.35">
      <c r="B32" s="7" t="s">
        <v>16</v>
      </c>
      <c r="C32" s="18">
        <f t="shared" ref="C32:J32" si="15">SUM(C28:C31)</f>
        <v>68187</v>
      </c>
      <c r="D32" s="18">
        <f t="shared" si="15"/>
        <v>58564</v>
      </c>
      <c r="E32" s="19">
        <f t="shared" si="15"/>
        <v>126751</v>
      </c>
      <c r="F32" s="18">
        <f t="shared" si="15"/>
        <v>3486545.5467559993</v>
      </c>
      <c r="G32" s="18">
        <f t="shared" si="15"/>
        <v>2269066.2721219999</v>
      </c>
      <c r="H32" s="19">
        <f t="shared" ref="H32" si="16">SUM(H28:H31)</f>
        <v>5755611.8188779997</v>
      </c>
      <c r="I32" s="18">
        <f t="shared" si="15"/>
        <v>2650387.1775110001</v>
      </c>
      <c r="J32" s="18">
        <f t="shared" si="15"/>
        <v>1706059.8177509997</v>
      </c>
      <c r="K32" s="19">
        <f t="shared" ref="K32" si="17">SUM(K28:K31)</f>
        <v>4356446.9952619998</v>
      </c>
      <c r="L32" s="20">
        <f t="shared" si="8"/>
        <v>51.132115311657635</v>
      </c>
      <c r="M32" s="20">
        <f t="shared" si="8"/>
        <v>38.745069874359672</v>
      </c>
      <c r="N32" s="20">
        <f t="shared" si="8"/>
        <v>45.408807968994324</v>
      </c>
      <c r="O32" s="21">
        <f t="shared" si="8"/>
        <v>0.7601756930945619</v>
      </c>
      <c r="P32" s="21">
        <f t="shared" si="8"/>
        <v>0.75187747432141583</v>
      </c>
      <c r="Q32" s="21">
        <f t="shared" si="8"/>
        <v>0.75690424100061127</v>
      </c>
      <c r="R32" s="61"/>
      <c r="S32" s="61"/>
      <c r="T32" s="61"/>
    </row>
    <row r="33" spans="2:20" x14ac:dyDescent="0.35">
      <c r="C33" s="18"/>
      <c r="D33" s="19"/>
      <c r="E33" s="44"/>
      <c r="H33" s="9"/>
      <c r="K33" s="9"/>
      <c r="L33" s="18"/>
      <c r="M33" s="18"/>
      <c r="N33" s="18"/>
      <c r="Q33" s="9"/>
    </row>
    <row r="34" spans="2:20" x14ac:dyDescent="0.35">
      <c r="B34" s="7" t="s">
        <v>97</v>
      </c>
      <c r="C34" s="18"/>
      <c r="D34" s="19"/>
      <c r="E34" s="19"/>
      <c r="Q34" s="9"/>
    </row>
    <row r="35" spans="2:20" x14ac:dyDescent="0.35">
      <c r="C35" s="18"/>
      <c r="D35" s="19"/>
      <c r="E35" s="19"/>
      <c r="Q35" s="9"/>
    </row>
    <row r="36" spans="2:20" x14ac:dyDescent="0.35">
      <c r="B36" s="16"/>
      <c r="C36" s="62" t="s">
        <v>96</v>
      </c>
      <c r="D36" s="62"/>
      <c r="E36" s="62"/>
      <c r="F36" s="62" t="s">
        <v>12</v>
      </c>
      <c r="G36" s="62"/>
      <c r="H36" s="62"/>
      <c r="I36" s="62" t="s">
        <v>94</v>
      </c>
      <c r="J36" s="62"/>
      <c r="K36" s="62"/>
      <c r="L36" s="62" t="s">
        <v>13</v>
      </c>
      <c r="M36" s="62"/>
      <c r="N36" s="62"/>
      <c r="O36" s="62" t="s">
        <v>14</v>
      </c>
      <c r="P36" s="62"/>
      <c r="Q36" s="62"/>
    </row>
    <row r="37" spans="2:20" x14ac:dyDescent="0.35">
      <c r="B37" s="16"/>
      <c r="C37" s="17">
        <v>43952</v>
      </c>
      <c r="D37" s="17">
        <v>43983</v>
      </c>
      <c r="E37" s="17" t="s">
        <v>15</v>
      </c>
      <c r="F37" s="17">
        <v>43952</v>
      </c>
      <c r="G37" s="17">
        <v>43983</v>
      </c>
      <c r="H37" s="17" t="s">
        <v>15</v>
      </c>
      <c r="I37" s="17">
        <v>43952</v>
      </c>
      <c r="J37" s="17">
        <v>43983</v>
      </c>
      <c r="K37" s="17" t="s">
        <v>15</v>
      </c>
      <c r="L37" s="17">
        <v>43952</v>
      </c>
      <c r="M37" s="17">
        <v>43983</v>
      </c>
      <c r="N37" s="17" t="s">
        <v>15</v>
      </c>
      <c r="O37" s="17">
        <v>43952</v>
      </c>
      <c r="P37" s="17">
        <v>43983</v>
      </c>
      <c r="Q37" s="17" t="s">
        <v>15</v>
      </c>
    </row>
    <row r="38" spans="2:20" x14ac:dyDescent="0.35">
      <c r="B38" s="18" t="s">
        <v>24</v>
      </c>
      <c r="C38" s="18">
        <v>20899</v>
      </c>
      <c r="D38" s="18">
        <v>14619</v>
      </c>
      <c r="E38" s="19">
        <f>SUM(C38:D38)</f>
        <v>35518</v>
      </c>
      <c r="F38" s="18">
        <v>1074087.68594</v>
      </c>
      <c r="G38" s="18">
        <v>656898.03005099995</v>
      </c>
      <c r="H38" s="19">
        <f>SUM(F38:G38)</f>
        <v>1730985.7159909999</v>
      </c>
      <c r="I38" s="18">
        <v>811393.52438800002</v>
      </c>
      <c r="J38" s="18">
        <v>489301.32516100002</v>
      </c>
      <c r="K38" s="19">
        <f>SUM(I38:J38)</f>
        <v>1300694.8495490002</v>
      </c>
      <c r="L38" s="20">
        <f t="shared" ref="L38:Q53" si="18">F38/C38</f>
        <v>51.394214361452704</v>
      </c>
      <c r="M38" s="20">
        <f t="shared" si="18"/>
        <v>44.93453930166222</v>
      </c>
      <c r="N38" s="20">
        <f t="shared" si="18"/>
        <v>48.735450081395349</v>
      </c>
      <c r="O38" s="21">
        <f t="shared" si="18"/>
        <v>0.75542577669336164</v>
      </c>
      <c r="P38" s="21">
        <f t="shared" si="18"/>
        <v>0.74486648273707234</v>
      </c>
      <c r="Q38" s="21">
        <f t="shared" si="18"/>
        <v>0.75141859203866646</v>
      </c>
      <c r="R38" s="61">
        <f>E38/SUM($E$38:$E$53)</f>
        <v>0.35708684374560151</v>
      </c>
      <c r="S38" s="61">
        <f>H38/SUM($H$38:$H$53)</f>
        <v>0.31681048899959308</v>
      </c>
      <c r="T38" s="61">
        <f>K38/SUM($K$38:$K$53)</f>
        <v>0.31599657628448502</v>
      </c>
    </row>
    <row r="39" spans="2:20" x14ac:dyDescent="0.35">
      <c r="B39" s="18" t="s">
        <v>25</v>
      </c>
      <c r="C39" s="18">
        <v>10816</v>
      </c>
      <c r="D39" s="18">
        <v>6603</v>
      </c>
      <c r="E39" s="19">
        <f t="shared" ref="E39:E55" si="19">SUM(C39:D39)</f>
        <v>17419</v>
      </c>
      <c r="F39" s="18">
        <v>569635.33655799995</v>
      </c>
      <c r="G39" s="18">
        <v>309427.34071800002</v>
      </c>
      <c r="H39" s="19">
        <f t="shared" ref="H39:H55" si="20">SUM(F39:G39)</f>
        <v>879062.67727599991</v>
      </c>
      <c r="I39" s="18">
        <v>443126.25353300001</v>
      </c>
      <c r="J39" s="18">
        <v>237418.46012900001</v>
      </c>
      <c r="K39" s="19">
        <f t="shared" ref="K39:K55" si="21">SUM(I39:J39)</f>
        <v>680544.71366200002</v>
      </c>
      <c r="L39" s="20">
        <f t="shared" si="18"/>
        <v>52.665988956915676</v>
      </c>
      <c r="M39" s="20">
        <f t="shared" si="18"/>
        <v>46.861629671058616</v>
      </c>
      <c r="N39" s="20">
        <f t="shared" si="18"/>
        <v>50.465737256788557</v>
      </c>
      <c r="O39" s="21">
        <f t="shared" si="18"/>
        <v>0.77791215729447838</v>
      </c>
      <c r="P39" s="21">
        <f t="shared" si="18"/>
        <v>0.76728339382709532</v>
      </c>
      <c r="Q39" s="21">
        <f t="shared" si="18"/>
        <v>0.77417086546188207</v>
      </c>
      <c r="R39" s="61">
        <f t="shared" ref="R39:R53" si="22">E39/SUM($E$38:$E$53)</f>
        <v>0.17512516839925202</v>
      </c>
      <c r="S39" s="61">
        <f t="shared" ref="S39:S53" si="23">H39/SUM($H$38:$H$53)</f>
        <v>0.16088883580975144</v>
      </c>
      <c r="T39" s="61">
        <f t="shared" ref="T39:T53" si="24">K39/SUM($K$38:$K$53)</f>
        <v>0.16533455145168219</v>
      </c>
    </row>
    <row r="40" spans="2:20" x14ac:dyDescent="0.35">
      <c r="B40" s="18" t="s">
        <v>26</v>
      </c>
      <c r="C40" s="18">
        <v>7706</v>
      </c>
      <c r="D40" s="18">
        <v>5141</v>
      </c>
      <c r="E40" s="19">
        <f t="shared" si="19"/>
        <v>12847</v>
      </c>
      <c r="F40" s="18">
        <v>240330.294035</v>
      </c>
      <c r="G40" s="18">
        <v>154501.824024</v>
      </c>
      <c r="H40" s="19">
        <f t="shared" si="20"/>
        <v>394832.118059</v>
      </c>
      <c r="I40" s="18">
        <v>186326.23055000001</v>
      </c>
      <c r="J40" s="18">
        <v>118137.44063700001</v>
      </c>
      <c r="K40" s="19">
        <f t="shared" si="21"/>
        <v>304463.671187</v>
      </c>
      <c r="L40" s="20">
        <f t="shared" si="18"/>
        <v>31.187424608746433</v>
      </c>
      <c r="M40" s="20">
        <f t="shared" si="18"/>
        <v>30.05287376463723</v>
      </c>
      <c r="N40" s="20">
        <f t="shared" si="18"/>
        <v>30.733409983575932</v>
      </c>
      <c r="O40" s="21">
        <f t="shared" si="18"/>
        <v>0.77529231717606428</v>
      </c>
      <c r="P40" s="21">
        <f t="shared" si="18"/>
        <v>0.76463460145718909</v>
      </c>
      <c r="Q40" s="21">
        <f t="shared" si="18"/>
        <v>0.77112184460511346</v>
      </c>
      <c r="R40" s="61">
        <f t="shared" si="22"/>
        <v>0.12915971286670822</v>
      </c>
      <c r="S40" s="61">
        <f t="shared" si="23"/>
        <v>7.2263424960386693E-2</v>
      </c>
      <c r="T40" s="61">
        <f t="shared" si="24"/>
        <v>7.3967754797719582E-2</v>
      </c>
    </row>
    <row r="41" spans="2:20" x14ac:dyDescent="0.35">
      <c r="B41" s="18" t="s">
        <v>27</v>
      </c>
      <c r="C41" s="18">
        <v>3305</v>
      </c>
      <c r="D41" s="18">
        <v>2253</v>
      </c>
      <c r="E41" s="19">
        <f t="shared" si="19"/>
        <v>5558</v>
      </c>
      <c r="F41" s="18">
        <v>207141.23913500001</v>
      </c>
      <c r="G41" s="18">
        <v>124187.346967</v>
      </c>
      <c r="H41" s="19">
        <f t="shared" si="20"/>
        <v>331328.58610200003</v>
      </c>
      <c r="I41" s="18">
        <v>160474.13486300001</v>
      </c>
      <c r="J41" s="18">
        <v>94191.261152999999</v>
      </c>
      <c r="K41" s="19">
        <f t="shared" si="21"/>
        <v>254665.39601600001</v>
      </c>
      <c r="L41" s="20">
        <f t="shared" si="18"/>
        <v>62.675110177004541</v>
      </c>
      <c r="M41" s="20">
        <f t="shared" si="18"/>
        <v>55.120881920550381</v>
      </c>
      <c r="N41" s="20">
        <f t="shared" si="18"/>
        <v>59.61291581540123</v>
      </c>
      <c r="O41" s="21">
        <f t="shared" si="18"/>
        <v>0.77470877133458838</v>
      </c>
      <c r="P41" s="21">
        <f t="shared" si="18"/>
        <v>0.75846101437394586</v>
      </c>
      <c r="Q41" s="21">
        <f t="shared" si="18"/>
        <v>0.76861884756783672</v>
      </c>
      <c r="R41" s="61">
        <f t="shared" si="22"/>
        <v>5.587839060583516E-2</v>
      </c>
      <c r="S41" s="61">
        <f t="shared" si="23"/>
        <v>6.0640807380910926E-2</v>
      </c>
      <c r="T41" s="61">
        <f t="shared" si="24"/>
        <v>6.1869540935824946E-2</v>
      </c>
    </row>
    <row r="42" spans="2:20" x14ac:dyDescent="0.35">
      <c r="B42" s="18" t="s">
        <v>28</v>
      </c>
      <c r="C42" s="18">
        <v>3100</v>
      </c>
      <c r="D42" s="18">
        <v>2326</v>
      </c>
      <c r="E42" s="19">
        <f t="shared" si="19"/>
        <v>5426</v>
      </c>
      <c r="F42" s="18">
        <v>262124.27450900001</v>
      </c>
      <c r="G42" s="18">
        <v>187031.84673799999</v>
      </c>
      <c r="H42" s="19">
        <f t="shared" si="20"/>
        <v>449156.121247</v>
      </c>
      <c r="I42" s="18">
        <v>194377.00820099999</v>
      </c>
      <c r="J42" s="18">
        <v>135235.53570199999</v>
      </c>
      <c r="K42" s="19">
        <f t="shared" si="21"/>
        <v>329612.54390299995</v>
      </c>
      <c r="L42" s="20">
        <f t="shared" si="18"/>
        <v>84.556217583548388</v>
      </c>
      <c r="M42" s="20">
        <f t="shared" si="18"/>
        <v>80.409220437661219</v>
      </c>
      <c r="N42" s="20">
        <f t="shared" si="18"/>
        <v>82.778496359565054</v>
      </c>
      <c r="O42" s="21">
        <f t="shared" si="18"/>
        <v>0.74154524057376481</v>
      </c>
      <c r="P42" s="21">
        <f t="shared" si="18"/>
        <v>0.72306154305069836</v>
      </c>
      <c r="Q42" s="21">
        <f t="shared" si="18"/>
        <v>0.7338484956809469</v>
      </c>
      <c r="R42" s="61">
        <f t="shared" si="22"/>
        <v>5.4551303963163295E-2</v>
      </c>
      <c r="S42" s="61">
        <f t="shared" si="23"/>
        <v>8.2205976106484779E-2</v>
      </c>
      <c r="T42" s="61">
        <f t="shared" si="24"/>
        <v>8.0077533489028921E-2</v>
      </c>
    </row>
    <row r="43" spans="2:20" x14ac:dyDescent="0.35">
      <c r="B43" s="18" t="s">
        <v>29</v>
      </c>
      <c r="C43" s="18">
        <v>2385</v>
      </c>
      <c r="D43" s="18">
        <v>1732</v>
      </c>
      <c r="E43" s="19">
        <f t="shared" si="19"/>
        <v>4117</v>
      </c>
      <c r="F43" s="18">
        <v>118933.76321600001</v>
      </c>
      <c r="G43" s="18">
        <v>61821.964404999999</v>
      </c>
      <c r="H43" s="19">
        <f t="shared" si="20"/>
        <v>180755.727621</v>
      </c>
      <c r="I43" s="18">
        <v>91141.665940000006</v>
      </c>
      <c r="J43" s="18">
        <v>48544.392465999998</v>
      </c>
      <c r="K43" s="19">
        <f t="shared" si="21"/>
        <v>139686.058406</v>
      </c>
      <c r="L43" s="20">
        <f t="shared" si="18"/>
        <v>49.867405960587007</v>
      </c>
      <c r="M43" s="20">
        <f t="shared" si="18"/>
        <v>35.693974829676677</v>
      </c>
      <c r="N43" s="20">
        <f t="shared" si="18"/>
        <v>43.904718878066554</v>
      </c>
      <c r="O43" s="21">
        <f t="shared" si="18"/>
        <v>0.76632289667379194</v>
      </c>
      <c r="P43" s="21">
        <f t="shared" si="18"/>
        <v>0.78522888965452953</v>
      </c>
      <c r="Q43" s="21">
        <f t="shared" si="18"/>
        <v>0.7727891129341532</v>
      </c>
      <c r="R43" s="61">
        <f t="shared" si="22"/>
        <v>4.1391028090000601E-2</v>
      </c>
      <c r="S43" s="61">
        <f t="shared" si="23"/>
        <v>3.3082485850729003E-2</v>
      </c>
      <c r="T43" s="61">
        <f t="shared" si="24"/>
        <v>3.3935950639210816E-2</v>
      </c>
    </row>
    <row r="44" spans="2:20" x14ac:dyDescent="0.35">
      <c r="B44" s="18" t="s">
        <v>30</v>
      </c>
      <c r="C44" s="18">
        <v>2275</v>
      </c>
      <c r="D44" s="18">
        <v>2967</v>
      </c>
      <c r="E44" s="19">
        <f t="shared" si="19"/>
        <v>5242</v>
      </c>
      <c r="F44" s="18">
        <v>148051.06949699999</v>
      </c>
      <c r="G44" s="18">
        <v>137314.76698499999</v>
      </c>
      <c r="H44" s="19">
        <f t="shared" si="20"/>
        <v>285365.83648199996</v>
      </c>
      <c r="I44" s="18">
        <v>113380.85204300001</v>
      </c>
      <c r="J44" s="18">
        <v>105753.102577</v>
      </c>
      <c r="K44" s="19">
        <f t="shared" si="21"/>
        <v>219133.95462</v>
      </c>
      <c r="L44" s="20">
        <f t="shared" si="18"/>
        <v>65.0773931854945</v>
      </c>
      <c r="M44" s="20">
        <f t="shared" si="18"/>
        <v>46.28067643579373</v>
      </c>
      <c r="N44" s="20">
        <f t="shared" si="18"/>
        <v>54.438351103014107</v>
      </c>
      <c r="O44" s="21">
        <f t="shared" si="18"/>
        <v>0.76582258019620375</v>
      </c>
      <c r="P44" s="21">
        <f t="shared" si="18"/>
        <v>0.77015098156596851</v>
      </c>
      <c r="Q44" s="21">
        <f t="shared" si="18"/>
        <v>0.76790535728274656</v>
      </c>
      <c r="R44" s="61">
        <f t="shared" si="22"/>
        <v>5.2701425612772204E-2</v>
      </c>
      <c r="S44" s="61">
        <f t="shared" si="23"/>
        <v>5.2228559348845828E-2</v>
      </c>
      <c r="T44" s="61">
        <f t="shared" si="24"/>
        <v>5.3237374955094008E-2</v>
      </c>
    </row>
    <row r="45" spans="2:20" x14ac:dyDescent="0.35">
      <c r="B45" s="18" t="s">
        <v>31</v>
      </c>
      <c r="C45" s="18">
        <v>1718</v>
      </c>
      <c r="D45" s="18">
        <v>1152</v>
      </c>
      <c r="E45" s="19">
        <f t="shared" si="19"/>
        <v>2870</v>
      </c>
      <c r="F45" s="18">
        <v>142291.134093</v>
      </c>
      <c r="G45" s="18">
        <v>76599.094435000006</v>
      </c>
      <c r="H45" s="19">
        <f t="shared" si="20"/>
        <v>218890.22852800001</v>
      </c>
      <c r="I45" s="18">
        <v>105294.71075699999</v>
      </c>
      <c r="J45" s="18">
        <v>57499.581317999997</v>
      </c>
      <c r="K45" s="19">
        <f t="shared" si="21"/>
        <v>162794.292075</v>
      </c>
      <c r="L45" s="20">
        <f t="shared" si="18"/>
        <v>82.823710182188591</v>
      </c>
      <c r="M45" s="20">
        <f t="shared" si="18"/>
        <v>66.492269474826401</v>
      </c>
      <c r="N45" s="20">
        <f t="shared" si="18"/>
        <v>76.268372309407667</v>
      </c>
      <c r="O45" s="21">
        <f t="shared" si="18"/>
        <v>0.73999488041314276</v>
      </c>
      <c r="P45" s="21">
        <f t="shared" si="18"/>
        <v>0.75065614994695062</v>
      </c>
      <c r="Q45" s="21">
        <f t="shared" si="18"/>
        <v>0.74372571662866938</v>
      </c>
      <c r="R45" s="61">
        <f t="shared" si="22"/>
        <v>2.8854080791426217E-2</v>
      </c>
      <c r="S45" s="61">
        <f t="shared" si="23"/>
        <v>4.0061983005727428E-2</v>
      </c>
      <c r="T45" s="61">
        <f t="shared" si="24"/>
        <v>3.9549967428712043E-2</v>
      </c>
    </row>
    <row r="46" spans="2:20" x14ac:dyDescent="0.35">
      <c r="B46" s="18" t="s">
        <v>32</v>
      </c>
      <c r="C46" s="18">
        <v>765</v>
      </c>
      <c r="D46" s="18">
        <v>623</v>
      </c>
      <c r="E46" s="19">
        <f t="shared" si="19"/>
        <v>1388</v>
      </c>
      <c r="F46" s="18">
        <v>56586.449691000002</v>
      </c>
      <c r="G46" s="18">
        <v>45741.031345000003</v>
      </c>
      <c r="H46" s="19">
        <f t="shared" si="20"/>
        <v>102327.48103600001</v>
      </c>
      <c r="I46" s="18">
        <v>42067.523677999998</v>
      </c>
      <c r="J46" s="18">
        <v>34164.001559999997</v>
      </c>
      <c r="K46" s="19">
        <f t="shared" si="21"/>
        <v>76231.525238000002</v>
      </c>
      <c r="L46" s="20">
        <f t="shared" si="18"/>
        <v>73.969215282352948</v>
      </c>
      <c r="M46" s="20">
        <f t="shared" si="18"/>
        <v>73.42059605939005</v>
      </c>
      <c r="N46" s="20">
        <f t="shared" si="18"/>
        <v>73.722969046109512</v>
      </c>
      <c r="O46" s="21">
        <f t="shared" si="18"/>
        <v>0.74342044619722414</v>
      </c>
      <c r="P46" s="21">
        <f t="shared" si="18"/>
        <v>0.74690055198623106</v>
      </c>
      <c r="Q46" s="21">
        <f t="shared" si="18"/>
        <v>0.74497607550000033</v>
      </c>
      <c r="R46" s="61">
        <f t="shared" si="22"/>
        <v>1.3954517121428428E-2</v>
      </c>
      <c r="S46" s="61">
        <f t="shared" si="23"/>
        <v>1.8728299722884777E-2</v>
      </c>
      <c r="T46" s="61">
        <f t="shared" si="24"/>
        <v>1.8520024884010913E-2</v>
      </c>
    </row>
    <row r="47" spans="2:20" x14ac:dyDescent="0.35">
      <c r="B47" s="18" t="s">
        <v>33</v>
      </c>
      <c r="C47" s="18">
        <v>711</v>
      </c>
      <c r="D47" s="18">
        <v>479</v>
      </c>
      <c r="E47" s="19">
        <f t="shared" si="19"/>
        <v>1190</v>
      </c>
      <c r="F47" s="18">
        <v>80273.880309</v>
      </c>
      <c r="G47" s="18">
        <v>52130.699502000003</v>
      </c>
      <c r="H47" s="19">
        <f t="shared" si="20"/>
        <v>132404.579811</v>
      </c>
      <c r="I47" s="18">
        <v>58112.872242999998</v>
      </c>
      <c r="J47" s="18">
        <v>37900.429399000001</v>
      </c>
      <c r="K47" s="19">
        <f t="shared" si="21"/>
        <v>96013.301642000006</v>
      </c>
      <c r="L47" s="20">
        <f t="shared" si="18"/>
        <v>112.90278524472573</v>
      </c>
      <c r="M47" s="20">
        <f t="shared" si="18"/>
        <v>108.83235804175366</v>
      </c>
      <c r="N47" s="20">
        <f t="shared" si="18"/>
        <v>111.26435278235294</v>
      </c>
      <c r="O47" s="21">
        <f t="shared" si="18"/>
        <v>0.7239325172684421</v>
      </c>
      <c r="P47" s="21">
        <f t="shared" si="18"/>
        <v>0.72702706391933114</v>
      </c>
      <c r="Q47" s="21">
        <f t="shared" si="18"/>
        <v>0.72515091078460825</v>
      </c>
      <c r="R47" s="61">
        <f t="shared" si="22"/>
        <v>1.1963887157420626E-2</v>
      </c>
      <c r="S47" s="61">
        <f t="shared" si="23"/>
        <v>2.4233105616179827E-2</v>
      </c>
      <c r="T47" s="61">
        <f t="shared" si="24"/>
        <v>2.3325897390276819E-2</v>
      </c>
    </row>
    <row r="48" spans="2:20" x14ac:dyDescent="0.35">
      <c r="B48" s="18" t="s">
        <v>34</v>
      </c>
      <c r="C48" s="18">
        <v>603</v>
      </c>
      <c r="D48" s="18">
        <v>542</v>
      </c>
      <c r="E48" s="19">
        <f t="shared" si="19"/>
        <v>1145</v>
      </c>
      <c r="F48" s="18">
        <v>55371.925243999998</v>
      </c>
      <c r="G48" s="18">
        <v>51439.314280999999</v>
      </c>
      <c r="H48" s="19">
        <f t="shared" si="20"/>
        <v>106811.239525</v>
      </c>
      <c r="I48" s="18">
        <v>41500.751357000001</v>
      </c>
      <c r="J48" s="18">
        <v>37615.557945</v>
      </c>
      <c r="K48" s="19">
        <f t="shared" si="21"/>
        <v>79116.309302000009</v>
      </c>
      <c r="L48" s="20">
        <f t="shared" si="18"/>
        <v>91.827405048092871</v>
      </c>
      <c r="M48" s="20">
        <f t="shared" si="18"/>
        <v>94.906483913284134</v>
      </c>
      <c r="N48" s="20">
        <f t="shared" si="18"/>
        <v>93.284925349344974</v>
      </c>
      <c r="O48" s="21">
        <f t="shared" si="18"/>
        <v>0.74949085071765587</v>
      </c>
      <c r="P48" s="21">
        <f t="shared" si="18"/>
        <v>0.73126087450380262</v>
      </c>
      <c r="Q48" s="21">
        <f t="shared" si="18"/>
        <v>0.74071146120799602</v>
      </c>
      <c r="R48" s="61">
        <f t="shared" si="22"/>
        <v>1.1511471256509762E-2</v>
      </c>
      <c r="S48" s="61">
        <f t="shared" si="23"/>
        <v>1.9548931404783386E-2</v>
      </c>
      <c r="T48" s="61">
        <f t="shared" si="24"/>
        <v>1.9220867120650909E-2</v>
      </c>
    </row>
    <row r="49" spans="1:20" x14ac:dyDescent="0.35">
      <c r="B49" s="18" t="s">
        <v>35</v>
      </c>
      <c r="C49" s="18">
        <v>590</v>
      </c>
      <c r="D49" s="18">
        <v>413</v>
      </c>
      <c r="E49" s="19">
        <f t="shared" si="19"/>
        <v>1003</v>
      </c>
      <c r="F49" s="18">
        <v>54756.621351000002</v>
      </c>
      <c r="G49" s="18">
        <v>35629.760839000002</v>
      </c>
      <c r="H49" s="19">
        <f t="shared" si="20"/>
        <v>90386.382190000004</v>
      </c>
      <c r="I49" s="18">
        <v>40770.889673999998</v>
      </c>
      <c r="J49" s="18">
        <v>26392.251369000001</v>
      </c>
      <c r="K49" s="19">
        <f t="shared" si="21"/>
        <v>67163.141042999996</v>
      </c>
      <c r="L49" s="20">
        <f t="shared" si="18"/>
        <v>92.807832798305085</v>
      </c>
      <c r="M49" s="20">
        <f t="shared" si="18"/>
        <v>86.270607358353516</v>
      </c>
      <c r="N49" s="20">
        <f t="shared" si="18"/>
        <v>90.116034087736793</v>
      </c>
      <c r="O49" s="21">
        <f t="shared" si="18"/>
        <v>0.74458373559338342</v>
      </c>
      <c r="P49" s="21">
        <f t="shared" si="18"/>
        <v>0.740736135958322</v>
      </c>
      <c r="Q49" s="21">
        <f t="shared" si="18"/>
        <v>0.74306703527327</v>
      </c>
      <c r="R49" s="61">
        <f t="shared" si="22"/>
        <v>1.0083847746968813E-2</v>
      </c>
      <c r="S49" s="61">
        <f t="shared" si="23"/>
        <v>1.6542801986164337E-2</v>
      </c>
      <c r="T49" s="61">
        <f t="shared" si="24"/>
        <v>1.6316911402746694E-2</v>
      </c>
    </row>
    <row r="50" spans="1:20" x14ac:dyDescent="0.35">
      <c r="B50" s="18" t="s">
        <v>36</v>
      </c>
      <c r="C50" s="18">
        <v>524</v>
      </c>
      <c r="D50" s="18">
        <v>378</v>
      </c>
      <c r="E50" s="19">
        <f t="shared" si="19"/>
        <v>902</v>
      </c>
      <c r="F50" s="18">
        <v>65081.955631999997</v>
      </c>
      <c r="G50" s="18">
        <v>46165.879383</v>
      </c>
      <c r="H50" s="19">
        <f t="shared" si="20"/>
        <v>111247.83501499999</v>
      </c>
      <c r="I50" s="18">
        <v>46935.616199999997</v>
      </c>
      <c r="J50" s="18">
        <v>31519.707471000002</v>
      </c>
      <c r="K50" s="19">
        <f t="shared" si="21"/>
        <v>78455.323670999991</v>
      </c>
      <c r="L50" s="20">
        <f t="shared" si="18"/>
        <v>124.20220540458014</v>
      </c>
      <c r="M50" s="20">
        <f t="shared" si="18"/>
        <v>122.13195603968254</v>
      </c>
      <c r="N50" s="20">
        <f t="shared" si="18"/>
        <v>123.33462861973392</v>
      </c>
      <c r="O50" s="21">
        <f t="shared" si="18"/>
        <v>0.72117710268869561</v>
      </c>
      <c r="P50" s="21">
        <f t="shared" si="18"/>
        <v>0.68274898891250702</v>
      </c>
      <c r="Q50" s="21">
        <f t="shared" si="18"/>
        <v>0.70523011670673452</v>
      </c>
      <c r="R50" s="61">
        <f t="shared" si="22"/>
        <v>9.0684253915910961E-3</v>
      </c>
      <c r="S50" s="61">
        <f t="shared" si="23"/>
        <v>2.0360931165206361E-2</v>
      </c>
      <c r="T50" s="61">
        <f t="shared" si="24"/>
        <v>1.9060284339499994E-2</v>
      </c>
    </row>
    <row r="51" spans="1:20" x14ac:dyDescent="0.35">
      <c r="B51" s="18" t="s">
        <v>37</v>
      </c>
      <c r="C51" s="18">
        <v>387</v>
      </c>
      <c r="D51" s="18">
        <v>290</v>
      </c>
      <c r="E51" s="19">
        <f t="shared" si="19"/>
        <v>677</v>
      </c>
      <c r="F51" s="18">
        <v>24217.864860000001</v>
      </c>
      <c r="G51" s="18">
        <v>20728.378843999999</v>
      </c>
      <c r="H51" s="19">
        <f t="shared" si="20"/>
        <v>44946.243704</v>
      </c>
      <c r="I51" s="18">
        <v>18189.741656999999</v>
      </c>
      <c r="J51" s="18">
        <v>15077.954422999999</v>
      </c>
      <c r="K51" s="19">
        <f t="shared" si="21"/>
        <v>33267.696079999994</v>
      </c>
      <c r="L51" s="20">
        <f t="shared" si="18"/>
        <v>62.578462170542636</v>
      </c>
      <c r="M51" s="20">
        <f t="shared" si="18"/>
        <v>71.477168427586207</v>
      </c>
      <c r="N51" s="20">
        <f t="shared" si="18"/>
        <v>66.390315663220093</v>
      </c>
      <c r="O51" s="21">
        <f t="shared" si="18"/>
        <v>0.75108775121804849</v>
      </c>
      <c r="P51" s="21">
        <f t="shared" si="18"/>
        <v>0.72740635128658115</v>
      </c>
      <c r="Q51" s="21">
        <f t="shared" si="18"/>
        <v>0.74016632622492828</v>
      </c>
      <c r="R51" s="61">
        <f t="shared" si="22"/>
        <v>6.8063458870367766E-3</v>
      </c>
      <c r="S51" s="61">
        <f t="shared" si="23"/>
        <v>8.226203899323891E-3</v>
      </c>
      <c r="T51" s="61">
        <f t="shared" si="24"/>
        <v>8.0822016522921203E-3</v>
      </c>
    </row>
    <row r="52" spans="1:20" x14ac:dyDescent="0.35">
      <c r="B52" s="18" t="s">
        <v>38</v>
      </c>
      <c r="C52" s="18">
        <v>343</v>
      </c>
      <c r="D52" s="18">
        <v>271</v>
      </c>
      <c r="E52" s="19">
        <f t="shared" si="19"/>
        <v>614</v>
      </c>
      <c r="F52" s="18">
        <v>18006.114199</v>
      </c>
      <c r="G52" s="18">
        <v>17648.491172999999</v>
      </c>
      <c r="H52" s="19">
        <f t="shared" si="20"/>
        <v>35654.605371999998</v>
      </c>
      <c r="I52" s="18">
        <v>14023.542799999999</v>
      </c>
      <c r="J52" s="18">
        <v>13263.723540999999</v>
      </c>
      <c r="K52" s="19">
        <f t="shared" si="21"/>
        <v>27287.266340999999</v>
      </c>
      <c r="L52" s="20">
        <f t="shared" si="18"/>
        <v>52.495959763848397</v>
      </c>
      <c r="M52" s="20">
        <f t="shared" si="18"/>
        <v>65.123583664206635</v>
      </c>
      <c r="N52" s="20">
        <f t="shared" si="18"/>
        <v>58.069389856677525</v>
      </c>
      <c r="O52" s="21">
        <f t="shared" si="18"/>
        <v>0.7788211629124745</v>
      </c>
      <c r="P52" s="21">
        <f t="shared" si="18"/>
        <v>0.75154999999613847</v>
      </c>
      <c r="Q52" s="21">
        <f t="shared" si="18"/>
        <v>0.76532234914115826</v>
      </c>
      <c r="R52" s="61">
        <f t="shared" si="22"/>
        <v>6.1729636257615668E-3</v>
      </c>
      <c r="S52" s="61">
        <f t="shared" si="23"/>
        <v>6.5256188185954783E-3</v>
      </c>
      <c r="T52" s="61">
        <f t="shared" si="24"/>
        <v>6.6292895239099892E-3</v>
      </c>
    </row>
    <row r="53" spans="1:20" x14ac:dyDescent="0.35">
      <c r="B53" s="8" t="s">
        <v>39</v>
      </c>
      <c r="C53" s="18">
        <v>1883</v>
      </c>
      <c r="D53" s="18">
        <v>1667</v>
      </c>
      <c r="E53" s="19">
        <f t="shared" si="19"/>
        <v>3550</v>
      </c>
      <c r="F53" s="18">
        <v>210944.16601999989</v>
      </c>
      <c r="G53" s="18">
        <v>158689.61734900018</v>
      </c>
      <c r="H53" s="19">
        <f t="shared" si="20"/>
        <v>369633.78336900007</v>
      </c>
      <c r="I53" s="18">
        <v>153496.45454300009</v>
      </c>
      <c r="J53" s="18">
        <v>113541.04112599976</v>
      </c>
      <c r="K53" s="19">
        <f t="shared" si="21"/>
        <v>267037.49566899985</v>
      </c>
      <c r="L53" s="20">
        <f t="shared" si="18"/>
        <v>112.0255794052044</v>
      </c>
      <c r="M53" s="20">
        <f t="shared" si="18"/>
        <v>95.194731463107487</v>
      </c>
      <c r="N53" s="20">
        <f t="shared" si="18"/>
        <v>104.12219249830989</v>
      </c>
      <c r="O53" s="21">
        <f t="shared" si="18"/>
        <v>0.72766390006939985</v>
      </c>
      <c r="P53" s="21">
        <f t="shared" si="18"/>
        <v>0.71549130322932952</v>
      </c>
      <c r="Q53" s="21">
        <f t="shared" si="18"/>
        <v>0.7224380121186601</v>
      </c>
      <c r="R53" s="61">
        <f t="shared" si="22"/>
        <v>3.5690587738523717E-2</v>
      </c>
      <c r="S53" s="61">
        <f t="shared" si="23"/>
        <v>6.765154592443294E-2</v>
      </c>
      <c r="T53" s="61">
        <f t="shared" si="24"/>
        <v>6.4875273704855282E-2</v>
      </c>
    </row>
    <row r="54" spans="1:20" x14ac:dyDescent="0.35">
      <c r="B54" s="45" t="s">
        <v>40</v>
      </c>
      <c r="C54" s="22">
        <v>10177</v>
      </c>
      <c r="D54" s="22">
        <v>17108</v>
      </c>
      <c r="E54" s="23">
        <v>27285</v>
      </c>
      <c r="F54" s="22">
        <v>158711.77246699948</v>
      </c>
      <c r="G54" s="22">
        <v>133110.88508299971</v>
      </c>
      <c r="H54" s="23">
        <v>291822.65754999919</v>
      </c>
      <c r="I54" s="22">
        <v>129775.40508399997</v>
      </c>
      <c r="J54" s="22">
        <v>110504.05177399982</v>
      </c>
      <c r="K54" s="23">
        <f t="shared" si="21"/>
        <v>240279.45685799979</v>
      </c>
      <c r="L54" s="24">
        <f t="shared" ref="L54:Q55" si="25">F54/C54</f>
        <v>15.5951432118502</v>
      </c>
      <c r="M54" s="24">
        <f t="shared" si="25"/>
        <v>7.7806222283726738</v>
      </c>
      <c r="N54" s="24">
        <f t="shared" si="25"/>
        <v>10.69535120212568</v>
      </c>
      <c r="O54" s="25">
        <f t="shared" si="25"/>
        <v>0.81767976670403464</v>
      </c>
      <c r="P54" s="25">
        <f t="shared" si="25"/>
        <v>0.83016540461808463</v>
      </c>
      <c r="Q54" s="25">
        <f t="shared" si="25"/>
        <v>0.8233749184359741</v>
      </c>
      <c r="T54" s="61"/>
    </row>
    <row r="55" spans="1:20" x14ac:dyDescent="0.35">
      <c r="B55" s="7" t="s">
        <v>16</v>
      </c>
      <c r="C55" s="18">
        <v>68187</v>
      </c>
      <c r="D55" s="18">
        <v>58564</v>
      </c>
      <c r="E55" s="19">
        <v>126751</v>
      </c>
      <c r="F55" s="18">
        <v>3486545.5467559993</v>
      </c>
      <c r="G55" s="18">
        <v>2269066.2721219999</v>
      </c>
      <c r="H55" s="19">
        <v>5755611.8188779987</v>
      </c>
      <c r="I55" s="18">
        <v>2650387.1775110001</v>
      </c>
      <c r="J55" s="18">
        <v>1706059.8177509997</v>
      </c>
      <c r="K55" s="19">
        <v>4356446.9952619998</v>
      </c>
      <c r="L55" s="20">
        <f t="shared" si="25"/>
        <v>51.132115311657635</v>
      </c>
      <c r="M55" s="20">
        <f t="shared" si="25"/>
        <v>38.745069874359672</v>
      </c>
      <c r="N55" s="20">
        <f t="shared" si="25"/>
        <v>45.408807968994317</v>
      </c>
      <c r="O55" s="21">
        <f t="shared" si="25"/>
        <v>0.7601756930945619</v>
      </c>
      <c r="P55" s="21">
        <f t="shared" si="25"/>
        <v>0.75187747432141583</v>
      </c>
      <c r="Q55" s="21">
        <f t="shared" si="25"/>
        <v>0.75690424100061138</v>
      </c>
    </row>
    <row r="56" spans="1:20" x14ac:dyDescent="0.35">
      <c r="G56" s="8"/>
      <c r="Q56" s="9"/>
    </row>
    <row r="57" spans="1:20" x14ac:dyDescent="0.35">
      <c r="B57" s="7" t="s">
        <v>41</v>
      </c>
      <c r="Q57" s="9"/>
    </row>
    <row r="58" spans="1:20" x14ac:dyDescent="0.35">
      <c r="Q58" s="9"/>
    </row>
    <row r="59" spans="1:20" x14ac:dyDescent="0.35">
      <c r="B59" s="16"/>
      <c r="C59" s="62" t="s">
        <v>93</v>
      </c>
      <c r="D59" s="62"/>
      <c r="E59" s="62"/>
      <c r="F59" s="62" t="s">
        <v>12</v>
      </c>
      <c r="G59" s="62"/>
      <c r="H59" s="62"/>
      <c r="I59" s="62" t="s">
        <v>94</v>
      </c>
      <c r="J59" s="62"/>
      <c r="K59" s="62"/>
      <c r="L59" s="62" t="s">
        <v>13</v>
      </c>
      <c r="M59" s="62"/>
      <c r="N59" s="62"/>
      <c r="O59" s="62" t="s">
        <v>14</v>
      </c>
      <c r="P59" s="62"/>
      <c r="Q59" s="62"/>
    </row>
    <row r="60" spans="1:20" x14ac:dyDescent="0.35">
      <c r="B60" s="16"/>
      <c r="C60" s="17">
        <v>43952</v>
      </c>
      <c r="D60" s="17">
        <v>43983</v>
      </c>
      <c r="E60" s="17" t="s">
        <v>15</v>
      </c>
      <c r="F60" s="17">
        <v>43952</v>
      </c>
      <c r="G60" s="17">
        <v>43983</v>
      </c>
      <c r="H60" s="17" t="s">
        <v>15</v>
      </c>
      <c r="I60" s="17">
        <v>43952</v>
      </c>
      <c r="J60" s="17">
        <v>43983</v>
      </c>
      <c r="K60" s="17" t="s">
        <v>15</v>
      </c>
      <c r="L60" s="17">
        <v>43952</v>
      </c>
      <c r="M60" s="17">
        <v>43983</v>
      </c>
      <c r="N60" s="17" t="s">
        <v>15</v>
      </c>
      <c r="O60" s="17">
        <v>43952</v>
      </c>
      <c r="P60" s="17">
        <v>43983</v>
      </c>
      <c r="Q60" s="17" t="s">
        <v>15</v>
      </c>
    </row>
    <row r="61" spans="1:20" x14ac:dyDescent="0.35">
      <c r="A61" s="36"/>
      <c r="B61" s="18" t="s">
        <v>42</v>
      </c>
      <c r="C61" s="46">
        <v>854</v>
      </c>
      <c r="D61" s="46">
        <v>685</v>
      </c>
      <c r="E61" s="19">
        <f t="shared" ref="E61" si="26">SUM(C61:D61)</f>
        <v>1539</v>
      </c>
      <c r="F61" s="46">
        <v>16571.933344000001</v>
      </c>
      <c r="G61" s="46">
        <v>10195.805124</v>
      </c>
      <c r="H61" s="19">
        <f t="shared" ref="H61:H78" si="27">SUM(F61:G61)</f>
        <v>26767.738468000003</v>
      </c>
      <c r="I61" s="46">
        <v>13598.023214999999</v>
      </c>
      <c r="J61" s="46">
        <v>8421.7163249999994</v>
      </c>
      <c r="K61" s="19">
        <f t="shared" ref="K61:K78" si="28">SUM(I61:J61)</f>
        <v>22019.739539999999</v>
      </c>
      <c r="L61" s="47">
        <f t="shared" ref="L61:Q76" si="29">F61/C61</f>
        <v>19.405074173302108</v>
      </c>
      <c r="M61" s="47">
        <f t="shared" si="29"/>
        <v>14.884387042335767</v>
      </c>
      <c r="N61" s="47">
        <f t="shared" si="29"/>
        <v>17.392942474333985</v>
      </c>
      <c r="O61" s="48">
        <f t="shared" si="29"/>
        <v>0.82054537227083835</v>
      </c>
      <c r="P61" s="48">
        <f t="shared" si="29"/>
        <v>0.82599816518423275</v>
      </c>
      <c r="Q61" s="48">
        <f t="shared" si="29"/>
        <v>0.82262233570175947</v>
      </c>
      <c r="R61" s="61">
        <f>E61/SUM($E$61:$E$76)</f>
        <v>1.2604525835592429E-2</v>
      </c>
      <c r="S61" s="61">
        <f>H61/SUM($H$61:$H$76)</f>
        <v>4.6880990470159591E-3</v>
      </c>
      <c r="T61" s="61">
        <f>K61/SUM($K$61:$K$76)</f>
        <v>5.0985395283626974E-3</v>
      </c>
    </row>
    <row r="62" spans="1:20" x14ac:dyDescent="0.35">
      <c r="A62" s="36"/>
      <c r="B62" s="18" t="s">
        <v>43</v>
      </c>
      <c r="C62" s="46">
        <v>1260</v>
      </c>
      <c r="D62" s="46">
        <v>1223</v>
      </c>
      <c r="E62" s="19">
        <f t="shared" ref="E62:E78" si="30">SUM(C62:D62)</f>
        <v>2483</v>
      </c>
      <c r="F62" s="46">
        <v>76301.232386000003</v>
      </c>
      <c r="G62" s="46">
        <v>43449.040710000001</v>
      </c>
      <c r="H62" s="19">
        <f t="shared" si="27"/>
        <v>119750.273096</v>
      </c>
      <c r="I62" s="46">
        <v>56448.166416</v>
      </c>
      <c r="J62" s="46">
        <v>33244.006866000003</v>
      </c>
      <c r="K62" s="19">
        <f t="shared" si="28"/>
        <v>89692.173282000003</v>
      </c>
      <c r="L62" s="47">
        <f t="shared" si="29"/>
        <v>60.556533639682542</v>
      </c>
      <c r="M62" s="47">
        <f t="shared" si="29"/>
        <v>35.526607285363859</v>
      </c>
      <c r="N62" s="47">
        <f t="shared" si="29"/>
        <v>48.22806004671768</v>
      </c>
      <c r="O62" s="48">
        <f t="shared" si="29"/>
        <v>0.73980674559009207</v>
      </c>
      <c r="P62" s="48">
        <f t="shared" si="29"/>
        <v>0.76512637155528129</v>
      </c>
      <c r="Q62" s="48">
        <f t="shared" si="29"/>
        <v>0.74899347586536713</v>
      </c>
      <c r="R62" s="61">
        <f t="shared" ref="R62:R76" si="31">E62/SUM($E$61:$E$76)</f>
        <v>2.0335956887443794E-2</v>
      </c>
      <c r="S62" s="61">
        <f t="shared" ref="S62:S76" si="32">H62/SUM($H$61:$H$76)</f>
        <v>2.0973050893051574E-2</v>
      </c>
      <c r="T62" s="61">
        <f t="shared" ref="T62:T76" si="33">K62/SUM($K$61:$K$76)</f>
        <v>2.0767688465720774E-2</v>
      </c>
    </row>
    <row r="63" spans="1:20" x14ac:dyDescent="0.35">
      <c r="A63" s="36"/>
      <c r="B63" s="18" t="s">
        <v>44</v>
      </c>
      <c r="C63" s="46">
        <v>1983</v>
      </c>
      <c r="D63" s="46">
        <v>1682</v>
      </c>
      <c r="E63" s="19">
        <f t="shared" si="30"/>
        <v>3665</v>
      </c>
      <c r="F63" s="46">
        <v>86685.563529000006</v>
      </c>
      <c r="G63" s="46">
        <v>63866.906430000003</v>
      </c>
      <c r="H63" s="19">
        <f t="shared" si="27"/>
        <v>150552.46995900001</v>
      </c>
      <c r="I63" s="46">
        <v>67315.258059999993</v>
      </c>
      <c r="J63" s="46">
        <v>48397.042946000001</v>
      </c>
      <c r="K63" s="19">
        <f t="shared" si="28"/>
        <v>115712.30100599999</v>
      </c>
      <c r="L63" s="47">
        <f t="shared" si="29"/>
        <v>43.714353771558251</v>
      </c>
      <c r="M63" s="47">
        <f t="shared" si="29"/>
        <v>37.970812384066591</v>
      </c>
      <c r="N63" s="47">
        <f t="shared" si="29"/>
        <v>41.078436550886771</v>
      </c>
      <c r="O63" s="48">
        <f t="shared" si="29"/>
        <v>0.77654519760352225</v>
      </c>
      <c r="P63" s="48">
        <f t="shared" si="29"/>
        <v>0.75777966479470205</v>
      </c>
      <c r="Q63" s="48">
        <f t="shared" si="29"/>
        <v>0.76858454090797679</v>
      </c>
      <c r="R63" s="61">
        <f t="shared" si="31"/>
        <v>3.0016625852791586E-2</v>
      </c>
      <c r="S63" s="61">
        <f t="shared" si="32"/>
        <v>2.6367744581203768E-2</v>
      </c>
      <c r="T63" s="61">
        <f t="shared" si="33"/>
        <v>2.6792494049495633E-2</v>
      </c>
    </row>
    <row r="64" spans="1:20" x14ac:dyDescent="0.35">
      <c r="A64" s="36"/>
      <c r="B64" s="18" t="s">
        <v>45</v>
      </c>
      <c r="C64" s="46">
        <v>1331</v>
      </c>
      <c r="D64" s="46">
        <v>1054</v>
      </c>
      <c r="E64" s="19">
        <f t="shared" si="30"/>
        <v>2385</v>
      </c>
      <c r="F64" s="46">
        <v>40732.829008000001</v>
      </c>
      <c r="G64" s="46">
        <v>18737.939487</v>
      </c>
      <c r="H64" s="19">
        <f t="shared" si="27"/>
        <v>59470.768494999997</v>
      </c>
      <c r="I64" s="46">
        <v>31724.341227000001</v>
      </c>
      <c r="J64" s="46">
        <v>15007.608883000001</v>
      </c>
      <c r="K64" s="19">
        <f t="shared" si="28"/>
        <v>46731.950110000005</v>
      </c>
      <c r="L64" s="47">
        <f t="shared" si="29"/>
        <v>30.603177316303533</v>
      </c>
      <c r="M64" s="47">
        <f t="shared" si="29"/>
        <v>17.777931202087288</v>
      </c>
      <c r="N64" s="47">
        <f t="shared" si="29"/>
        <v>24.935332702306077</v>
      </c>
      <c r="O64" s="48">
        <f t="shared" si="29"/>
        <v>0.77883962394974537</v>
      </c>
      <c r="P64" s="48">
        <f t="shared" si="29"/>
        <v>0.80092098138175616</v>
      </c>
      <c r="Q64" s="48">
        <f t="shared" si="29"/>
        <v>0.78579697711370577</v>
      </c>
      <c r="R64" s="61">
        <f t="shared" si="31"/>
        <v>1.9533329511298207E-2</v>
      </c>
      <c r="S64" s="61">
        <f t="shared" si="32"/>
        <v>1.0415704466031701E-2</v>
      </c>
      <c r="T64" s="61">
        <f t="shared" si="33"/>
        <v>1.0820504685829202E-2</v>
      </c>
    </row>
    <row r="65" spans="1:20" x14ac:dyDescent="0.35">
      <c r="A65" s="36"/>
      <c r="B65" s="18" t="s">
        <v>46</v>
      </c>
      <c r="C65" s="46">
        <v>2772</v>
      </c>
      <c r="D65" s="46">
        <v>2499</v>
      </c>
      <c r="E65" s="19">
        <f t="shared" si="30"/>
        <v>5271</v>
      </c>
      <c r="F65" s="46">
        <v>110889.963714</v>
      </c>
      <c r="G65" s="46">
        <v>58912.251834000002</v>
      </c>
      <c r="H65" s="19">
        <f t="shared" si="27"/>
        <v>169802.21554800001</v>
      </c>
      <c r="I65" s="46">
        <v>85121.207978000006</v>
      </c>
      <c r="J65" s="46">
        <v>45795.494832999997</v>
      </c>
      <c r="K65" s="19">
        <f t="shared" si="28"/>
        <v>130916.702811</v>
      </c>
      <c r="L65" s="47">
        <f t="shared" si="29"/>
        <v>40.003594413419911</v>
      </c>
      <c r="M65" s="47">
        <f t="shared" si="29"/>
        <v>23.574330465786314</v>
      </c>
      <c r="N65" s="47">
        <f t="shared" si="29"/>
        <v>32.214421466135462</v>
      </c>
      <c r="O65" s="48">
        <f t="shared" si="29"/>
        <v>0.76761868366680097</v>
      </c>
      <c r="P65" s="48">
        <f t="shared" si="29"/>
        <v>0.77735094835689278</v>
      </c>
      <c r="Q65" s="48">
        <f t="shared" si="29"/>
        <v>0.7709952569729116</v>
      </c>
      <c r="R65" s="61">
        <f t="shared" si="31"/>
        <v>4.3169886731259058E-2</v>
      </c>
      <c r="S65" s="61">
        <f t="shared" si="32"/>
        <v>2.973914310480244E-2</v>
      </c>
      <c r="T65" s="61">
        <f t="shared" si="33"/>
        <v>3.031298272135672E-2</v>
      </c>
    </row>
    <row r="66" spans="1:20" x14ac:dyDescent="0.35">
      <c r="A66" s="36"/>
      <c r="B66" s="18" t="s">
        <v>47</v>
      </c>
      <c r="C66" s="46">
        <v>6497</v>
      </c>
      <c r="D66" s="46">
        <v>4797</v>
      </c>
      <c r="E66" s="19">
        <f t="shared" si="30"/>
        <v>11294</v>
      </c>
      <c r="F66" s="46">
        <v>238301.072285</v>
      </c>
      <c r="G66" s="46">
        <v>128865.838766</v>
      </c>
      <c r="H66" s="19">
        <f t="shared" si="27"/>
        <v>367166.911051</v>
      </c>
      <c r="I66" s="46">
        <v>186782.93500100001</v>
      </c>
      <c r="J66" s="46">
        <v>100569.880548</v>
      </c>
      <c r="K66" s="19">
        <f t="shared" si="28"/>
        <v>287352.81554899999</v>
      </c>
      <c r="L66" s="47">
        <f t="shared" si="29"/>
        <v>36.67863202785901</v>
      </c>
      <c r="M66" s="47">
        <f t="shared" si="29"/>
        <v>26.86383964269335</v>
      </c>
      <c r="N66" s="47">
        <f t="shared" si="29"/>
        <v>32.509908894191604</v>
      </c>
      <c r="O66" s="48">
        <f t="shared" si="29"/>
        <v>0.78381071981755057</v>
      </c>
      <c r="P66" s="48">
        <f t="shared" si="29"/>
        <v>0.78042312463133856</v>
      </c>
      <c r="Q66" s="48">
        <f t="shared" si="29"/>
        <v>0.78262176383613791</v>
      </c>
      <c r="R66" s="61">
        <f t="shared" si="31"/>
        <v>9.2498710063145487E-2</v>
      </c>
      <c r="S66" s="61">
        <f t="shared" si="32"/>
        <v>6.430557620143236E-2</v>
      </c>
      <c r="T66" s="61">
        <f t="shared" si="33"/>
        <v>6.6534832803153657E-2</v>
      </c>
    </row>
    <row r="67" spans="1:20" x14ac:dyDescent="0.35">
      <c r="A67" s="36"/>
      <c r="B67" s="18" t="s">
        <v>48</v>
      </c>
      <c r="C67" s="46">
        <v>29781</v>
      </c>
      <c r="D67" s="46">
        <v>22615</v>
      </c>
      <c r="E67" s="19">
        <f t="shared" si="30"/>
        <v>52396</v>
      </c>
      <c r="F67" s="46">
        <v>2013359.5702480001</v>
      </c>
      <c r="G67" s="46">
        <v>1349292.494069</v>
      </c>
      <c r="H67" s="19">
        <f t="shared" si="27"/>
        <v>3362652.0643170001</v>
      </c>
      <c r="I67" s="46">
        <v>1508550.3117209999</v>
      </c>
      <c r="J67" s="46">
        <v>992875.64414300001</v>
      </c>
      <c r="K67" s="19">
        <f t="shared" si="28"/>
        <v>2501425.9558640001</v>
      </c>
      <c r="L67" s="47">
        <f t="shared" si="29"/>
        <v>67.605505867768045</v>
      </c>
      <c r="M67" s="47">
        <f t="shared" si="29"/>
        <v>59.663607962370108</v>
      </c>
      <c r="N67" s="47">
        <f t="shared" si="29"/>
        <v>64.177648376154664</v>
      </c>
      <c r="O67" s="48">
        <f t="shared" si="29"/>
        <v>0.74927019197826683</v>
      </c>
      <c r="P67" s="48">
        <f t="shared" si="29"/>
        <v>0.73584908276546479</v>
      </c>
      <c r="Q67" s="48">
        <f t="shared" si="29"/>
        <v>0.74388485874231336</v>
      </c>
      <c r="R67" s="61">
        <f t="shared" si="31"/>
        <v>0.42912718367881802</v>
      </c>
      <c r="S67" s="61">
        <f t="shared" si="32"/>
        <v>0.58893454734760953</v>
      </c>
      <c r="T67" s="61">
        <f t="shared" si="33"/>
        <v>0.57919028016100915</v>
      </c>
    </row>
    <row r="68" spans="1:20" x14ac:dyDescent="0.35">
      <c r="A68" s="36"/>
      <c r="B68" s="18" t="s">
        <v>49</v>
      </c>
      <c r="C68" s="46">
        <v>2914</v>
      </c>
      <c r="D68" s="46">
        <v>2478</v>
      </c>
      <c r="E68" s="19">
        <f t="shared" si="30"/>
        <v>5392</v>
      </c>
      <c r="F68" s="46">
        <v>103016.148487</v>
      </c>
      <c r="G68" s="46">
        <v>66239.155862</v>
      </c>
      <c r="H68" s="19">
        <f t="shared" si="27"/>
        <v>169255.30434899998</v>
      </c>
      <c r="I68" s="46">
        <v>80849.898608000003</v>
      </c>
      <c r="J68" s="46">
        <v>52006.81379</v>
      </c>
      <c r="K68" s="19">
        <f t="shared" si="28"/>
        <v>132856.712398</v>
      </c>
      <c r="L68" s="47">
        <f t="shared" si="29"/>
        <v>35.352144298901855</v>
      </c>
      <c r="M68" s="47">
        <f t="shared" si="29"/>
        <v>26.730894213882163</v>
      </c>
      <c r="N68" s="47">
        <f t="shared" si="29"/>
        <v>31.390078699740354</v>
      </c>
      <c r="O68" s="48">
        <f t="shared" si="29"/>
        <v>0.78482742555845753</v>
      </c>
      <c r="P68" s="48">
        <f t="shared" si="29"/>
        <v>0.78513702527171259</v>
      </c>
      <c r="Q68" s="48">
        <f t="shared" si="29"/>
        <v>0.78494858940463663</v>
      </c>
      <c r="R68" s="61">
        <f t="shared" si="31"/>
        <v>4.4160885838540859E-2</v>
      </c>
      <c r="S68" s="61">
        <f t="shared" si="32"/>
        <v>2.9643357131926937E-2</v>
      </c>
      <c r="T68" s="61">
        <f t="shared" si="33"/>
        <v>3.0762180385423284E-2</v>
      </c>
    </row>
    <row r="69" spans="1:20" x14ac:dyDescent="0.35">
      <c r="A69" s="36"/>
      <c r="B69" s="18" t="s">
        <v>50</v>
      </c>
      <c r="C69" s="46">
        <v>3709</v>
      </c>
      <c r="D69" s="46">
        <v>3318</v>
      </c>
      <c r="E69" s="19">
        <f t="shared" si="30"/>
        <v>7027</v>
      </c>
      <c r="F69" s="46">
        <v>155564.133852</v>
      </c>
      <c r="G69" s="46">
        <v>108421.477059</v>
      </c>
      <c r="H69" s="19">
        <f t="shared" si="27"/>
        <v>263985.610911</v>
      </c>
      <c r="I69" s="46">
        <v>120530.80265100001</v>
      </c>
      <c r="J69" s="46">
        <v>82714.370574999994</v>
      </c>
      <c r="K69" s="19">
        <f t="shared" si="28"/>
        <v>203245.17322599998</v>
      </c>
      <c r="L69" s="47">
        <f t="shared" si="29"/>
        <v>41.942338595847936</v>
      </c>
      <c r="M69" s="47">
        <f t="shared" si="29"/>
        <v>32.676756196202533</v>
      </c>
      <c r="N69" s="47">
        <f t="shared" si="29"/>
        <v>37.567327580902237</v>
      </c>
      <c r="O69" s="48">
        <f t="shared" si="29"/>
        <v>0.77479814701806604</v>
      </c>
      <c r="P69" s="48">
        <f t="shared" si="29"/>
        <v>0.76289654797811968</v>
      </c>
      <c r="Q69" s="48">
        <f t="shared" si="29"/>
        <v>0.76991004367477434</v>
      </c>
      <c r="R69" s="61">
        <f t="shared" si="31"/>
        <v>5.7551658899745291E-2</v>
      </c>
      <c r="S69" s="61">
        <f t="shared" si="32"/>
        <v>4.6234413580261403E-2</v>
      </c>
      <c r="T69" s="61">
        <f t="shared" si="33"/>
        <v>4.7060209216338661E-2</v>
      </c>
    </row>
    <row r="70" spans="1:20" x14ac:dyDescent="0.35">
      <c r="A70" s="36"/>
      <c r="B70" s="18" t="s">
        <v>51</v>
      </c>
      <c r="C70" s="46">
        <v>1326</v>
      </c>
      <c r="D70" s="46">
        <v>649</v>
      </c>
      <c r="E70" s="19">
        <f t="shared" si="30"/>
        <v>1975</v>
      </c>
      <c r="F70" s="46">
        <v>48988.715877000002</v>
      </c>
      <c r="G70" s="46">
        <v>19230.913633</v>
      </c>
      <c r="H70" s="19">
        <f t="shared" si="27"/>
        <v>68219.629509999999</v>
      </c>
      <c r="I70" s="46">
        <v>37812.104249999997</v>
      </c>
      <c r="J70" s="46">
        <v>14920.220056</v>
      </c>
      <c r="K70" s="19">
        <f t="shared" si="28"/>
        <v>52732.324305999995</v>
      </c>
      <c r="L70" s="47">
        <f t="shared" si="29"/>
        <v>36.944732938914029</v>
      </c>
      <c r="M70" s="47">
        <f t="shared" si="29"/>
        <v>29.631608063174113</v>
      </c>
      <c r="N70" s="47">
        <f t="shared" si="29"/>
        <v>34.541584562025314</v>
      </c>
      <c r="O70" s="48">
        <f t="shared" si="29"/>
        <v>0.77185334567531749</v>
      </c>
      <c r="P70" s="48">
        <f t="shared" si="29"/>
        <v>0.77584561715243183</v>
      </c>
      <c r="Q70" s="48">
        <f t="shared" si="29"/>
        <v>0.77297875530488203</v>
      </c>
      <c r="R70" s="61">
        <f t="shared" si="31"/>
        <v>1.617539865191361E-2</v>
      </c>
      <c r="S70" s="61">
        <f t="shared" si="32"/>
        <v>1.194797911209227E-2</v>
      </c>
      <c r="T70" s="61">
        <f t="shared" si="33"/>
        <v>1.2209855589262889E-2</v>
      </c>
    </row>
    <row r="71" spans="1:20" x14ac:dyDescent="0.35">
      <c r="A71" s="36"/>
      <c r="B71" s="18" t="s">
        <v>52</v>
      </c>
      <c r="C71" s="46">
        <v>5143</v>
      </c>
      <c r="D71" s="46">
        <v>4065</v>
      </c>
      <c r="E71" s="19">
        <f t="shared" si="30"/>
        <v>9208</v>
      </c>
      <c r="F71" s="46">
        <v>218773.67476299999</v>
      </c>
      <c r="G71" s="46">
        <v>135295.41622899999</v>
      </c>
      <c r="H71" s="19">
        <f t="shared" si="27"/>
        <v>354069.09099199995</v>
      </c>
      <c r="I71" s="46">
        <v>168469.969499</v>
      </c>
      <c r="J71" s="46">
        <v>101603.320073</v>
      </c>
      <c r="K71" s="19">
        <f t="shared" si="28"/>
        <v>270073.28957199998</v>
      </c>
      <c r="L71" s="47">
        <f t="shared" si="29"/>
        <v>42.538144033249075</v>
      </c>
      <c r="M71" s="47">
        <f t="shared" si="29"/>
        <v>33.283005222386222</v>
      </c>
      <c r="N71" s="47">
        <f t="shared" si="29"/>
        <v>38.452333947871409</v>
      </c>
      <c r="O71" s="48">
        <f t="shared" si="29"/>
        <v>0.77006508978516464</v>
      </c>
      <c r="P71" s="48">
        <f t="shared" si="29"/>
        <v>0.75097385340111589</v>
      </c>
      <c r="Q71" s="48">
        <f t="shared" si="29"/>
        <v>0.76277002552053375</v>
      </c>
      <c r="R71" s="61">
        <f t="shared" si="31"/>
        <v>7.5414213056617996E-2</v>
      </c>
      <c r="S71" s="61">
        <f t="shared" si="32"/>
        <v>6.2011625301919837E-2</v>
      </c>
      <c r="T71" s="61">
        <f t="shared" si="33"/>
        <v>6.2533861489888765E-2</v>
      </c>
    </row>
    <row r="72" spans="1:20" x14ac:dyDescent="0.35">
      <c r="A72" s="36"/>
      <c r="B72" s="18" t="s">
        <v>53</v>
      </c>
      <c r="C72" s="46">
        <v>3441</v>
      </c>
      <c r="D72" s="46">
        <v>3024</v>
      </c>
      <c r="E72" s="19">
        <f t="shared" si="30"/>
        <v>6465</v>
      </c>
      <c r="F72" s="46">
        <v>116439.619005</v>
      </c>
      <c r="G72" s="46">
        <v>66176.743155000004</v>
      </c>
      <c r="H72" s="19">
        <f t="shared" si="27"/>
        <v>182616.36216000002</v>
      </c>
      <c r="I72" s="46">
        <v>90700.503761999993</v>
      </c>
      <c r="J72" s="46">
        <v>52001.103459999998</v>
      </c>
      <c r="K72" s="19">
        <f t="shared" si="28"/>
        <v>142701.60722199999</v>
      </c>
      <c r="L72" s="47">
        <f t="shared" si="29"/>
        <v>33.838889568439406</v>
      </c>
      <c r="M72" s="47">
        <f t="shared" si="29"/>
        <v>21.883843635912701</v>
      </c>
      <c r="N72" s="47">
        <f t="shared" si="29"/>
        <v>28.246923767981443</v>
      </c>
      <c r="O72" s="48">
        <f t="shared" si="29"/>
        <v>0.77894881945727812</v>
      </c>
      <c r="P72" s="48">
        <f t="shared" si="29"/>
        <v>0.78579121577806199</v>
      </c>
      <c r="Q72" s="48">
        <f t="shared" si="29"/>
        <v>0.78142837549776312</v>
      </c>
      <c r="R72" s="61">
        <f t="shared" si="31"/>
        <v>5.2948836599808355E-2</v>
      </c>
      <c r="S72" s="61">
        <f t="shared" si="32"/>
        <v>3.1983411465084599E-2</v>
      </c>
      <c r="T72" s="61">
        <f t="shared" si="33"/>
        <v>3.3041707140113376E-2</v>
      </c>
    </row>
    <row r="73" spans="1:20" x14ac:dyDescent="0.35">
      <c r="A73" s="36"/>
      <c r="B73" s="18" t="s">
        <v>54</v>
      </c>
      <c r="C73" s="46">
        <v>1661</v>
      </c>
      <c r="D73" s="46">
        <v>1289</v>
      </c>
      <c r="E73" s="19">
        <f t="shared" si="30"/>
        <v>2950</v>
      </c>
      <c r="F73" s="46">
        <v>47256.886318999997</v>
      </c>
      <c r="G73" s="46">
        <v>26429.734079000002</v>
      </c>
      <c r="H73" s="19">
        <f t="shared" si="27"/>
        <v>73686.620397999999</v>
      </c>
      <c r="I73" s="46">
        <v>37041.266754999997</v>
      </c>
      <c r="J73" s="46">
        <v>20857.8459</v>
      </c>
      <c r="K73" s="19">
        <f t="shared" si="28"/>
        <v>57899.112654999997</v>
      </c>
      <c r="L73" s="47">
        <f t="shared" si="29"/>
        <v>28.450864731487055</v>
      </c>
      <c r="M73" s="47">
        <f t="shared" si="29"/>
        <v>20.504060573312646</v>
      </c>
      <c r="N73" s="47">
        <f t="shared" si="29"/>
        <v>24.978515389152541</v>
      </c>
      <c r="O73" s="48">
        <f t="shared" si="29"/>
        <v>0.7838279167391371</v>
      </c>
      <c r="P73" s="48">
        <f t="shared" si="29"/>
        <v>0.78918107301627383</v>
      </c>
      <c r="Q73" s="48">
        <f t="shared" si="29"/>
        <v>0.7857479735435321</v>
      </c>
      <c r="R73" s="61">
        <f t="shared" si="31"/>
        <v>2.416072203703552E-2</v>
      </c>
      <c r="S73" s="61">
        <f t="shared" si="32"/>
        <v>1.2905467351254401E-2</v>
      </c>
      <c r="T73" s="61">
        <f t="shared" si="33"/>
        <v>1.3406194655136342E-2</v>
      </c>
    </row>
    <row r="74" spans="1:20" x14ac:dyDescent="0.35">
      <c r="A74" s="36"/>
      <c r="B74" s="18" t="s">
        <v>55</v>
      </c>
      <c r="C74" s="46">
        <v>3750</v>
      </c>
      <c r="D74" s="46">
        <v>3228</v>
      </c>
      <c r="E74" s="19">
        <f t="shared" si="30"/>
        <v>6978</v>
      </c>
      <c r="F74" s="46">
        <v>152571.95461700001</v>
      </c>
      <c r="G74" s="46">
        <v>88194.066886999994</v>
      </c>
      <c r="H74" s="19">
        <f t="shared" si="27"/>
        <v>240766.021504</v>
      </c>
      <c r="I74" s="46">
        <v>117556.397</v>
      </c>
      <c r="J74" s="46">
        <v>69028.362611000004</v>
      </c>
      <c r="K74" s="19">
        <f t="shared" si="28"/>
        <v>186584.75961100002</v>
      </c>
      <c r="L74" s="47">
        <f t="shared" si="29"/>
        <v>40.685854564533336</v>
      </c>
      <c r="M74" s="47">
        <f t="shared" si="29"/>
        <v>27.321582059169764</v>
      </c>
      <c r="N74" s="47">
        <f t="shared" si="29"/>
        <v>34.503585770134713</v>
      </c>
      <c r="O74" s="48">
        <f t="shared" si="29"/>
        <v>0.77049807282800276</v>
      </c>
      <c r="P74" s="48">
        <f t="shared" si="29"/>
        <v>0.78268714719147325</v>
      </c>
      <c r="Q74" s="48">
        <f t="shared" si="29"/>
        <v>0.77496300535040474</v>
      </c>
      <c r="R74" s="61">
        <f t="shared" si="31"/>
        <v>5.7150345211672497E-2</v>
      </c>
      <c r="S74" s="61">
        <f t="shared" si="32"/>
        <v>4.2167737006101345E-2</v>
      </c>
      <c r="T74" s="61">
        <f t="shared" si="33"/>
        <v>4.3202589682708632E-2</v>
      </c>
    </row>
    <row r="75" spans="1:20" x14ac:dyDescent="0.35">
      <c r="A75" s="36"/>
      <c r="B75" s="18" t="s">
        <v>56</v>
      </c>
      <c r="C75" s="46">
        <v>689</v>
      </c>
      <c r="D75" s="46">
        <v>531</v>
      </c>
      <c r="E75" s="19">
        <f t="shared" si="30"/>
        <v>1220</v>
      </c>
      <c r="F75" s="46">
        <v>15811.862053000001</v>
      </c>
      <c r="G75" s="46">
        <v>8407.3973669999996</v>
      </c>
      <c r="H75" s="19">
        <f t="shared" si="27"/>
        <v>24219.259420000002</v>
      </c>
      <c r="I75" s="46">
        <v>12907.793191000001</v>
      </c>
      <c r="J75" s="46">
        <v>6888.2483510000002</v>
      </c>
      <c r="K75" s="19">
        <f t="shared" si="28"/>
        <v>19796.041541999999</v>
      </c>
      <c r="L75" s="47">
        <f t="shared" si="29"/>
        <v>22.949001528301888</v>
      </c>
      <c r="M75" s="47">
        <f t="shared" si="29"/>
        <v>15.833140050847456</v>
      </c>
      <c r="N75" s="47">
        <f t="shared" si="29"/>
        <v>19.851851983606558</v>
      </c>
      <c r="O75" s="48">
        <f t="shared" si="29"/>
        <v>0.81633606135281145</v>
      </c>
      <c r="P75" s="48">
        <f t="shared" si="29"/>
        <v>0.81930805103100823</v>
      </c>
      <c r="Q75" s="48">
        <f t="shared" si="29"/>
        <v>0.81736774848089044</v>
      </c>
      <c r="R75" s="61">
        <f t="shared" si="31"/>
        <v>9.9918918254858768E-3</v>
      </c>
      <c r="S75" s="61">
        <f t="shared" si="32"/>
        <v>4.2417586805874753E-3</v>
      </c>
      <c r="T75" s="61">
        <f t="shared" si="33"/>
        <v>4.5836555025390207E-3</v>
      </c>
    </row>
    <row r="76" spans="1:20" x14ac:dyDescent="0.35">
      <c r="A76" s="36"/>
      <c r="B76" s="8" t="s">
        <v>57</v>
      </c>
      <c r="C76" s="46">
        <v>1065</v>
      </c>
      <c r="D76" s="46">
        <v>786</v>
      </c>
      <c r="E76" s="19">
        <f t="shared" si="30"/>
        <v>1851</v>
      </c>
      <c r="F76" s="46">
        <v>45109.564117000002</v>
      </c>
      <c r="G76" s="46">
        <v>31631.285371000002</v>
      </c>
      <c r="H76" s="19">
        <f t="shared" si="27"/>
        <v>76740.849488000007</v>
      </c>
      <c r="I76" s="46">
        <v>34836.948499999999</v>
      </c>
      <c r="J76" s="46">
        <v>24255.152169000001</v>
      </c>
      <c r="K76" s="19">
        <f t="shared" si="28"/>
        <v>59092.100668999999</v>
      </c>
      <c r="L76" s="47">
        <f t="shared" si="29"/>
        <v>42.356398231924885</v>
      </c>
      <c r="M76" s="47">
        <f t="shared" si="29"/>
        <v>40.243365611959291</v>
      </c>
      <c r="N76" s="47">
        <f t="shared" si="29"/>
        <v>41.459129923284713</v>
      </c>
      <c r="O76" s="48">
        <f t="shared" si="29"/>
        <v>0.77227411042243566</v>
      </c>
      <c r="P76" s="48">
        <f t="shared" si="29"/>
        <v>0.76680893250191651</v>
      </c>
      <c r="Q76" s="48">
        <f t="shared" si="29"/>
        <v>0.77002145615081119</v>
      </c>
      <c r="R76" s="61">
        <f t="shared" si="31"/>
        <v>1.515982931883144E-2</v>
      </c>
      <c r="S76" s="61">
        <f t="shared" si="32"/>
        <v>1.344038472962444E-2</v>
      </c>
      <c r="T76" s="61">
        <f t="shared" si="33"/>
        <v>1.3682423923661194E-2</v>
      </c>
    </row>
    <row r="77" spans="1:20" x14ac:dyDescent="0.35">
      <c r="A77" s="36"/>
      <c r="B77" s="45" t="s">
        <v>40</v>
      </c>
      <c r="C77" s="49">
        <v>11</v>
      </c>
      <c r="D77" s="49">
        <v>4641</v>
      </c>
      <c r="E77" s="23">
        <f t="shared" si="30"/>
        <v>4652</v>
      </c>
      <c r="F77" s="49">
        <v>170.82315199999999</v>
      </c>
      <c r="G77" s="49">
        <v>45719.806060000003</v>
      </c>
      <c r="H77" s="23">
        <f t="shared" si="27"/>
        <v>45890.629212</v>
      </c>
      <c r="I77" s="49">
        <v>141.24967699999999</v>
      </c>
      <c r="J77" s="49">
        <v>37472.986222</v>
      </c>
      <c r="K77" s="23">
        <f t="shared" si="28"/>
        <v>37614.235898999999</v>
      </c>
      <c r="L77" s="50">
        <f t="shared" ref="L77:Q78" si="34">F77/C77</f>
        <v>15.529377454545454</v>
      </c>
      <c r="M77" s="50">
        <f t="shared" si="34"/>
        <v>9.8512833570351219</v>
      </c>
      <c r="N77" s="50">
        <f t="shared" si="34"/>
        <v>9.8647096328460879</v>
      </c>
      <c r="O77" s="51">
        <f t="shared" si="34"/>
        <v>0.82687665779636244</v>
      </c>
      <c r="P77" s="51">
        <f t="shared" si="34"/>
        <v>0.81962259797914805</v>
      </c>
      <c r="Q77" s="51">
        <f t="shared" si="34"/>
        <v>0.81964960047146629</v>
      </c>
      <c r="T77" s="61"/>
    </row>
    <row r="78" spans="1:20" x14ac:dyDescent="0.35">
      <c r="A78" s="36"/>
      <c r="B78" s="7" t="s">
        <v>16</v>
      </c>
      <c r="C78" s="46">
        <v>68187</v>
      </c>
      <c r="D78" s="46">
        <v>58564</v>
      </c>
      <c r="E78" s="19">
        <v>126751</v>
      </c>
      <c r="F78" s="46">
        <v>3486545.5467559998</v>
      </c>
      <c r="G78" s="46">
        <v>2269066.2721220003</v>
      </c>
      <c r="H78" s="19">
        <v>5755611.8188780006</v>
      </c>
      <c r="I78" s="46">
        <v>2650387.1775109996</v>
      </c>
      <c r="J78" s="46">
        <v>1706059.8177509999</v>
      </c>
      <c r="K78" s="19">
        <f t="shared" si="28"/>
        <v>4356446.9952619998</v>
      </c>
      <c r="L78" s="47">
        <f t="shared" si="34"/>
        <v>51.132115311657643</v>
      </c>
      <c r="M78" s="47">
        <f t="shared" si="34"/>
        <v>38.745069874359679</v>
      </c>
      <c r="N78" s="47">
        <f t="shared" si="34"/>
        <v>45.408807968994331</v>
      </c>
      <c r="O78" s="48">
        <f t="shared" si="34"/>
        <v>0.76017569309456168</v>
      </c>
      <c r="P78" s="48">
        <f t="shared" si="34"/>
        <v>0.75187747432141583</v>
      </c>
      <c r="Q78" s="48">
        <f t="shared" si="34"/>
        <v>0.75690424100061116</v>
      </c>
    </row>
    <row r="79" spans="1:20" x14ac:dyDescent="0.35">
      <c r="B79" s="52"/>
      <c r="C79" s="11"/>
      <c r="D79" s="52"/>
      <c r="E79" s="52"/>
      <c r="F79" s="11"/>
      <c r="G79" s="52"/>
      <c r="H79" s="11"/>
      <c r="I79" s="11"/>
      <c r="J79" s="52"/>
      <c r="K79" s="11"/>
      <c r="L79" s="11"/>
      <c r="M79" s="11"/>
      <c r="N79" s="11"/>
      <c r="O79" s="53"/>
      <c r="P79" s="53"/>
      <c r="Q79" s="11"/>
    </row>
    <row r="80" spans="1:20" x14ac:dyDescent="0.35">
      <c r="B80" s="52"/>
      <c r="C80" s="11"/>
      <c r="D80" s="52"/>
      <c r="E80" s="52"/>
      <c r="F80" s="11"/>
      <c r="G80" s="52"/>
      <c r="H80" s="11"/>
      <c r="I80" s="11"/>
      <c r="J80" s="52"/>
      <c r="K80" s="11"/>
      <c r="L80" s="11"/>
      <c r="M80" s="11"/>
      <c r="N80" s="11"/>
      <c r="O80" s="53"/>
      <c r="P80" s="53"/>
      <c r="Q80" s="11"/>
    </row>
    <row r="81" spans="2:17" x14ac:dyDescent="0.35">
      <c r="B81" s="52"/>
      <c r="C81" s="11"/>
      <c r="D81" s="52"/>
      <c r="E81" s="52"/>
      <c r="F81" s="11"/>
      <c r="G81" s="52"/>
      <c r="H81" s="11"/>
      <c r="I81" s="11"/>
      <c r="J81" s="52"/>
      <c r="K81" s="11"/>
      <c r="L81" s="11"/>
      <c r="M81" s="11"/>
      <c r="N81" s="11"/>
      <c r="O81" s="53"/>
      <c r="P81" s="53"/>
      <c r="Q81" s="11"/>
    </row>
    <row r="82" spans="2:17" x14ac:dyDescent="0.35">
      <c r="B82" s="52"/>
      <c r="C82" s="11"/>
      <c r="D82" s="52"/>
      <c r="E82" s="52"/>
      <c r="F82" s="11"/>
      <c r="G82" s="52"/>
      <c r="H82" s="11"/>
      <c r="I82" s="11"/>
      <c r="J82" s="52"/>
      <c r="K82" s="11"/>
      <c r="L82" s="11"/>
      <c r="M82" s="11"/>
      <c r="N82" s="11"/>
      <c r="O82" s="53"/>
      <c r="P82" s="53"/>
      <c r="Q82" s="11"/>
    </row>
    <row r="83" spans="2:17" x14ac:dyDescent="0.35">
      <c r="B83" s="52"/>
      <c r="C83" s="11"/>
      <c r="D83" s="52"/>
      <c r="E83" s="52"/>
      <c r="F83" s="11"/>
      <c r="G83" s="52"/>
      <c r="H83" s="11"/>
      <c r="I83" s="11"/>
      <c r="J83" s="52"/>
      <c r="K83" s="11"/>
      <c r="L83" s="11"/>
      <c r="M83" s="11"/>
      <c r="N83" s="11"/>
      <c r="O83" s="53"/>
      <c r="P83" s="53"/>
      <c r="Q83" s="11"/>
    </row>
    <row r="84" spans="2:17" x14ac:dyDescent="0.35">
      <c r="B84" s="52"/>
      <c r="C84" s="11"/>
      <c r="D84" s="52"/>
      <c r="E84" s="52"/>
      <c r="F84" s="11"/>
      <c r="G84" s="52"/>
      <c r="H84" s="11"/>
      <c r="I84" s="11"/>
      <c r="J84" s="52"/>
      <c r="K84" s="11"/>
      <c r="L84" s="11"/>
      <c r="M84" s="11"/>
      <c r="N84" s="11"/>
      <c r="O84" s="53"/>
      <c r="P84" s="53"/>
      <c r="Q84" s="11"/>
    </row>
    <row r="85" spans="2:17" x14ac:dyDescent="0.35">
      <c r="B85" s="52"/>
      <c r="C85" s="11"/>
      <c r="D85" s="52"/>
      <c r="E85" s="52"/>
      <c r="F85" s="11"/>
      <c r="G85" s="52"/>
      <c r="H85" s="11"/>
      <c r="I85" s="11"/>
      <c r="J85" s="52"/>
      <c r="K85" s="11"/>
      <c r="L85" s="11"/>
      <c r="M85" s="11"/>
      <c r="N85" s="11"/>
      <c r="O85" s="53"/>
      <c r="P85" s="53"/>
      <c r="Q85" s="11"/>
    </row>
    <row r="86" spans="2:17" x14ac:dyDescent="0.35">
      <c r="B86" s="52"/>
      <c r="C86" s="11"/>
      <c r="D86" s="52"/>
      <c r="E86" s="52"/>
      <c r="F86" s="11"/>
      <c r="G86" s="52"/>
      <c r="H86" s="11"/>
      <c r="I86" s="11"/>
      <c r="J86" s="52"/>
      <c r="K86" s="11"/>
      <c r="L86" s="11"/>
      <c r="M86" s="11"/>
      <c r="N86" s="11"/>
      <c r="O86" s="53"/>
      <c r="P86" s="53"/>
      <c r="Q86" s="11"/>
    </row>
    <row r="87" spans="2:17" x14ac:dyDescent="0.35">
      <c r="B87" s="52"/>
      <c r="C87" s="11"/>
      <c r="D87" s="52"/>
      <c r="E87" s="52"/>
      <c r="F87" s="11"/>
      <c r="G87" s="52"/>
      <c r="H87" s="11"/>
      <c r="I87" s="11"/>
      <c r="J87" s="52"/>
      <c r="K87" s="11"/>
      <c r="L87" s="11"/>
      <c r="M87" s="11"/>
      <c r="N87" s="11"/>
      <c r="O87" s="53"/>
      <c r="P87" s="53"/>
      <c r="Q87" s="11"/>
    </row>
  </sheetData>
  <mergeCells count="20">
    <mergeCell ref="C36:E36"/>
    <mergeCell ref="F36:H36"/>
    <mergeCell ref="I36:K36"/>
    <mergeCell ref="L36:N36"/>
    <mergeCell ref="O36:Q36"/>
    <mergeCell ref="C59:E59"/>
    <mergeCell ref="F59:H59"/>
    <mergeCell ref="I59:K59"/>
    <mergeCell ref="L59:N59"/>
    <mergeCell ref="O59:Q59"/>
    <mergeCell ref="C7:E7"/>
    <mergeCell ref="F7:H7"/>
    <mergeCell ref="I7:K7"/>
    <mergeCell ref="L7:N7"/>
    <mergeCell ref="O7:Q7"/>
    <mergeCell ref="C26:E26"/>
    <mergeCell ref="F26:H26"/>
    <mergeCell ref="I26:K26"/>
    <mergeCell ref="L26:N26"/>
    <mergeCell ref="O26:Q26"/>
  </mergeCells>
  <conditionalFormatting sqref="I8:K8">
    <cfRule type="timePeriod" dxfId="11" priority="12" timePeriod="lastWeek">
      <formula>AND(TODAY()-ROUNDDOWN(I8,0)&gt;=(WEEKDAY(TODAY())),TODAY()-ROUNDDOWN(I8,0)&lt;(WEEKDAY(TODAY())+7))</formula>
    </cfRule>
  </conditionalFormatting>
  <conditionalFormatting sqref="L8:N8">
    <cfRule type="timePeriod" dxfId="10" priority="11" timePeriod="lastWeek">
      <formula>AND(TODAY()-ROUNDDOWN(L8,0)&gt;=(WEEKDAY(TODAY())),TODAY()-ROUNDDOWN(L8,0)&lt;(WEEKDAY(TODAY())+7))</formula>
    </cfRule>
  </conditionalFormatting>
  <conditionalFormatting sqref="O8:Q8">
    <cfRule type="timePeriod" dxfId="9" priority="10" timePeriod="lastWeek">
      <formula>AND(TODAY()-ROUNDDOWN(O8,0)&gt;=(WEEKDAY(TODAY())),TODAY()-ROUNDDOWN(O8,0)&lt;(WEEKDAY(TODAY())+7))</formula>
    </cfRule>
  </conditionalFormatting>
  <conditionalFormatting sqref="I27:K27">
    <cfRule type="timePeriod" dxfId="8" priority="9" timePeriod="lastWeek">
      <formula>AND(TODAY()-ROUNDDOWN(I27,0)&gt;=(WEEKDAY(TODAY())),TODAY()-ROUNDDOWN(I27,0)&lt;(WEEKDAY(TODAY())+7))</formula>
    </cfRule>
  </conditionalFormatting>
  <conditionalFormatting sqref="L27:N27">
    <cfRule type="timePeriod" dxfId="7" priority="8" timePeriod="lastWeek">
      <formula>AND(TODAY()-ROUNDDOWN(L27,0)&gt;=(WEEKDAY(TODAY())),TODAY()-ROUNDDOWN(L27,0)&lt;(WEEKDAY(TODAY())+7))</formula>
    </cfRule>
  </conditionalFormatting>
  <conditionalFormatting sqref="O27:Q27">
    <cfRule type="timePeriod" dxfId="6" priority="7" timePeriod="lastWeek">
      <formula>AND(TODAY()-ROUNDDOWN(O27,0)&gt;=(WEEKDAY(TODAY())),TODAY()-ROUNDDOWN(O27,0)&lt;(WEEKDAY(TODAY())+7))</formula>
    </cfRule>
  </conditionalFormatting>
  <conditionalFormatting sqref="I37:K37">
    <cfRule type="timePeriod" dxfId="5" priority="6" timePeriod="lastWeek">
      <formula>AND(TODAY()-ROUNDDOWN(I37,0)&gt;=(WEEKDAY(TODAY())),TODAY()-ROUNDDOWN(I37,0)&lt;(WEEKDAY(TODAY())+7))</formula>
    </cfRule>
  </conditionalFormatting>
  <conditionalFormatting sqref="L37:N37">
    <cfRule type="timePeriod" dxfId="4" priority="5" timePeriod="lastWeek">
      <formula>AND(TODAY()-ROUNDDOWN(L37,0)&gt;=(WEEKDAY(TODAY())),TODAY()-ROUNDDOWN(L37,0)&lt;(WEEKDAY(TODAY())+7))</formula>
    </cfRule>
  </conditionalFormatting>
  <conditionalFormatting sqref="O37:Q37">
    <cfRule type="timePeriod" dxfId="3" priority="4" timePeriod="lastWeek">
      <formula>AND(TODAY()-ROUNDDOWN(O37,0)&gt;=(WEEKDAY(TODAY())),TODAY()-ROUNDDOWN(O37,0)&lt;(WEEKDAY(TODAY())+7))</formula>
    </cfRule>
  </conditionalFormatting>
  <conditionalFormatting sqref="I60:K60">
    <cfRule type="timePeriod" dxfId="2" priority="3" timePeriod="lastWeek">
      <formula>AND(TODAY()-ROUNDDOWN(I60,0)&gt;=(WEEKDAY(TODAY())),TODAY()-ROUNDDOWN(I60,0)&lt;(WEEKDAY(TODAY())+7))</formula>
    </cfRule>
  </conditionalFormatting>
  <conditionalFormatting sqref="L60:N60">
    <cfRule type="timePeriod" dxfId="1" priority="2" timePeriod="lastWeek">
      <formula>AND(TODAY()-ROUNDDOWN(L60,0)&gt;=(WEEKDAY(TODAY())),TODAY()-ROUNDDOWN(L60,0)&lt;(WEEKDAY(TODAY())+7))</formula>
    </cfRule>
  </conditionalFormatting>
  <conditionalFormatting sqref="O60:Q60">
    <cfRule type="timePeriod" dxfId="0" priority="1" timePeriod="lastWeek">
      <formula>AND(TODAY()-ROUNDDOWN(O60,0)&gt;=(WEEKDAY(TODAY())),TODAY()-ROUNDDOWN(O60,0)&lt;(WEEKDAY(TODAY())+7))</formula>
    </cfRule>
  </conditionalFormatting>
  <hyperlinks>
    <hyperlink ref="A1" location="indice!A1" display="Indice" xr:uid="{7E05F09C-D784-41BF-A8C9-7CB480B6697B}"/>
  </hyperlinks>
  <pageMargins left="0.7" right="0.7" top="0.75" bottom="0.75" header="0.3" footer="0.3"/>
  <pageSetup orientation="portrait" r:id="rId1"/>
  <ignoredErrors>
    <ignoredError sqref="C20:D20 F20:G20 I20:K20 C32:D32 F32:G32 K54 K78" formulaRange="1"/>
    <ignoredError sqref="E20 H20 I32:J32" formula="1" formulaRange="1"/>
    <ignoredError sqref="H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A040-AE9F-4C2A-AEF0-A28859A2858C}">
  <dimension ref="A1:H57"/>
  <sheetViews>
    <sheetView topLeftCell="A28" zoomScale="85" zoomScaleNormal="85" workbookViewId="0">
      <selection activeCell="F8" sqref="F8:H8"/>
    </sheetView>
  </sheetViews>
  <sheetFormatPr baseColWidth="10" defaultColWidth="11.453125" defaultRowHeight="15.5" x14ac:dyDescent="0.35"/>
  <cols>
    <col min="1" max="1" width="6.81640625" style="12" bestFit="1" customWidth="1"/>
    <col min="2" max="2" width="72.7265625" style="7" customWidth="1"/>
    <col min="3" max="5" width="7.7265625" style="54" bestFit="1" customWidth="1"/>
    <col min="6" max="6" width="16.1796875" style="54" bestFit="1" customWidth="1"/>
    <col min="7" max="7" width="17.1796875" style="54" bestFit="1" customWidth="1"/>
    <col min="8" max="8" width="19.453125" style="54" bestFit="1" customWidth="1"/>
    <col min="9" max="16384" width="11.453125" style="8"/>
  </cols>
  <sheetData>
    <row r="1" spans="1:8" x14ac:dyDescent="0.35">
      <c r="A1" s="6" t="s">
        <v>9</v>
      </c>
    </row>
    <row r="2" spans="1:8" ht="18.5" x14ac:dyDescent="0.45">
      <c r="B2" s="13" t="s">
        <v>98</v>
      </c>
    </row>
    <row r="3" spans="1:8" x14ac:dyDescent="0.35">
      <c r="B3" s="8" t="str">
        <f>indice!B4</f>
        <v>Información al: 28-06-2020</v>
      </c>
    </row>
    <row r="4" spans="1:8" x14ac:dyDescent="0.35">
      <c r="B4" s="35"/>
    </row>
    <row r="5" spans="1:8" x14ac:dyDescent="0.35">
      <c r="B5" s="7" t="s">
        <v>58</v>
      </c>
    </row>
    <row r="7" spans="1:8" x14ac:dyDescent="0.35">
      <c r="B7" s="55"/>
      <c r="C7" s="63" t="s">
        <v>59</v>
      </c>
      <c r="D7" s="63"/>
      <c r="E7" s="63"/>
      <c r="F7" s="63"/>
      <c r="G7" s="63"/>
      <c r="H7" s="63"/>
    </row>
    <row r="8" spans="1:8" ht="15" customHeight="1" x14ac:dyDescent="0.35">
      <c r="B8" s="16"/>
      <c r="C8" s="64" t="s">
        <v>60</v>
      </c>
      <c r="D8" s="64"/>
      <c r="E8" s="64"/>
      <c r="F8" s="64" t="s">
        <v>61</v>
      </c>
      <c r="G8" s="64"/>
      <c r="H8" s="64"/>
    </row>
    <row r="9" spans="1:8" x14ac:dyDescent="0.35">
      <c r="B9" s="16"/>
      <c r="C9" s="56" t="s">
        <v>62</v>
      </c>
      <c r="D9" s="56" t="s">
        <v>63</v>
      </c>
      <c r="E9" s="56" t="s">
        <v>64</v>
      </c>
      <c r="F9" s="56" t="s">
        <v>65</v>
      </c>
      <c r="G9" s="56" t="s">
        <v>66</v>
      </c>
      <c r="H9" s="56" t="s">
        <v>67</v>
      </c>
    </row>
    <row r="10" spans="1:8" x14ac:dyDescent="0.35">
      <c r="A10" s="12">
        <v>1</v>
      </c>
      <c r="B10" s="8" t="s">
        <v>20</v>
      </c>
      <c r="C10" s="46">
        <v>150.43370056152344</v>
      </c>
      <c r="D10" s="46">
        <v>410.96060180664063</v>
      </c>
      <c r="E10" s="46">
        <v>2090.06396484375</v>
      </c>
      <c r="F10" s="57">
        <v>42.37</v>
      </c>
      <c r="G10" s="57">
        <v>6.47</v>
      </c>
      <c r="H10" s="57">
        <v>42.37</v>
      </c>
    </row>
    <row r="11" spans="1:8" x14ac:dyDescent="0.35">
      <c r="A11" s="12">
        <v>2</v>
      </c>
      <c r="B11" s="8" t="s">
        <v>21</v>
      </c>
      <c r="C11" s="46">
        <v>3292.56982421875</v>
      </c>
      <c r="D11" s="46">
        <v>3850.83740234375</v>
      </c>
      <c r="E11" s="46">
        <v>6964.56982421875</v>
      </c>
      <c r="F11" s="57">
        <v>48</v>
      </c>
      <c r="G11" s="57">
        <v>7.03</v>
      </c>
      <c r="H11" s="57">
        <v>48</v>
      </c>
    </row>
    <row r="12" spans="1:8" x14ac:dyDescent="0.35">
      <c r="A12" s="12">
        <v>3</v>
      </c>
      <c r="B12" s="8" t="s">
        <v>22</v>
      </c>
      <c r="C12" s="46">
        <v>8357.4189453125</v>
      </c>
      <c r="D12" s="46">
        <v>13929.03125</v>
      </c>
      <c r="E12" s="46">
        <v>27858.220703125</v>
      </c>
      <c r="F12" s="57">
        <v>47.83</v>
      </c>
      <c r="G12" s="57">
        <v>6.87</v>
      </c>
      <c r="H12" s="57">
        <v>47.83</v>
      </c>
    </row>
    <row r="13" spans="1:8" x14ac:dyDescent="0.35">
      <c r="A13" s="12">
        <v>4</v>
      </c>
      <c r="B13" s="22" t="s">
        <v>23</v>
      </c>
      <c r="C13" s="49">
        <v>17414.927734375</v>
      </c>
      <c r="D13" s="49">
        <v>34822.640625</v>
      </c>
      <c r="E13" s="49">
        <v>76609.671875</v>
      </c>
      <c r="F13" s="58">
        <v>47.77</v>
      </c>
      <c r="G13" s="58">
        <v>6.2</v>
      </c>
      <c r="H13" s="58">
        <v>47.77</v>
      </c>
    </row>
    <row r="15" spans="1:8" x14ac:dyDescent="0.35">
      <c r="B15" s="7" t="s">
        <v>68</v>
      </c>
    </row>
    <row r="17" spans="2:8" x14ac:dyDescent="0.35">
      <c r="B17" s="55"/>
      <c r="C17" s="63" t="s">
        <v>59</v>
      </c>
      <c r="D17" s="63"/>
      <c r="E17" s="63"/>
      <c r="F17" s="63"/>
      <c r="G17" s="63"/>
      <c r="H17" s="63"/>
    </row>
    <row r="18" spans="2:8" x14ac:dyDescent="0.35">
      <c r="B18" s="16"/>
      <c r="C18" s="64" t="s">
        <v>60</v>
      </c>
      <c r="D18" s="64"/>
      <c r="E18" s="64"/>
      <c r="F18" s="64" t="s">
        <v>61</v>
      </c>
      <c r="G18" s="64"/>
      <c r="H18" s="64"/>
    </row>
    <row r="19" spans="2:8" x14ac:dyDescent="0.35">
      <c r="B19" s="16"/>
      <c r="C19" s="56" t="s">
        <v>62</v>
      </c>
      <c r="D19" s="56" t="s">
        <v>63</v>
      </c>
      <c r="E19" s="56" t="s">
        <v>64</v>
      </c>
      <c r="F19" s="56" t="s">
        <v>65</v>
      </c>
      <c r="G19" s="56" t="s">
        <v>66</v>
      </c>
      <c r="H19" s="56" t="s">
        <v>67</v>
      </c>
    </row>
    <row r="20" spans="2:8" x14ac:dyDescent="0.35">
      <c r="B20" s="18" t="s">
        <v>24</v>
      </c>
      <c r="C20" s="46">
        <v>176.83041381835938</v>
      </c>
      <c r="D20" s="46">
        <v>522.33868408203125</v>
      </c>
      <c r="E20" s="46">
        <v>3484.132080078125</v>
      </c>
      <c r="F20" s="57">
        <v>42.67</v>
      </c>
      <c r="G20" s="57">
        <v>6.3</v>
      </c>
      <c r="H20" s="57">
        <v>42.67</v>
      </c>
    </row>
    <row r="21" spans="2:8" x14ac:dyDescent="0.35">
      <c r="B21" s="18" t="s">
        <v>25</v>
      </c>
      <c r="C21" s="46">
        <v>275.098388671875</v>
      </c>
      <c r="D21" s="46">
        <v>891.4580078125</v>
      </c>
      <c r="E21" s="46">
        <v>3482.31201171875</v>
      </c>
      <c r="F21" s="57">
        <v>47.57</v>
      </c>
      <c r="G21" s="57">
        <v>7.03</v>
      </c>
      <c r="H21" s="57">
        <v>47.57</v>
      </c>
    </row>
    <row r="22" spans="2:8" x14ac:dyDescent="0.35">
      <c r="B22" s="18" t="s">
        <v>26</v>
      </c>
      <c r="C22" s="46">
        <v>128.84353637695313</v>
      </c>
      <c r="D22" s="46">
        <v>337.2392578125</v>
      </c>
      <c r="E22" s="46">
        <v>2143.13818359375</v>
      </c>
      <c r="F22" s="57">
        <v>42.03</v>
      </c>
      <c r="G22" s="57">
        <v>6.13</v>
      </c>
      <c r="H22" s="57">
        <v>42.03</v>
      </c>
    </row>
    <row r="23" spans="2:8" x14ac:dyDescent="0.35">
      <c r="B23" s="18" t="s">
        <v>27</v>
      </c>
      <c r="C23" s="46">
        <v>280.58407592773438</v>
      </c>
      <c r="D23" s="46">
        <v>1085.9842529296875</v>
      </c>
      <c r="E23" s="46">
        <v>4527.88134765625</v>
      </c>
      <c r="F23" s="57">
        <v>47.57</v>
      </c>
      <c r="G23" s="57">
        <v>6.33</v>
      </c>
      <c r="H23" s="57">
        <v>47.57</v>
      </c>
    </row>
    <row r="24" spans="2:8" x14ac:dyDescent="0.35">
      <c r="B24" s="18" t="s">
        <v>28</v>
      </c>
      <c r="C24" s="46">
        <v>347.49417114257813</v>
      </c>
      <c r="D24" s="46">
        <v>1277.4786376953125</v>
      </c>
      <c r="E24" s="46">
        <v>6250</v>
      </c>
      <c r="F24" s="57">
        <v>47.53</v>
      </c>
      <c r="G24" s="57">
        <v>6.8849999999999998</v>
      </c>
      <c r="H24" s="57">
        <v>47.53</v>
      </c>
    </row>
    <row r="25" spans="2:8" x14ac:dyDescent="0.35">
      <c r="B25" s="18" t="s">
        <v>29</v>
      </c>
      <c r="C25" s="46">
        <v>235.2091064453125</v>
      </c>
      <c r="D25" s="46">
        <v>687.2061767578125</v>
      </c>
      <c r="E25" s="46">
        <v>3482.31201171875</v>
      </c>
      <c r="F25" s="57">
        <v>47.57</v>
      </c>
      <c r="G25" s="57">
        <v>6.83</v>
      </c>
      <c r="H25" s="57">
        <v>47.57</v>
      </c>
    </row>
    <row r="26" spans="2:8" x14ac:dyDescent="0.35">
      <c r="B26" s="18" t="s">
        <v>30</v>
      </c>
      <c r="C26" s="46">
        <v>348.22579956054688</v>
      </c>
      <c r="D26" s="46">
        <v>1265.0689697265625</v>
      </c>
      <c r="E26" s="46">
        <v>6250</v>
      </c>
      <c r="F26" s="57">
        <v>47.13</v>
      </c>
      <c r="G26" s="57">
        <v>6.97</v>
      </c>
      <c r="H26" s="57">
        <v>47.13</v>
      </c>
    </row>
    <row r="27" spans="2:8" x14ac:dyDescent="0.35">
      <c r="B27" s="18" t="s">
        <v>31</v>
      </c>
      <c r="C27" s="46">
        <v>296.0770263671875</v>
      </c>
      <c r="D27" s="46">
        <v>1044.5799560546875</v>
      </c>
      <c r="E27" s="46">
        <v>4822.38720703125</v>
      </c>
      <c r="F27" s="57">
        <v>47.57</v>
      </c>
      <c r="G27" s="57">
        <v>6.8</v>
      </c>
      <c r="H27" s="57">
        <v>47.57</v>
      </c>
    </row>
    <row r="28" spans="2:8" x14ac:dyDescent="0.35">
      <c r="B28" s="18" t="s">
        <v>32</v>
      </c>
      <c r="C28" s="46">
        <v>353.20419311523438</v>
      </c>
      <c r="D28" s="46">
        <v>992.4976806640625</v>
      </c>
      <c r="E28" s="46">
        <v>4770.85009765625</v>
      </c>
      <c r="F28" s="57">
        <v>47.9</v>
      </c>
      <c r="G28" s="57">
        <v>7.13</v>
      </c>
      <c r="H28" s="57">
        <v>47.9</v>
      </c>
    </row>
    <row r="29" spans="2:8" x14ac:dyDescent="0.35">
      <c r="B29" s="18" t="s">
        <v>33</v>
      </c>
      <c r="C29" s="46">
        <v>353.20419311523438</v>
      </c>
      <c r="D29" s="46">
        <v>1584.23583984375</v>
      </c>
      <c r="E29" s="46">
        <v>6250</v>
      </c>
      <c r="F29" s="57">
        <v>47.77</v>
      </c>
      <c r="G29" s="57">
        <v>6.9</v>
      </c>
      <c r="H29" s="57">
        <v>47.77</v>
      </c>
    </row>
    <row r="30" spans="2:8" x14ac:dyDescent="0.35">
      <c r="B30" s="18" t="s">
        <v>34</v>
      </c>
      <c r="C30" s="46">
        <v>397.03158569335938</v>
      </c>
      <c r="D30" s="46">
        <v>1392.9031982421875</v>
      </c>
      <c r="E30" s="46">
        <v>6250</v>
      </c>
      <c r="F30" s="57">
        <v>47.800000000000004</v>
      </c>
      <c r="G30" s="57">
        <v>7.1000000000000005</v>
      </c>
      <c r="H30" s="57">
        <v>47.800000000000004</v>
      </c>
    </row>
    <row r="31" spans="2:8" x14ac:dyDescent="0.35">
      <c r="B31" s="18" t="s">
        <v>35</v>
      </c>
      <c r="C31" s="46">
        <v>356.73989868164063</v>
      </c>
      <c r="D31" s="46">
        <v>1513.1802978515625</v>
      </c>
      <c r="E31" s="46">
        <v>6250</v>
      </c>
      <c r="F31" s="57">
        <v>47.63</v>
      </c>
      <c r="G31" s="57">
        <v>6.8</v>
      </c>
      <c r="H31" s="57">
        <v>47.63</v>
      </c>
    </row>
    <row r="32" spans="2:8" x14ac:dyDescent="0.35">
      <c r="B32" s="18" t="s">
        <v>36</v>
      </c>
      <c r="C32" s="46">
        <v>154.21046447753906</v>
      </c>
      <c r="D32" s="46">
        <v>619.8961181640625</v>
      </c>
      <c r="E32" s="46">
        <v>6250</v>
      </c>
      <c r="F32" s="57">
        <v>46.67</v>
      </c>
      <c r="G32" s="57">
        <v>6.3</v>
      </c>
      <c r="H32" s="57">
        <v>46.67</v>
      </c>
    </row>
    <row r="33" spans="1:8" x14ac:dyDescent="0.35">
      <c r="B33" s="18" t="s">
        <v>37</v>
      </c>
      <c r="C33" s="46">
        <v>278.73733520507813</v>
      </c>
      <c r="D33" s="46">
        <v>1044.4825439453125</v>
      </c>
      <c r="E33" s="46">
        <v>4433.73291015625</v>
      </c>
      <c r="F33" s="57">
        <v>47.77</v>
      </c>
      <c r="G33" s="57">
        <v>6.9</v>
      </c>
      <c r="H33" s="57">
        <v>47.77</v>
      </c>
    </row>
    <row r="34" spans="1:8" x14ac:dyDescent="0.35">
      <c r="B34" s="22" t="s">
        <v>38</v>
      </c>
      <c r="C34" s="49">
        <v>200.90541076660156</v>
      </c>
      <c r="D34" s="49">
        <v>680.2789306640625</v>
      </c>
      <c r="E34" s="49">
        <v>5223.38671875</v>
      </c>
      <c r="F34" s="58">
        <v>46.7</v>
      </c>
      <c r="G34" s="58">
        <v>6.47</v>
      </c>
      <c r="H34" s="58">
        <v>46.7</v>
      </c>
    </row>
    <row r="35" spans="1:8" x14ac:dyDescent="0.35">
      <c r="B35" s="8" t="s">
        <v>69</v>
      </c>
    </row>
    <row r="37" spans="1:8" x14ac:dyDescent="0.35">
      <c r="B37" s="7" t="s">
        <v>70</v>
      </c>
    </row>
    <row r="39" spans="1:8" x14ac:dyDescent="0.35">
      <c r="B39" s="55"/>
      <c r="C39" s="63" t="s">
        <v>59</v>
      </c>
      <c r="D39" s="63"/>
      <c r="E39" s="63"/>
      <c r="F39" s="63"/>
      <c r="G39" s="63"/>
      <c r="H39" s="63"/>
    </row>
    <row r="40" spans="1:8" x14ac:dyDescent="0.35">
      <c r="B40" s="16"/>
      <c r="C40" s="64" t="s">
        <v>60</v>
      </c>
      <c r="D40" s="64"/>
      <c r="E40" s="64"/>
      <c r="F40" s="64" t="s">
        <v>61</v>
      </c>
      <c r="G40" s="64"/>
      <c r="H40" s="64"/>
    </row>
    <row r="41" spans="1:8" x14ac:dyDescent="0.35">
      <c r="B41" s="16"/>
      <c r="C41" s="56" t="s">
        <v>62</v>
      </c>
      <c r="D41" s="56" t="s">
        <v>63</v>
      </c>
      <c r="E41" s="56" t="s">
        <v>64</v>
      </c>
      <c r="F41" s="56" t="s">
        <v>65</v>
      </c>
      <c r="G41" s="56" t="s">
        <v>66</v>
      </c>
      <c r="H41" s="56" t="s">
        <v>67</v>
      </c>
    </row>
    <row r="42" spans="1:8" x14ac:dyDescent="0.35">
      <c r="A42" s="59">
        <v>15</v>
      </c>
      <c r="B42" s="18" t="s">
        <v>42</v>
      </c>
      <c r="C42" s="46">
        <v>134.75193786621094</v>
      </c>
      <c r="D42" s="46">
        <v>353.20419311523438</v>
      </c>
      <c r="E42" s="46">
        <v>3417.9345703125</v>
      </c>
      <c r="F42" s="57">
        <v>41.67</v>
      </c>
      <c r="G42" s="57">
        <v>6.17</v>
      </c>
      <c r="H42" s="57">
        <v>41.67</v>
      </c>
    </row>
    <row r="43" spans="1:8" x14ac:dyDescent="0.35">
      <c r="A43" s="59">
        <v>1</v>
      </c>
      <c r="B43" s="18" t="s">
        <v>43</v>
      </c>
      <c r="C43" s="46">
        <v>172.79315185546875</v>
      </c>
      <c r="D43" s="46">
        <v>626.963134765625</v>
      </c>
      <c r="E43" s="46">
        <v>6250</v>
      </c>
      <c r="F43" s="57">
        <v>42.230000000000004</v>
      </c>
      <c r="G43" s="57">
        <v>6.23</v>
      </c>
      <c r="H43" s="57">
        <v>42.230000000000004</v>
      </c>
    </row>
    <row r="44" spans="1:8" x14ac:dyDescent="0.35">
      <c r="A44" s="59">
        <v>2</v>
      </c>
      <c r="B44" s="18" t="s">
        <v>44</v>
      </c>
      <c r="C44" s="46">
        <v>153.96170043945313</v>
      </c>
      <c r="D44" s="46">
        <v>591.98382568359375</v>
      </c>
      <c r="E44" s="46">
        <v>5245.830078125</v>
      </c>
      <c r="F44" s="57">
        <v>42</v>
      </c>
      <c r="G44" s="57">
        <v>6.43</v>
      </c>
      <c r="H44" s="57">
        <v>42</v>
      </c>
    </row>
    <row r="45" spans="1:8" x14ac:dyDescent="0.35">
      <c r="A45" s="59">
        <v>3</v>
      </c>
      <c r="B45" s="18" t="s">
        <v>45</v>
      </c>
      <c r="C45" s="46">
        <v>138.66476440429688</v>
      </c>
      <c r="D45" s="46">
        <v>353.20419311523438</v>
      </c>
      <c r="E45" s="46">
        <v>3482.676025390625</v>
      </c>
      <c r="F45" s="57">
        <v>42</v>
      </c>
      <c r="G45" s="57">
        <v>6.2</v>
      </c>
      <c r="H45" s="57">
        <v>42</v>
      </c>
    </row>
    <row r="46" spans="1:8" x14ac:dyDescent="0.35">
      <c r="A46" s="59">
        <v>4</v>
      </c>
      <c r="B46" s="18" t="s">
        <v>46</v>
      </c>
      <c r="C46" s="46">
        <v>139.97482299804688</v>
      </c>
      <c r="D46" s="46">
        <v>358.91421508789063</v>
      </c>
      <c r="E46" s="46">
        <v>4486.95068359375</v>
      </c>
      <c r="F46" s="57">
        <v>42.17</v>
      </c>
      <c r="G46" s="57">
        <v>6.2700000000000005</v>
      </c>
      <c r="H46" s="57">
        <v>42.17</v>
      </c>
    </row>
    <row r="47" spans="1:8" x14ac:dyDescent="0.35">
      <c r="A47" s="59">
        <v>5</v>
      </c>
      <c r="B47" s="18" t="s">
        <v>47</v>
      </c>
      <c r="C47" s="46">
        <v>161.71998596191406</v>
      </c>
      <c r="D47" s="46">
        <v>520.3162841796875</v>
      </c>
      <c r="E47" s="46">
        <v>3482.31201171875</v>
      </c>
      <c r="F47" s="57">
        <v>42.7</v>
      </c>
      <c r="G47" s="57">
        <v>6.5</v>
      </c>
      <c r="H47" s="57">
        <v>42.7</v>
      </c>
    </row>
    <row r="48" spans="1:8" x14ac:dyDescent="0.35">
      <c r="A48" s="59">
        <v>13</v>
      </c>
      <c r="B48" s="18" t="s">
        <v>48</v>
      </c>
      <c r="C48" s="46">
        <v>226.21026611328125</v>
      </c>
      <c r="D48" s="46">
        <v>919.3431396484375</v>
      </c>
      <c r="E48" s="46">
        <v>6250</v>
      </c>
      <c r="F48" s="57">
        <v>47.03</v>
      </c>
      <c r="G48" s="57">
        <v>6.67</v>
      </c>
      <c r="H48" s="57">
        <v>47.03</v>
      </c>
    </row>
    <row r="49" spans="1:8" x14ac:dyDescent="0.35">
      <c r="A49" s="59">
        <v>6</v>
      </c>
      <c r="B49" s="18" t="s">
        <v>49</v>
      </c>
      <c r="C49" s="46">
        <v>176.60211181640625</v>
      </c>
      <c r="D49" s="46">
        <v>529.80633544921875</v>
      </c>
      <c r="E49" s="46">
        <v>4281.86279296875</v>
      </c>
      <c r="F49" s="57">
        <v>42.7</v>
      </c>
      <c r="G49" s="57">
        <v>6.43</v>
      </c>
      <c r="H49" s="57">
        <v>42.7</v>
      </c>
    </row>
    <row r="50" spans="1:8" x14ac:dyDescent="0.35">
      <c r="A50" s="59">
        <v>7</v>
      </c>
      <c r="B50" s="18" t="s">
        <v>50</v>
      </c>
      <c r="C50" s="46">
        <v>197.79434204101563</v>
      </c>
      <c r="D50" s="46">
        <v>576.47039794921875</v>
      </c>
      <c r="E50" s="46">
        <v>5223.43896484375</v>
      </c>
      <c r="F50" s="57">
        <v>42.67</v>
      </c>
      <c r="G50" s="57">
        <v>6.7</v>
      </c>
      <c r="H50" s="57">
        <v>42.67</v>
      </c>
    </row>
    <row r="51" spans="1:8" x14ac:dyDescent="0.35">
      <c r="A51" s="59">
        <v>16</v>
      </c>
      <c r="B51" s="18" t="s">
        <v>51</v>
      </c>
      <c r="C51" s="46">
        <v>148.34574890136719</v>
      </c>
      <c r="D51" s="46">
        <v>353.3887939453125</v>
      </c>
      <c r="E51" s="46">
        <v>3482.41455078125</v>
      </c>
      <c r="F51" s="57">
        <v>42.67</v>
      </c>
      <c r="G51" s="57">
        <v>6.17</v>
      </c>
      <c r="H51" s="57">
        <v>42.67</v>
      </c>
    </row>
    <row r="52" spans="1:8" x14ac:dyDescent="0.35">
      <c r="A52" s="59">
        <v>8</v>
      </c>
      <c r="B52" s="18" t="s">
        <v>52</v>
      </c>
      <c r="C52" s="46">
        <v>161.60922241210938</v>
      </c>
      <c r="D52" s="46">
        <v>522.33868408203125</v>
      </c>
      <c r="E52" s="46">
        <v>4526.93505859375</v>
      </c>
      <c r="F52" s="57">
        <v>42.63</v>
      </c>
      <c r="G52" s="57">
        <v>6.4</v>
      </c>
      <c r="H52" s="57">
        <v>42.63</v>
      </c>
    </row>
    <row r="53" spans="1:8" x14ac:dyDescent="0.35">
      <c r="A53" s="59">
        <v>9</v>
      </c>
      <c r="B53" s="18" t="s">
        <v>53</v>
      </c>
      <c r="C53" s="46">
        <v>148.34574890136719</v>
      </c>
      <c r="D53" s="46">
        <v>470.49212646484375</v>
      </c>
      <c r="E53" s="46">
        <v>4701.04833984375</v>
      </c>
      <c r="F53" s="57">
        <v>42.300000000000004</v>
      </c>
      <c r="G53" s="57">
        <v>6.53</v>
      </c>
      <c r="H53" s="57">
        <v>42.300000000000004</v>
      </c>
    </row>
    <row r="54" spans="1:8" x14ac:dyDescent="0.35">
      <c r="A54" s="59">
        <v>14</v>
      </c>
      <c r="B54" s="18" t="s">
        <v>54</v>
      </c>
      <c r="C54" s="46">
        <v>131.48390197753906</v>
      </c>
      <c r="D54" s="46">
        <v>353.20419311523438</v>
      </c>
      <c r="E54" s="46">
        <v>2872.86279296875</v>
      </c>
      <c r="F54" s="57">
        <v>42.6</v>
      </c>
      <c r="G54" s="57">
        <v>6.3849999999999998</v>
      </c>
      <c r="H54" s="57">
        <v>42.6</v>
      </c>
    </row>
    <row r="55" spans="1:8" x14ac:dyDescent="0.35">
      <c r="A55" s="59">
        <v>10</v>
      </c>
      <c r="B55" s="18" t="s">
        <v>55</v>
      </c>
      <c r="C55" s="46">
        <v>158.59944152832031</v>
      </c>
      <c r="D55" s="46">
        <v>501.49932861328125</v>
      </c>
      <c r="E55" s="46">
        <v>3482.31201171875</v>
      </c>
      <c r="F55" s="57">
        <v>42.63</v>
      </c>
      <c r="G55" s="57">
        <v>6.33</v>
      </c>
      <c r="H55" s="57">
        <v>42.63</v>
      </c>
    </row>
    <row r="56" spans="1:8" x14ac:dyDescent="0.35">
      <c r="A56" s="59">
        <v>11</v>
      </c>
      <c r="B56" s="18" t="s">
        <v>56</v>
      </c>
      <c r="C56" s="46">
        <v>133.08686828613281</v>
      </c>
      <c r="D56" s="46">
        <v>353.3887939453125</v>
      </c>
      <c r="E56" s="46">
        <v>3482.284912109375</v>
      </c>
      <c r="F56" s="57">
        <v>42.1</v>
      </c>
      <c r="G56" s="57">
        <v>6.2700000000000005</v>
      </c>
      <c r="H56" s="57">
        <v>42.1</v>
      </c>
    </row>
    <row r="57" spans="1:8" x14ac:dyDescent="0.35">
      <c r="A57" s="59">
        <v>12</v>
      </c>
      <c r="B57" s="45" t="s">
        <v>57</v>
      </c>
      <c r="C57" s="49">
        <v>146.25483703613281</v>
      </c>
      <c r="D57" s="49">
        <v>487.51611328125</v>
      </c>
      <c r="E57" s="49">
        <v>3482.41455078125</v>
      </c>
      <c r="F57" s="58">
        <v>42.730000000000004</v>
      </c>
      <c r="G57" s="58">
        <v>6.53</v>
      </c>
      <c r="H57" s="58">
        <v>42.730000000000004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7FD4D884-6335-4166-B94B-A39A0D5C6388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F66B-2272-411D-9DB6-A21B2D700F2C}">
  <dimension ref="A1:B3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8" bestFit="1" customWidth="1"/>
    <col min="2" max="16384" width="11.453125" style="8"/>
  </cols>
  <sheetData>
    <row r="1" spans="1:2" x14ac:dyDescent="0.35">
      <c r="A1" s="6" t="s">
        <v>9</v>
      </c>
    </row>
    <row r="2" spans="1:2" ht="18.5" x14ac:dyDescent="0.45">
      <c r="B2" s="13" t="s">
        <v>71</v>
      </c>
    </row>
    <row r="3" spans="1:2" x14ac:dyDescent="0.35">
      <c r="B3" s="8" t="str">
        <f>indice!B4</f>
        <v>Información al: 28-06-2020</v>
      </c>
    </row>
  </sheetData>
  <hyperlinks>
    <hyperlink ref="A1" location="indice!A1" display="Indice" xr:uid="{F745E6B3-0A71-48C5-86CE-AA590E2F81AF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3348-FBD4-4A88-991C-B14AD89D1B65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12" bestFit="1" customWidth="1"/>
    <col min="2" max="16384" width="11.453125" style="8"/>
  </cols>
  <sheetData>
    <row r="1" spans="1:23" x14ac:dyDescent="0.35">
      <c r="A1" s="6" t="s">
        <v>9</v>
      </c>
    </row>
    <row r="2" spans="1:23" ht="18.5" x14ac:dyDescent="0.45">
      <c r="B2" s="13" t="s">
        <v>72</v>
      </c>
    </row>
    <row r="3" spans="1:23" x14ac:dyDescent="0.35">
      <c r="B3" s="8" t="str">
        <f>indice!B4</f>
        <v>Información al: 28-06-2020</v>
      </c>
    </row>
    <row r="4" spans="1:23" s="7" customFormat="1" x14ac:dyDescent="0.35">
      <c r="A4" s="12"/>
    </row>
    <row r="5" spans="1:23" s="7" customFormat="1" x14ac:dyDescent="0.35">
      <c r="A5" s="26"/>
      <c r="B5" s="7" t="s">
        <v>73</v>
      </c>
      <c r="J5" s="7" t="s">
        <v>74</v>
      </c>
      <c r="W5" s="7" t="s">
        <v>75</v>
      </c>
    </row>
    <row r="6" spans="1:23" s="7" customFormat="1" x14ac:dyDescent="0.35">
      <c r="A6" s="12"/>
    </row>
    <row r="7" spans="1:23" s="7" customFormat="1" x14ac:dyDescent="0.35">
      <c r="A7" s="12"/>
    </row>
    <row r="35" spans="3:23" x14ac:dyDescent="0.35">
      <c r="C35" s="10" t="s">
        <v>11</v>
      </c>
      <c r="D35" s="10" t="s">
        <v>76</v>
      </c>
      <c r="E35" s="10" t="s">
        <v>77</v>
      </c>
      <c r="F35" s="10"/>
    </row>
    <row r="42" spans="3:23" x14ac:dyDescent="0.35">
      <c r="J42" s="8" t="s">
        <v>78</v>
      </c>
      <c r="W42" s="8" t="s">
        <v>79</v>
      </c>
    </row>
  </sheetData>
  <hyperlinks>
    <hyperlink ref="A1" location="indice!A1" display="Indice" xr:uid="{E7CFE58C-6AE4-4298-8482-2EEBCC16B78A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general</vt:lpstr>
      <vt:lpstr>caracteristicas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Carolina Flores Tapia</cp:lastModifiedBy>
  <dcterms:created xsi:type="dcterms:W3CDTF">2020-07-08T17:00:43Z</dcterms:created>
  <dcterms:modified xsi:type="dcterms:W3CDTF">2020-07-08T19:56:37Z</dcterms:modified>
</cp:coreProperties>
</file>