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415" windowHeight="11355" firstSheet="3" activeTab="3"/>
  </bookViews>
  <sheets>
    <sheet name="Gto por Inv en CFM" sheetId="4" state="hidden" r:id="rId1"/>
    <sheet name="PICTON" sheetId="1" state="hidden" r:id="rId2"/>
    <sheet name="BUSCARV" sheetId="2" state="hidden" r:id="rId3"/>
    <sheet name="Junio 2013" sheetId="6" r:id="rId4"/>
    <sheet name="Septiembre 2013" sheetId="5" r:id="rId5"/>
    <sheet name="Diciembre 2013" sheetId="3" r:id="rId6"/>
  </sheets>
  <definedNames>
    <definedName name="_xlnm._FilterDatabase" localSheetId="1" hidden="1">PICTON!$B$17:$S$382</definedName>
    <definedName name="_xlnm.Print_Area" localSheetId="1">PICTON!$B$1:$K$16</definedName>
  </definedNames>
  <calcPr calcId="145621"/>
</workbook>
</file>

<file path=xl/calcChain.xml><?xml version="1.0" encoding="utf-8"?>
<calcChain xmlns="http://schemas.openxmlformats.org/spreadsheetml/2006/main">
  <c r="V14" i="1" l="1"/>
  <c r="W12" i="1"/>
  <c r="X12" i="1" s="1"/>
  <c r="W11" i="1"/>
  <c r="X11" i="1" s="1"/>
  <c r="W9" i="1"/>
  <c r="X9" i="1" s="1"/>
  <c r="W8" i="1"/>
  <c r="X8" i="1" s="1"/>
  <c r="AB4" i="1"/>
  <c r="X7" i="1" s="1"/>
  <c r="X4" i="1"/>
  <c r="W4" i="1"/>
  <c r="W14" i="1" s="1"/>
  <c r="W15" i="1" s="1"/>
  <c r="I192" i="4"/>
  <c r="J192" i="4" s="1"/>
  <c r="K192" i="4" s="1"/>
  <c r="L192" i="4" s="1"/>
  <c r="I191" i="4"/>
  <c r="J191" i="4" s="1"/>
  <c r="K191" i="4" s="1"/>
  <c r="L191" i="4" s="1"/>
  <c r="I190" i="4"/>
  <c r="J190" i="4" s="1"/>
  <c r="K190" i="4" s="1"/>
  <c r="L190" i="4" s="1"/>
  <c r="J189" i="4"/>
  <c r="K189" i="4" s="1"/>
  <c r="L189" i="4" s="1"/>
  <c r="I189" i="4"/>
  <c r="I188" i="4"/>
  <c r="J188" i="4" s="1"/>
  <c r="K188" i="4" s="1"/>
  <c r="L188" i="4" s="1"/>
  <c r="J187" i="4"/>
  <c r="K187" i="4" s="1"/>
  <c r="L187" i="4" s="1"/>
  <c r="I187" i="4"/>
  <c r="I186" i="4"/>
  <c r="J186" i="4" s="1"/>
  <c r="K186" i="4" s="1"/>
  <c r="L186" i="4" s="1"/>
  <c r="J185" i="4"/>
  <c r="K185" i="4" s="1"/>
  <c r="L185" i="4" s="1"/>
  <c r="I185" i="4"/>
  <c r="I184" i="4"/>
  <c r="J184" i="4" s="1"/>
  <c r="K184" i="4" s="1"/>
  <c r="L184" i="4" s="1"/>
  <c r="J183" i="4"/>
  <c r="K183" i="4" s="1"/>
  <c r="L183" i="4" s="1"/>
  <c r="I183" i="4"/>
  <c r="I182" i="4"/>
  <c r="J182" i="4" s="1"/>
  <c r="K182" i="4" s="1"/>
  <c r="L182" i="4" s="1"/>
  <c r="J181" i="4"/>
  <c r="K181" i="4" s="1"/>
  <c r="L181" i="4" s="1"/>
  <c r="I181" i="4"/>
  <c r="I180" i="4"/>
  <c r="J180" i="4" s="1"/>
  <c r="K180" i="4" s="1"/>
  <c r="L180" i="4" s="1"/>
  <c r="J179" i="4"/>
  <c r="K179" i="4" s="1"/>
  <c r="L179" i="4" s="1"/>
  <c r="I179" i="4"/>
  <c r="I178" i="4"/>
  <c r="J178" i="4" s="1"/>
  <c r="K178" i="4" s="1"/>
  <c r="L178" i="4" s="1"/>
  <c r="J177" i="4"/>
  <c r="K177" i="4" s="1"/>
  <c r="L177" i="4" s="1"/>
  <c r="I177" i="4"/>
  <c r="I176" i="4"/>
  <c r="J176" i="4" s="1"/>
  <c r="K176" i="4" s="1"/>
  <c r="L176" i="4" s="1"/>
  <c r="J175" i="4"/>
  <c r="K175" i="4" s="1"/>
  <c r="L175" i="4" s="1"/>
  <c r="I175" i="4"/>
  <c r="I174" i="4"/>
  <c r="J174" i="4" s="1"/>
  <c r="K174" i="4" s="1"/>
  <c r="L174" i="4" s="1"/>
  <c r="J173" i="4"/>
  <c r="K173" i="4" s="1"/>
  <c r="L173" i="4" s="1"/>
  <c r="I173" i="4"/>
  <c r="I172" i="4"/>
  <c r="J172" i="4" s="1"/>
  <c r="K172" i="4" s="1"/>
  <c r="L172" i="4" s="1"/>
  <c r="J171" i="4"/>
  <c r="K171" i="4" s="1"/>
  <c r="L171" i="4" s="1"/>
  <c r="I171" i="4"/>
  <c r="I170" i="4"/>
  <c r="J170" i="4" s="1"/>
  <c r="K170" i="4" s="1"/>
  <c r="L170" i="4" s="1"/>
  <c r="J169" i="4"/>
  <c r="K169" i="4" s="1"/>
  <c r="L169" i="4" s="1"/>
  <c r="I169" i="4"/>
  <c r="I168" i="4"/>
  <c r="J168" i="4" s="1"/>
  <c r="K168" i="4" s="1"/>
  <c r="L168" i="4" s="1"/>
  <c r="J167" i="4"/>
  <c r="K167" i="4" s="1"/>
  <c r="L167" i="4" s="1"/>
  <c r="I167" i="4"/>
  <c r="I166" i="4"/>
  <c r="J166" i="4" s="1"/>
  <c r="K166" i="4" s="1"/>
  <c r="L166" i="4" s="1"/>
  <c r="J165" i="4"/>
  <c r="K165" i="4" s="1"/>
  <c r="L165" i="4" s="1"/>
  <c r="I165" i="4"/>
  <c r="I164" i="4"/>
  <c r="J164" i="4" s="1"/>
  <c r="K164" i="4" s="1"/>
  <c r="L164" i="4" s="1"/>
  <c r="J163" i="4"/>
  <c r="K163" i="4" s="1"/>
  <c r="L163" i="4" s="1"/>
  <c r="I163" i="4"/>
  <c r="I162" i="4"/>
  <c r="J162" i="4" s="1"/>
  <c r="K162" i="4" s="1"/>
  <c r="L162" i="4" s="1"/>
  <c r="J161" i="4"/>
  <c r="K161" i="4" s="1"/>
  <c r="L161" i="4" s="1"/>
  <c r="I161" i="4"/>
  <c r="I160" i="4"/>
  <c r="J160" i="4" s="1"/>
  <c r="K160" i="4" s="1"/>
  <c r="L160" i="4" s="1"/>
  <c r="J159" i="4"/>
  <c r="K159" i="4" s="1"/>
  <c r="L159" i="4" s="1"/>
  <c r="I159" i="4"/>
  <c r="I158" i="4"/>
  <c r="J158" i="4" s="1"/>
  <c r="K158" i="4" s="1"/>
  <c r="L158" i="4" s="1"/>
  <c r="J157" i="4"/>
  <c r="K157" i="4" s="1"/>
  <c r="L157" i="4" s="1"/>
  <c r="I157" i="4"/>
  <c r="I156" i="4"/>
  <c r="J156" i="4" s="1"/>
  <c r="K156" i="4" s="1"/>
  <c r="L156" i="4" s="1"/>
  <c r="J155" i="4"/>
  <c r="K155" i="4" s="1"/>
  <c r="L155" i="4" s="1"/>
  <c r="I155" i="4"/>
  <c r="I154" i="4"/>
  <c r="J154" i="4" s="1"/>
  <c r="K154" i="4" s="1"/>
  <c r="L154" i="4" s="1"/>
  <c r="J153" i="4"/>
  <c r="K153" i="4" s="1"/>
  <c r="L153" i="4" s="1"/>
  <c r="I153" i="4"/>
  <c r="I152" i="4"/>
  <c r="J152" i="4" s="1"/>
  <c r="K152" i="4" s="1"/>
  <c r="L152" i="4" s="1"/>
  <c r="J151" i="4"/>
  <c r="K151" i="4" s="1"/>
  <c r="L151" i="4" s="1"/>
  <c r="I151" i="4"/>
  <c r="I150" i="4"/>
  <c r="J150" i="4" s="1"/>
  <c r="K150" i="4" s="1"/>
  <c r="L150" i="4" s="1"/>
  <c r="J149" i="4"/>
  <c r="K149" i="4" s="1"/>
  <c r="L149" i="4" s="1"/>
  <c r="I149" i="4"/>
  <c r="I148" i="4"/>
  <c r="J148" i="4" s="1"/>
  <c r="K148" i="4" s="1"/>
  <c r="L148" i="4" s="1"/>
  <c r="J147" i="4"/>
  <c r="K147" i="4" s="1"/>
  <c r="L147" i="4" s="1"/>
  <c r="I147" i="4"/>
  <c r="I146" i="4"/>
  <c r="J146" i="4" s="1"/>
  <c r="K146" i="4" s="1"/>
  <c r="L146" i="4" s="1"/>
  <c r="J145" i="4"/>
  <c r="K145" i="4" s="1"/>
  <c r="L145" i="4" s="1"/>
  <c r="I145" i="4"/>
  <c r="I144" i="4"/>
  <c r="J144" i="4" s="1"/>
  <c r="K144" i="4" s="1"/>
  <c r="L144" i="4" s="1"/>
  <c r="J143" i="4"/>
  <c r="K143" i="4" s="1"/>
  <c r="L143" i="4" s="1"/>
  <c r="I143" i="4"/>
  <c r="I142" i="4"/>
  <c r="J142" i="4" s="1"/>
  <c r="K142" i="4" s="1"/>
  <c r="L142" i="4" s="1"/>
  <c r="J141" i="4"/>
  <c r="K141" i="4" s="1"/>
  <c r="L141" i="4" s="1"/>
  <c r="I141" i="4"/>
  <c r="I140" i="4"/>
  <c r="J140" i="4" s="1"/>
  <c r="K140" i="4" s="1"/>
  <c r="L140" i="4" s="1"/>
  <c r="J139" i="4"/>
  <c r="K139" i="4" s="1"/>
  <c r="L139" i="4" s="1"/>
  <c r="I139" i="4"/>
  <c r="I138" i="4"/>
  <c r="J138" i="4" s="1"/>
  <c r="K138" i="4" s="1"/>
  <c r="L138" i="4" s="1"/>
  <c r="J137" i="4"/>
  <c r="K137" i="4" s="1"/>
  <c r="L137" i="4" s="1"/>
  <c r="I137" i="4"/>
  <c r="I136" i="4"/>
  <c r="J136" i="4" s="1"/>
  <c r="K136" i="4" s="1"/>
  <c r="L136" i="4" s="1"/>
  <c r="J135" i="4"/>
  <c r="K135" i="4" s="1"/>
  <c r="L135" i="4" s="1"/>
  <c r="I135" i="4"/>
  <c r="I134" i="4"/>
  <c r="J134" i="4" s="1"/>
  <c r="K134" i="4" s="1"/>
  <c r="L134" i="4" s="1"/>
  <c r="J133" i="4"/>
  <c r="K133" i="4" s="1"/>
  <c r="L133" i="4" s="1"/>
  <c r="I133" i="4"/>
  <c r="I132" i="4"/>
  <c r="J132" i="4" s="1"/>
  <c r="K132" i="4" s="1"/>
  <c r="L132" i="4" s="1"/>
  <c r="J131" i="4"/>
  <c r="K131" i="4" s="1"/>
  <c r="L131" i="4" s="1"/>
  <c r="I131" i="4"/>
  <c r="I130" i="4"/>
  <c r="J130" i="4" s="1"/>
  <c r="K130" i="4" s="1"/>
  <c r="L130" i="4" s="1"/>
  <c r="J129" i="4"/>
  <c r="K129" i="4" s="1"/>
  <c r="L129" i="4" s="1"/>
  <c r="I129" i="4"/>
  <c r="I128" i="4"/>
  <c r="J128" i="4" s="1"/>
  <c r="K128" i="4" s="1"/>
  <c r="L128" i="4" s="1"/>
  <c r="J127" i="4"/>
  <c r="K127" i="4" s="1"/>
  <c r="L127" i="4" s="1"/>
  <c r="I127" i="4"/>
  <c r="I126" i="4"/>
  <c r="J126" i="4" s="1"/>
  <c r="K126" i="4" s="1"/>
  <c r="L126" i="4" s="1"/>
  <c r="J125" i="4"/>
  <c r="K125" i="4" s="1"/>
  <c r="L125" i="4" s="1"/>
  <c r="I125" i="4"/>
  <c r="I124" i="4"/>
  <c r="J124" i="4" s="1"/>
  <c r="K124" i="4" s="1"/>
  <c r="L124" i="4" s="1"/>
  <c r="J123" i="4"/>
  <c r="K123" i="4" s="1"/>
  <c r="L123" i="4" s="1"/>
  <c r="I123" i="4"/>
  <c r="I122" i="4"/>
  <c r="J122" i="4" s="1"/>
  <c r="K122" i="4" s="1"/>
  <c r="L122" i="4" s="1"/>
  <c r="J121" i="4"/>
  <c r="K121" i="4" s="1"/>
  <c r="L121" i="4" s="1"/>
  <c r="I121" i="4"/>
  <c r="I120" i="4"/>
  <c r="J120" i="4" s="1"/>
  <c r="K120" i="4" s="1"/>
  <c r="L120" i="4" s="1"/>
  <c r="J119" i="4"/>
  <c r="K119" i="4" s="1"/>
  <c r="L119" i="4" s="1"/>
  <c r="I119" i="4"/>
  <c r="I118" i="4"/>
  <c r="J118" i="4" s="1"/>
  <c r="K118" i="4" s="1"/>
  <c r="L118" i="4" s="1"/>
  <c r="I117" i="4"/>
  <c r="J117" i="4" s="1"/>
  <c r="K117" i="4" s="1"/>
  <c r="L117" i="4" s="1"/>
  <c r="J116" i="4"/>
  <c r="K116" i="4" s="1"/>
  <c r="L116" i="4" s="1"/>
  <c r="I116" i="4"/>
  <c r="I115" i="4"/>
  <c r="J115" i="4" s="1"/>
  <c r="K115" i="4" s="1"/>
  <c r="L115" i="4" s="1"/>
  <c r="J114" i="4"/>
  <c r="K114" i="4" s="1"/>
  <c r="L114" i="4" s="1"/>
  <c r="I114" i="4"/>
  <c r="I113" i="4"/>
  <c r="J113" i="4" s="1"/>
  <c r="K113" i="4" s="1"/>
  <c r="L113" i="4" s="1"/>
  <c r="J112" i="4"/>
  <c r="K112" i="4" s="1"/>
  <c r="L112" i="4" s="1"/>
  <c r="I112" i="4"/>
  <c r="I111" i="4"/>
  <c r="J111" i="4" s="1"/>
  <c r="K111" i="4" s="1"/>
  <c r="L111" i="4" s="1"/>
  <c r="J110" i="4"/>
  <c r="K110" i="4" s="1"/>
  <c r="L110" i="4" s="1"/>
  <c r="I110" i="4"/>
  <c r="I109" i="4"/>
  <c r="J109" i="4" s="1"/>
  <c r="K109" i="4" s="1"/>
  <c r="L109" i="4" s="1"/>
  <c r="J108" i="4"/>
  <c r="K108" i="4" s="1"/>
  <c r="L108" i="4" s="1"/>
  <c r="I108" i="4"/>
  <c r="I107" i="4"/>
  <c r="J107" i="4" s="1"/>
  <c r="K107" i="4" s="1"/>
  <c r="L107" i="4" s="1"/>
  <c r="J106" i="4"/>
  <c r="K106" i="4" s="1"/>
  <c r="L106" i="4" s="1"/>
  <c r="I106" i="4"/>
  <c r="I105" i="4"/>
  <c r="J105" i="4" s="1"/>
  <c r="K105" i="4" s="1"/>
  <c r="L105" i="4" s="1"/>
  <c r="J104" i="4"/>
  <c r="K104" i="4" s="1"/>
  <c r="L104" i="4" s="1"/>
  <c r="I104" i="4"/>
  <c r="I103" i="4"/>
  <c r="J103" i="4" s="1"/>
  <c r="K103" i="4" s="1"/>
  <c r="L103" i="4" s="1"/>
  <c r="J102" i="4"/>
  <c r="K102" i="4" s="1"/>
  <c r="L102" i="4" s="1"/>
  <c r="I102" i="4"/>
  <c r="I101" i="4"/>
  <c r="J101" i="4" s="1"/>
  <c r="K101" i="4" s="1"/>
  <c r="L101" i="4" s="1"/>
  <c r="J100" i="4"/>
  <c r="K100" i="4" s="1"/>
  <c r="L100" i="4" s="1"/>
  <c r="I100" i="4"/>
  <c r="I99" i="4"/>
  <c r="J99" i="4" s="1"/>
  <c r="K99" i="4" s="1"/>
  <c r="L99" i="4" s="1"/>
  <c r="J98" i="4"/>
  <c r="K98" i="4" s="1"/>
  <c r="L98" i="4" s="1"/>
  <c r="I98" i="4"/>
  <c r="I97" i="4"/>
  <c r="J97" i="4" s="1"/>
  <c r="K97" i="4" s="1"/>
  <c r="L97" i="4" s="1"/>
  <c r="J96" i="4"/>
  <c r="K96" i="4" s="1"/>
  <c r="L96" i="4" s="1"/>
  <c r="I96" i="4"/>
  <c r="I95" i="4"/>
  <c r="J95" i="4" s="1"/>
  <c r="K95" i="4" s="1"/>
  <c r="L95" i="4" s="1"/>
  <c r="J94" i="4"/>
  <c r="K94" i="4" s="1"/>
  <c r="L94" i="4" s="1"/>
  <c r="I94" i="4"/>
  <c r="I93" i="4"/>
  <c r="J93" i="4" s="1"/>
  <c r="K93" i="4" s="1"/>
  <c r="L93" i="4" s="1"/>
  <c r="J92" i="4"/>
  <c r="K92" i="4" s="1"/>
  <c r="L92" i="4" s="1"/>
  <c r="I92" i="4"/>
  <c r="I91" i="4"/>
  <c r="J91" i="4" s="1"/>
  <c r="K91" i="4" s="1"/>
  <c r="L91" i="4" s="1"/>
  <c r="J90" i="4"/>
  <c r="K90" i="4" s="1"/>
  <c r="L90" i="4" s="1"/>
  <c r="I90" i="4"/>
  <c r="I89" i="4"/>
  <c r="J89" i="4" s="1"/>
  <c r="K89" i="4" s="1"/>
  <c r="L89" i="4" s="1"/>
  <c r="J88" i="4"/>
  <c r="K88" i="4" s="1"/>
  <c r="L88" i="4" s="1"/>
  <c r="I88" i="4"/>
  <c r="I87" i="4"/>
  <c r="J87" i="4" s="1"/>
  <c r="K87" i="4" s="1"/>
  <c r="L87" i="4" s="1"/>
  <c r="J86" i="4"/>
  <c r="K86" i="4" s="1"/>
  <c r="L86" i="4" s="1"/>
  <c r="I86" i="4"/>
  <c r="I85" i="4"/>
  <c r="J85" i="4" s="1"/>
  <c r="K85" i="4" s="1"/>
  <c r="L85" i="4" s="1"/>
  <c r="J84" i="4"/>
  <c r="K84" i="4" s="1"/>
  <c r="L84" i="4" s="1"/>
  <c r="I84" i="4"/>
  <c r="I83" i="4"/>
  <c r="J83" i="4" s="1"/>
  <c r="K83" i="4" s="1"/>
  <c r="L83" i="4" s="1"/>
  <c r="J82" i="4"/>
  <c r="K82" i="4" s="1"/>
  <c r="L82" i="4" s="1"/>
  <c r="I82" i="4"/>
  <c r="I81" i="4"/>
  <c r="J81" i="4" s="1"/>
  <c r="K81" i="4" s="1"/>
  <c r="L81" i="4" s="1"/>
  <c r="J80" i="4"/>
  <c r="K80" i="4" s="1"/>
  <c r="L80" i="4" s="1"/>
  <c r="I80" i="4"/>
  <c r="I79" i="4"/>
  <c r="J79" i="4" s="1"/>
  <c r="K79" i="4" s="1"/>
  <c r="L79" i="4" s="1"/>
  <c r="J78" i="4"/>
  <c r="K78" i="4" s="1"/>
  <c r="L78" i="4" s="1"/>
  <c r="I78" i="4"/>
  <c r="I77" i="4"/>
  <c r="J77" i="4" s="1"/>
  <c r="K77" i="4" s="1"/>
  <c r="L77" i="4" s="1"/>
  <c r="J76" i="4"/>
  <c r="K76" i="4" s="1"/>
  <c r="L76" i="4" s="1"/>
  <c r="I76" i="4"/>
  <c r="I75" i="4"/>
  <c r="J75" i="4" s="1"/>
  <c r="K75" i="4" s="1"/>
  <c r="L75" i="4" s="1"/>
  <c r="J74" i="4"/>
  <c r="K74" i="4" s="1"/>
  <c r="L74" i="4" s="1"/>
  <c r="I74" i="4"/>
  <c r="I73" i="4"/>
  <c r="J73" i="4" s="1"/>
  <c r="K73" i="4" s="1"/>
  <c r="L73" i="4" s="1"/>
  <c r="J72" i="4"/>
  <c r="K72" i="4" s="1"/>
  <c r="L72" i="4" s="1"/>
  <c r="I72" i="4"/>
  <c r="I71" i="4"/>
  <c r="J71" i="4" s="1"/>
  <c r="K71" i="4" s="1"/>
  <c r="L71" i="4" s="1"/>
  <c r="J70" i="4"/>
  <c r="K70" i="4" s="1"/>
  <c r="L70" i="4" s="1"/>
  <c r="I70" i="4"/>
  <c r="I69" i="4"/>
  <c r="J69" i="4" s="1"/>
  <c r="K69" i="4" s="1"/>
  <c r="L69" i="4" s="1"/>
  <c r="J68" i="4"/>
  <c r="K68" i="4" s="1"/>
  <c r="L68" i="4" s="1"/>
  <c r="I68" i="4"/>
  <c r="I67" i="4"/>
  <c r="J67" i="4" s="1"/>
  <c r="K67" i="4" s="1"/>
  <c r="L67" i="4" s="1"/>
  <c r="J66" i="4"/>
  <c r="K66" i="4" s="1"/>
  <c r="L66" i="4" s="1"/>
  <c r="I66" i="4"/>
  <c r="I65" i="4"/>
  <c r="J65" i="4" s="1"/>
  <c r="K65" i="4" s="1"/>
  <c r="L65" i="4" s="1"/>
  <c r="J64" i="4"/>
  <c r="K64" i="4" s="1"/>
  <c r="L64" i="4" s="1"/>
  <c r="I64" i="4"/>
  <c r="I63" i="4"/>
  <c r="J63" i="4" s="1"/>
  <c r="K63" i="4" s="1"/>
  <c r="L63" i="4" s="1"/>
  <c r="J62" i="4"/>
  <c r="K62" i="4" s="1"/>
  <c r="L62" i="4" s="1"/>
  <c r="I62" i="4"/>
  <c r="I61" i="4"/>
  <c r="J61" i="4" s="1"/>
  <c r="K61" i="4" s="1"/>
  <c r="L61" i="4" s="1"/>
  <c r="J60" i="4"/>
  <c r="K60" i="4" s="1"/>
  <c r="L60" i="4" s="1"/>
  <c r="I60" i="4"/>
  <c r="I59" i="4"/>
  <c r="J59" i="4" s="1"/>
  <c r="K59" i="4" s="1"/>
  <c r="L59" i="4" s="1"/>
  <c r="J58" i="4"/>
  <c r="K58" i="4" s="1"/>
  <c r="L58" i="4" s="1"/>
  <c r="I58" i="4"/>
  <c r="I57" i="4"/>
  <c r="J57" i="4" s="1"/>
  <c r="K57" i="4" s="1"/>
  <c r="L57" i="4" s="1"/>
  <c r="J56" i="4"/>
  <c r="K56" i="4" s="1"/>
  <c r="L56" i="4" s="1"/>
  <c r="I56" i="4"/>
  <c r="I55" i="4"/>
  <c r="J55" i="4" s="1"/>
  <c r="K55" i="4" s="1"/>
  <c r="L55" i="4" s="1"/>
  <c r="J54" i="4"/>
  <c r="K54" i="4" s="1"/>
  <c r="L54" i="4" s="1"/>
  <c r="I54" i="4"/>
  <c r="I53" i="4"/>
  <c r="J53" i="4" s="1"/>
  <c r="K53" i="4" s="1"/>
  <c r="L53" i="4" s="1"/>
  <c r="J52" i="4"/>
  <c r="K52" i="4" s="1"/>
  <c r="L52" i="4" s="1"/>
  <c r="I52" i="4"/>
  <c r="I51" i="4"/>
  <c r="J51" i="4" s="1"/>
  <c r="K51" i="4" s="1"/>
  <c r="L51" i="4" s="1"/>
  <c r="J50" i="4"/>
  <c r="K50" i="4" s="1"/>
  <c r="L50" i="4" s="1"/>
  <c r="I50" i="4"/>
  <c r="I49" i="4"/>
  <c r="J49" i="4" s="1"/>
  <c r="K49" i="4" s="1"/>
  <c r="L49" i="4" s="1"/>
  <c r="J48" i="4"/>
  <c r="K48" i="4" s="1"/>
  <c r="L48" i="4" s="1"/>
  <c r="I48" i="4"/>
  <c r="I47" i="4"/>
  <c r="J47" i="4" s="1"/>
  <c r="K47" i="4" s="1"/>
  <c r="L47" i="4" s="1"/>
  <c r="J46" i="4"/>
  <c r="K46" i="4" s="1"/>
  <c r="L46" i="4" s="1"/>
  <c r="I46" i="4"/>
  <c r="I45" i="4"/>
  <c r="J45" i="4" s="1"/>
  <c r="K45" i="4" s="1"/>
  <c r="L45" i="4" s="1"/>
  <c r="J44" i="4"/>
  <c r="K44" i="4" s="1"/>
  <c r="L44" i="4" s="1"/>
  <c r="I44" i="4"/>
  <c r="I43" i="4"/>
  <c r="J43" i="4" s="1"/>
  <c r="K43" i="4" s="1"/>
  <c r="L43" i="4" s="1"/>
  <c r="J42" i="4"/>
  <c r="K42" i="4" s="1"/>
  <c r="L42" i="4" s="1"/>
  <c r="I42" i="4"/>
  <c r="I41" i="4"/>
  <c r="J41" i="4" s="1"/>
  <c r="K41" i="4" s="1"/>
  <c r="L41" i="4" s="1"/>
  <c r="J40" i="4"/>
  <c r="K40" i="4" s="1"/>
  <c r="L40" i="4" s="1"/>
  <c r="I40" i="4"/>
  <c r="I39" i="4"/>
  <c r="J39" i="4" s="1"/>
  <c r="K39" i="4" s="1"/>
  <c r="L39" i="4" s="1"/>
  <c r="J38" i="4"/>
  <c r="K38" i="4" s="1"/>
  <c r="L38" i="4" s="1"/>
  <c r="I38" i="4"/>
  <c r="I37" i="4"/>
  <c r="J37" i="4" s="1"/>
  <c r="K37" i="4" s="1"/>
  <c r="L37" i="4" s="1"/>
  <c r="J36" i="4"/>
  <c r="K36" i="4" s="1"/>
  <c r="L36" i="4" s="1"/>
  <c r="I36" i="4"/>
  <c r="I35" i="4"/>
  <c r="J35" i="4" s="1"/>
  <c r="K35" i="4" s="1"/>
  <c r="L35" i="4" s="1"/>
  <c r="J34" i="4"/>
  <c r="K34" i="4" s="1"/>
  <c r="L34" i="4" s="1"/>
  <c r="I34" i="4"/>
  <c r="I33" i="4"/>
  <c r="J33" i="4" s="1"/>
  <c r="K33" i="4" s="1"/>
  <c r="L33" i="4" s="1"/>
  <c r="J32" i="4"/>
  <c r="K32" i="4" s="1"/>
  <c r="L32" i="4" s="1"/>
  <c r="I32" i="4"/>
  <c r="I31" i="4"/>
  <c r="J31" i="4" s="1"/>
  <c r="K31" i="4" s="1"/>
  <c r="L31" i="4" s="1"/>
  <c r="J30" i="4"/>
  <c r="K30" i="4" s="1"/>
  <c r="L30" i="4" s="1"/>
  <c r="I30" i="4"/>
  <c r="I29" i="4"/>
  <c r="J29" i="4" s="1"/>
  <c r="K29" i="4" s="1"/>
  <c r="L29" i="4" s="1"/>
  <c r="J28" i="4"/>
  <c r="K28" i="4" s="1"/>
  <c r="L28" i="4" s="1"/>
  <c r="I28" i="4"/>
  <c r="I27" i="4"/>
  <c r="J27" i="4" s="1"/>
  <c r="K27" i="4" s="1"/>
  <c r="L27" i="4" s="1"/>
  <c r="J26" i="4"/>
  <c r="K26" i="4" s="1"/>
  <c r="L26" i="4" s="1"/>
  <c r="I26" i="4"/>
  <c r="I25" i="4"/>
  <c r="J25" i="4" s="1"/>
  <c r="K25" i="4" s="1"/>
  <c r="L25" i="4" s="1"/>
  <c r="J24" i="4"/>
  <c r="K24" i="4" s="1"/>
  <c r="L24" i="4" s="1"/>
  <c r="I24" i="4"/>
  <c r="I23" i="4"/>
  <c r="J23" i="4" s="1"/>
  <c r="K23" i="4" s="1"/>
  <c r="L23" i="4" s="1"/>
  <c r="J22" i="4"/>
  <c r="K22" i="4" s="1"/>
  <c r="L22" i="4" s="1"/>
  <c r="I22" i="4"/>
  <c r="I21" i="4"/>
  <c r="J21" i="4" s="1"/>
  <c r="K21" i="4" s="1"/>
  <c r="L21" i="4" s="1"/>
  <c r="J20" i="4"/>
  <c r="K20" i="4" s="1"/>
  <c r="L20" i="4" s="1"/>
  <c r="I20" i="4"/>
  <c r="I19" i="4"/>
  <c r="J19" i="4" s="1"/>
  <c r="K19" i="4" s="1"/>
  <c r="L19" i="4" s="1"/>
  <c r="J18" i="4"/>
  <c r="K18" i="4" s="1"/>
  <c r="L18" i="4" s="1"/>
  <c r="I18" i="4"/>
  <c r="I17" i="4"/>
  <c r="J17" i="4" s="1"/>
  <c r="K17" i="4" s="1"/>
  <c r="L17" i="4" s="1"/>
  <c r="J16" i="4"/>
  <c r="K16" i="4" s="1"/>
  <c r="L16" i="4" s="1"/>
  <c r="I16" i="4"/>
  <c r="I15" i="4"/>
  <c r="J15" i="4" s="1"/>
  <c r="K15" i="4" s="1"/>
  <c r="L15" i="4" s="1"/>
  <c r="J14" i="4"/>
  <c r="K14" i="4" s="1"/>
  <c r="L14" i="4" s="1"/>
  <c r="I14" i="4"/>
  <c r="I13" i="4"/>
  <c r="J13" i="4" s="1"/>
  <c r="K13" i="4" s="1"/>
  <c r="L13" i="4" s="1"/>
  <c r="J12" i="4"/>
  <c r="K12" i="4" s="1"/>
  <c r="L12" i="4" s="1"/>
  <c r="I12" i="4"/>
  <c r="I11" i="4"/>
  <c r="J11" i="4" s="1"/>
  <c r="K11" i="4" s="1"/>
  <c r="L11" i="4" s="1"/>
  <c r="J10" i="4"/>
  <c r="K10" i="4" s="1"/>
  <c r="L10" i="4" s="1"/>
  <c r="I10" i="4"/>
  <c r="I9" i="4"/>
  <c r="J9" i="4" s="1"/>
  <c r="K9" i="4" s="1"/>
  <c r="L9" i="4" s="1"/>
  <c r="G352" i="1"/>
  <c r="H322" i="1"/>
  <c r="G322" i="1"/>
  <c r="F322" i="1"/>
  <c r="G291" i="1"/>
  <c r="F15" i="1"/>
  <c r="H14" i="1"/>
  <c r="H13" i="1"/>
  <c r="H349" i="1" s="1"/>
  <c r="H12" i="1"/>
  <c r="H319" i="1" s="1"/>
  <c r="P358" i="1"/>
  <c r="P366" i="1"/>
  <c r="P291" i="1"/>
  <c r="E291" i="1"/>
  <c r="E290" i="1"/>
  <c r="H266" i="1"/>
  <c r="G266" i="1"/>
  <c r="P260" i="1"/>
  <c r="K9" i="1"/>
  <c r="G199" i="1"/>
  <c r="F199" i="1"/>
  <c r="H11" i="1"/>
  <c r="H289" i="1" s="1"/>
  <c r="H10" i="1"/>
  <c r="H259" i="1" s="1"/>
  <c r="H9" i="1"/>
  <c r="H154" i="1"/>
  <c r="F7" i="2"/>
  <c r="G21" i="1"/>
  <c r="H21" i="1"/>
  <c r="I21" i="1"/>
  <c r="H49" i="1"/>
  <c r="H47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M152" i="1"/>
  <c r="M153" i="1"/>
  <c r="H153" i="1" s="1"/>
  <c r="M154" i="1"/>
  <c r="M155" i="1"/>
  <c r="M156" i="1"/>
  <c r="M157" i="1"/>
  <c r="H157" i="1" s="1"/>
  <c r="M158" i="1"/>
  <c r="M159" i="1"/>
  <c r="M160" i="1"/>
  <c r="M161" i="1"/>
  <c r="H161" i="1" s="1"/>
  <c r="M162" i="1"/>
  <c r="M163" i="1"/>
  <c r="M164" i="1"/>
  <c r="M165" i="1"/>
  <c r="H165" i="1" s="1"/>
  <c r="M166" i="1"/>
  <c r="M167" i="1"/>
  <c r="M168" i="1"/>
  <c r="M169" i="1"/>
  <c r="H169" i="1" s="1"/>
  <c r="M170" i="1"/>
  <c r="M171" i="1"/>
  <c r="M172" i="1"/>
  <c r="M173" i="1"/>
  <c r="H173" i="1" s="1"/>
  <c r="M174" i="1"/>
  <c r="M175" i="1"/>
  <c r="H175" i="1" s="1"/>
  <c r="M176" i="1"/>
  <c r="M177" i="1"/>
  <c r="H177" i="1" s="1"/>
  <c r="M178" i="1"/>
  <c r="M179" i="1"/>
  <c r="M180" i="1"/>
  <c r="M181" i="1"/>
  <c r="H181" i="1" s="1"/>
  <c r="M182" i="1"/>
  <c r="M183" i="1"/>
  <c r="H183" i="1" s="1"/>
  <c r="M184" i="1"/>
  <c r="M185" i="1"/>
  <c r="H185" i="1" s="1"/>
  <c r="M186" i="1"/>
  <c r="M187" i="1"/>
  <c r="M188" i="1"/>
  <c r="M189" i="1"/>
  <c r="H189" i="1" s="1"/>
  <c r="M190" i="1"/>
  <c r="M191" i="1"/>
  <c r="H191" i="1" s="1"/>
  <c r="M192" i="1"/>
  <c r="M193" i="1"/>
  <c r="H193" i="1" s="1"/>
  <c r="M194" i="1"/>
  <c r="M195" i="1"/>
  <c r="M196" i="1"/>
  <c r="H196" i="1" s="1"/>
  <c r="M197" i="1"/>
  <c r="H197" i="1" s="1"/>
  <c r="M198" i="1"/>
  <c r="M151" i="1"/>
  <c r="G152" i="1"/>
  <c r="G153" i="1"/>
  <c r="G154" i="1"/>
  <c r="G155" i="1"/>
  <c r="G156" i="1"/>
  <c r="G157" i="1"/>
  <c r="G158" i="1"/>
  <c r="H158" i="1"/>
  <c r="G159" i="1"/>
  <c r="G160" i="1"/>
  <c r="G161" i="1"/>
  <c r="G162" i="1"/>
  <c r="G163" i="1"/>
  <c r="G164" i="1"/>
  <c r="G165" i="1"/>
  <c r="G166" i="1"/>
  <c r="G167" i="1"/>
  <c r="G168" i="1"/>
  <c r="G151" i="1"/>
  <c r="E151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K8" i="1"/>
  <c r="H382" i="1"/>
  <c r="G382" i="1"/>
  <c r="E382" i="1"/>
  <c r="H381" i="1"/>
  <c r="G381" i="1"/>
  <c r="E381" i="1"/>
  <c r="H380" i="1"/>
  <c r="G380" i="1"/>
  <c r="E380" i="1"/>
  <c r="H379" i="1"/>
  <c r="G379" i="1"/>
  <c r="E379" i="1"/>
  <c r="H378" i="1"/>
  <c r="G378" i="1"/>
  <c r="E378" i="1"/>
  <c r="H377" i="1"/>
  <c r="G377" i="1"/>
  <c r="E377" i="1"/>
  <c r="H376" i="1"/>
  <c r="G376" i="1"/>
  <c r="E376" i="1"/>
  <c r="H375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P368" i="1"/>
  <c r="G368" i="1"/>
  <c r="E368" i="1"/>
  <c r="H367" i="1"/>
  <c r="G367" i="1"/>
  <c r="E367" i="1"/>
  <c r="H366" i="1"/>
  <c r="G366" i="1"/>
  <c r="E366" i="1"/>
  <c r="H365" i="1"/>
  <c r="G365" i="1"/>
  <c r="E365" i="1"/>
  <c r="H364" i="1"/>
  <c r="G364" i="1"/>
  <c r="E364" i="1"/>
  <c r="H363" i="1"/>
  <c r="G363" i="1"/>
  <c r="E363" i="1"/>
  <c r="H362" i="1"/>
  <c r="G362" i="1"/>
  <c r="E362" i="1"/>
  <c r="H361" i="1"/>
  <c r="G361" i="1"/>
  <c r="E361" i="1"/>
  <c r="H360" i="1"/>
  <c r="G360" i="1"/>
  <c r="E360" i="1"/>
  <c r="G359" i="1"/>
  <c r="E359" i="1"/>
  <c r="G358" i="1"/>
  <c r="E358" i="1"/>
  <c r="G357" i="1"/>
  <c r="E357" i="1"/>
  <c r="G356" i="1"/>
  <c r="E356" i="1"/>
  <c r="P355" i="1"/>
  <c r="G355" i="1"/>
  <c r="E355" i="1"/>
  <c r="H354" i="1"/>
  <c r="G354" i="1"/>
  <c r="E354" i="1"/>
  <c r="H353" i="1"/>
  <c r="G353" i="1"/>
  <c r="E353" i="1"/>
  <c r="E352" i="1"/>
  <c r="G351" i="1"/>
  <c r="E351" i="1"/>
  <c r="G350" i="1"/>
  <c r="E350" i="1"/>
  <c r="P349" i="1"/>
  <c r="G349" i="1"/>
  <c r="E349" i="1"/>
  <c r="G348" i="1"/>
  <c r="E348" i="1"/>
  <c r="P347" i="1"/>
  <c r="H347" i="1"/>
  <c r="G347" i="1"/>
  <c r="E347" i="1"/>
  <c r="P346" i="1"/>
  <c r="G346" i="1"/>
  <c r="E346" i="1"/>
  <c r="P345" i="1"/>
  <c r="G345" i="1"/>
  <c r="E345" i="1"/>
  <c r="P344" i="1"/>
  <c r="G344" i="1"/>
  <c r="E344" i="1"/>
  <c r="P343" i="1"/>
  <c r="H343" i="1"/>
  <c r="G343" i="1"/>
  <c r="E343" i="1"/>
  <c r="P342" i="1"/>
  <c r="G342" i="1"/>
  <c r="E342" i="1"/>
  <c r="P341" i="1"/>
  <c r="G341" i="1"/>
  <c r="E341" i="1"/>
  <c r="P340" i="1"/>
  <c r="G340" i="1"/>
  <c r="E340" i="1"/>
  <c r="P339" i="1"/>
  <c r="H339" i="1"/>
  <c r="G339" i="1"/>
  <c r="E339" i="1"/>
  <c r="P338" i="1"/>
  <c r="G338" i="1"/>
  <c r="E338" i="1"/>
  <c r="P337" i="1"/>
  <c r="G337" i="1"/>
  <c r="E337" i="1"/>
  <c r="P336" i="1"/>
  <c r="G336" i="1"/>
  <c r="E336" i="1"/>
  <c r="P335" i="1"/>
  <c r="H335" i="1"/>
  <c r="G335" i="1"/>
  <c r="E335" i="1"/>
  <c r="P334" i="1"/>
  <c r="G334" i="1"/>
  <c r="E334" i="1"/>
  <c r="P333" i="1"/>
  <c r="G333" i="1"/>
  <c r="E333" i="1"/>
  <c r="P332" i="1"/>
  <c r="G332" i="1"/>
  <c r="E332" i="1"/>
  <c r="P331" i="1"/>
  <c r="H331" i="1"/>
  <c r="G331" i="1"/>
  <c r="E331" i="1"/>
  <c r="P330" i="1"/>
  <c r="G330" i="1"/>
  <c r="E330" i="1"/>
  <c r="P329" i="1"/>
  <c r="G329" i="1"/>
  <c r="E329" i="1"/>
  <c r="P328" i="1"/>
  <c r="G328" i="1"/>
  <c r="E328" i="1"/>
  <c r="P327" i="1"/>
  <c r="H327" i="1"/>
  <c r="G327" i="1"/>
  <c r="E327" i="1"/>
  <c r="P326" i="1"/>
  <c r="G326" i="1"/>
  <c r="E326" i="1"/>
  <c r="P325" i="1"/>
  <c r="G325" i="1"/>
  <c r="E325" i="1"/>
  <c r="P324" i="1"/>
  <c r="G324" i="1"/>
  <c r="E324" i="1"/>
  <c r="P323" i="1"/>
  <c r="H323" i="1"/>
  <c r="G323" i="1"/>
  <c r="E323" i="1"/>
  <c r="P322" i="1"/>
  <c r="E322" i="1"/>
  <c r="P321" i="1"/>
  <c r="G321" i="1"/>
  <c r="E321" i="1"/>
  <c r="P320" i="1"/>
  <c r="G320" i="1"/>
  <c r="E320" i="1"/>
  <c r="P319" i="1"/>
  <c r="G319" i="1"/>
  <c r="E319" i="1"/>
  <c r="P318" i="1"/>
  <c r="H318" i="1"/>
  <c r="G318" i="1"/>
  <c r="E318" i="1"/>
  <c r="P317" i="1"/>
  <c r="G317" i="1"/>
  <c r="E317" i="1"/>
  <c r="P316" i="1"/>
  <c r="G316" i="1"/>
  <c r="E316" i="1"/>
  <c r="P315" i="1"/>
  <c r="G315" i="1"/>
  <c r="E315" i="1"/>
  <c r="P314" i="1"/>
  <c r="H314" i="1"/>
  <c r="G314" i="1"/>
  <c r="E314" i="1"/>
  <c r="P313" i="1"/>
  <c r="G313" i="1"/>
  <c r="E313" i="1"/>
  <c r="P312" i="1"/>
  <c r="G312" i="1"/>
  <c r="E312" i="1"/>
  <c r="P311" i="1"/>
  <c r="G311" i="1"/>
  <c r="E311" i="1"/>
  <c r="P310" i="1"/>
  <c r="H310" i="1"/>
  <c r="G310" i="1"/>
  <c r="E310" i="1"/>
  <c r="P309" i="1"/>
  <c r="G309" i="1"/>
  <c r="E309" i="1"/>
  <c r="P308" i="1"/>
  <c r="G308" i="1"/>
  <c r="E308" i="1"/>
  <c r="P307" i="1"/>
  <c r="G307" i="1"/>
  <c r="E307" i="1"/>
  <c r="P306" i="1"/>
  <c r="H306" i="1"/>
  <c r="G306" i="1"/>
  <c r="E306" i="1"/>
  <c r="P305" i="1"/>
  <c r="G305" i="1"/>
  <c r="E305" i="1"/>
  <c r="P304" i="1"/>
  <c r="G304" i="1"/>
  <c r="E304" i="1"/>
  <c r="P303" i="1"/>
  <c r="G303" i="1"/>
  <c r="E303" i="1"/>
  <c r="P302" i="1"/>
  <c r="H302" i="1"/>
  <c r="G302" i="1"/>
  <c r="E302" i="1"/>
  <c r="P301" i="1"/>
  <c r="G301" i="1"/>
  <c r="E301" i="1"/>
  <c r="P300" i="1"/>
  <c r="G300" i="1"/>
  <c r="E300" i="1"/>
  <c r="P299" i="1"/>
  <c r="G299" i="1"/>
  <c r="E299" i="1"/>
  <c r="P298" i="1"/>
  <c r="H298" i="1"/>
  <c r="G298" i="1"/>
  <c r="E298" i="1"/>
  <c r="P297" i="1"/>
  <c r="G297" i="1"/>
  <c r="E297" i="1"/>
  <c r="P296" i="1"/>
  <c r="G296" i="1"/>
  <c r="E296" i="1"/>
  <c r="P295" i="1"/>
  <c r="G295" i="1"/>
  <c r="E295" i="1"/>
  <c r="P294" i="1"/>
  <c r="H294" i="1"/>
  <c r="G294" i="1"/>
  <c r="E294" i="1"/>
  <c r="P293" i="1"/>
  <c r="G293" i="1"/>
  <c r="E293" i="1"/>
  <c r="P292" i="1"/>
  <c r="G292" i="1"/>
  <c r="E292" i="1"/>
  <c r="P290" i="1"/>
  <c r="G290" i="1"/>
  <c r="P289" i="1"/>
  <c r="G289" i="1"/>
  <c r="E289" i="1"/>
  <c r="P288" i="1"/>
  <c r="H288" i="1"/>
  <c r="G288" i="1"/>
  <c r="E288" i="1"/>
  <c r="P287" i="1"/>
  <c r="G287" i="1"/>
  <c r="E287" i="1"/>
  <c r="P286" i="1"/>
  <c r="G286" i="1"/>
  <c r="E286" i="1"/>
  <c r="P285" i="1"/>
  <c r="H285" i="1"/>
  <c r="G285" i="1"/>
  <c r="E285" i="1"/>
  <c r="P284" i="1"/>
  <c r="G284" i="1"/>
  <c r="E284" i="1"/>
  <c r="P283" i="1"/>
  <c r="G283" i="1"/>
  <c r="E283" i="1"/>
  <c r="P282" i="1"/>
  <c r="H282" i="1"/>
  <c r="G282" i="1"/>
  <c r="E282" i="1"/>
  <c r="P281" i="1"/>
  <c r="G281" i="1"/>
  <c r="E281" i="1"/>
  <c r="P280" i="1"/>
  <c r="G280" i="1"/>
  <c r="E280" i="1"/>
  <c r="P279" i="1"/>
  <c r="G279" i="1"/>
  <c r="E279" i="1"/>
  <c r="P278" i="1"/>
  <c r="G278" i="1"/>
  <c r="E278" i="1"/>
  <c r="P277" i="1"/>
  <c r="G277" i="1"/>
  <c r="E277" i="1"/>
  <c r="P276" i="1"/>
  <c r="G276" i="1"/>
  <c r="E276" i="1"/>
  <c r="P275" i="1"/>
  <c r="G275" i="1"/>
  <c r="E275" i="1"/>
  <c r="P274" i="1"/>
  <c r="G274" i="1"/>
  <c r="E274" i="1"/>
  <c r="P273" i="1"/>
  <c r="G273" i="1"/>
  <c r="E273" i="1"/>
  <c r="P272" i="1"/>
  <c r="H272" i="1"/>
  <c r="G272" i="1"/>
  <c r="E272" i="1"/>
  <c r="P271" i="1"/>
  <c r="G271" i="1"/>
  <c r="E271" i="1"/>
  <c r="P270" i="1"/>
  <c r="G270" i="1"/>
  <c r="E270" i="1"/>
  <c r="P269" i="1"/>
  <c r="H269" i="1"/>
  <c r="G269" i="1"/>
  <c r="E269" i="1"/>
  <c r="P268" i="1"/>
  <c r="G268" i="1"/>
  <c r="E268" i="1"/>
  <c r="P267" i="1"/>
  <c r="G267" i="1"/>
  <c r="E267" i="1"/>
  <c r="P266" i="1"/>
  <c r="E266" i="1"/>
  <c r="P265" i="1"/>
  <c r="G265" i="1"/>
  <c r="E265" i="1"/>
  <c r="P264" i="1"/>
  <c r="G264" i="1"/>
  <c r="E264" i="1"/>
  <c r="P263" i="1"/>
  <c r="G263" i="1"/>
  <c r="E263" i="1"/>
  <c r="P262" i="1"/>
  <c r="G262" i="1"/>
  <c r="E262" i="1"/>
  <c r="P261" i="1"/>
  <c r="G261" i="1"/>
  <c r="E261" i="1"/>
  <c r="H260" i="1"/>
  <c r="G260" i="1"/>
  <c r="E260" i="1"/>
  <c r="P259" i="1"/>
  <c r="G259" i="1"/>
  <c r="E259" i="1"/>
  <c r="P258" i="1"/>
  <c r="H258" i="1"/>
  <c r="G258" i="1"/>
  <c r="E258" i="1"/>
  <c r="P257" i="1"/>
  <c r="G257" i="1"/>
  <c r="E257" i="1"/>
  <c r="P256" i="1"/>
  <c r="H256" i="1"/>
  <c r="G256" i="1"/>
  <c r="E256" i="1"/>
  <c r="P255" i="1"/>
  <c r="G255" i="1"/>
  <c r="E255" i="1"/>
  <c r="P254" i="1"/>
  <c r="H254" i="1"/>
  <c r="G254" i="1"/>
  <c r="E254" i="1"/>
  <c r="P253" i="1"/>
  <c r="G253" i="1"/>
  <c r="E253" i="1"/>
  <c r="P252" i="1"/>
  <c r="H252" i="1"/>
  <c r="G252" i="1"/>
  <c r="E252" i="1"/>
  <c r="P251" i="1"/>
  <c r="G251" i="1"/>
  <c r="E251" i="1"/>
  <c r="P250" i="1"/>
  <c r="H250" i="1"/>
  <c r="G250" i="1"/>
  <c r="E250" i="1"/>
  <c r="P249" i="1"/>
  <c r="G249" i="1"/>
  <c r="E249" i="1"/>
  <c r="P248" i="1"/>
  <c r="H248" i="1"/>
  <c r="G248" i="1"/>
  <c r="E248" i="1"/>
  <c r="P247" i="1"/>
  <c r="G247" i="1"/>
  <c r="E247" i="1"/>
  <c r="P246" i="1"/>
  <c r="H246" i="1"/>
  <c r="G246" i="1"/>
  <c r="E246" i="1"/>
  <c r="P245" i="1"/>
  <c r="G245" i="1"/>
  <c r="E245" i="1"/>
  <c r="P244" i="1"/>
  <c r="H244" i="1"/>
  <c r="G244" i="1"/>
  <c r="E244" i="1"/>
  <c r="P243" i="1"/>
  <c r="G243" i="1"/>
  <c r="E243" i="1"/>
  <c r="P242" i="1"/>
  <c r="H242" i="1"/>
  <c r="G242" i="1"/>
  <c r="E242" i="1"/>
  <c r="P241" i="1"/>
  <c r="G241" i="1"/>
  <c r="E241" i="1"/>
  <c r="P240" i="1"/>
  <c r="H240" i="1"/>
  <c r="G240" i="1"/>
  <c r="E240" i="1"/>
  <c r="P239" i="1"/>
  <c r="G239" i="1"/>
  <c r="E239" i="1"/>
  <c r="P238" i="1"/>
  <c r="H238" i="1"/>
  <c r="G238" i="1"/>
  <c r="E238" i="1"/>
  <c r="P237" i="1"/>
  <c r="G237" i="1"/>
  <c r="E237" i="1"/>
  <c r="P236" i="1"/>
  <c r="H236" i="1"/>
  <c r="G236" i="1"/>
  <c r="E236" i="1"/>
  <c r="P235" i="1"/>
  <c r="G235" i="1"/>
  <c r="E235" i="1"/>
  <c r="P234" i="1"/>
  <c r="H234" i="1"/>
  <c r="G234" i="1"/>
  <c r="E234" i="1"/>
  <c r="P233" i="1"/>
  <c r="G233" i="1"/>
  <c r="E233" i="1"/>
  <c r="P232" i="1"/>
  <c r="H232" i="1"/>
  <c r="G232" i="1"/>
  <c r="E232" i="1"/>
  <c r="P231" i="1"/>
  <c r="G231" i="1"/>
  <c r="E231" i="1"/>
  <c r="P230" i="1"/>
  <c r="H230" i="1"/>
  <c r="G230" i="1"/>
  <c r="E230" i="1"/>
  <c r="P229" i="1"/>
  <c r="H229" i="1"/>
  <c r="G229" i="1"/>
  <c r="E229" i="1"/>
  <c r="P228" i="1"/>
  <c r="H228" i="1"/>
  <c r="G228" i="1"/>
  <c r="E228" i="1"/>
  <c r="P227" i="1"/>
  <c r="H227" i="1"/>
  <c r="G227" i="1"/>
  <c r="E227" i="1"/>
  <c r="P226" i="1"/>
  <c r="H226" i="1"/>
  <c r="G226" i="1"/>
  <c r="E226" i="1"/>
  <c r="P225" i="1"/>
  <c r="H225" i="1"/>
  <c r="G225" i="1"/>
  <c r="E225" i="1"/>
  <c r="P224" i="1"/>
  <c r="H224" i="1"/>
  <c r="G224" i="1"/>
  <c r="E224" i="1"/>
  <c r="P223" i="1"/>
  <c r="H223" i="1"/>
  <c r="G223" i="1"/>
  <c r="E223" i="1"/>
  <c r="P222" i="1"/>
  <c r="H222" i="1"/>
  <c r="G222" i="1"/>
  <c r="E222" i="1"/>
  <c r="P221" i="1"/>
  <c r="H221" i="1"/>
  <c r="G221" i="1"/>
  <c r="E221" i="1"/>
  <c r="P220" i="1"/>
  <c r="H220" i="1"/>
  <c r="G220" i="1"/>
  <c r="E220" i="1"/>
  <c r="P219" i="1"/>
  <c r="H219" i="1"/>
  <c r="G219" i="1"/>
  <c r="E219" i="1"/>
  <c r="P218" i="1"/>
  <c r="H218" i="1"/>
  <c r="G218" i="1"/>
  <c r="E218" i="1"/>
  <c r="P217" i="1"/>
  <c r="H217" i="1"/>
  <c r="G217" i="1"/>
  <c r="E217" i="1"/>
  <c r="P216" i="1"/>
  <c r="H216" i="1"/>
  <c r="G216" i="1"/>
  <c r="E216" i="1"/>
  <c r="P215" i="1"/>
  <c r="H215" i="1"/>
  <c r="G215" i="1"/>
  <c r="E215" i="1"/>
  <c r="P214" i="1"/>
  <c r="H214" i="1"/>
  <c r="G214" i="1"/>
  <c r="E214" i="1"/>
  <c r="P213" i="1"/>
  <c r="H213" i="1"/>
  <c r="G213" i="1"/>
  <c r="E213" i="1"/>
  <c r="P212" i="1"/>
  <c r="H212" i="1"/>
  <c r="G212" i="1"/>
  <c r="E212" i="1"/>
  <c r="P211" i="1"/>
  <c r="H211" i="1"/>
  <c r="G211" i="1"/>
  <c r="E211" i="1"/>
  <c r="P210" i="1"/>
  <c r="H210" i="1"/>
  <c r="G210" i="1"/>
  <c r="E210" i="1"/>
  <c r="P209" i="1"/>
  <c r="H209" i="1"/>
  <c r="G209" i="1"/>
  <c r="E209" i="1"/>
  <c r="P208" i="1"/>
  <c r="H208" i="1"/>
  <c r="G208" i="1"/>
  <c r="E208" i="1"/>
  <c r="P207" i="1"/>
  <c r="H207" i="1"/>
  <c r="G207" i="1"/>
  <c r="E207" i="1"/>
  <c r="P206" i="1"/>
  <c r="H206" i="1"/>
  <c r="G206" i="1"/>
  <c r="E206" i="1"/>
  <c r="P205" i="1"/>
  <c r="H205" i="1"/>
  <c r="G205" i="1"/>
  <c r="E205" i="1"/>
  <c r="P204" i="1"/>
  <c r="H204" i="1"/>
  <c r="G204" i="1"/>
  <c r="E204" i="1"/>
  <c r="P203" i="1"/>
  <c r="H203" i="1"/>
  <c r="G203" i="1"/>
  <c r="E203" i="1"/>
  <c r="P202" i="1"/>
  <c r="H202" i="1"/>
  <c r="G202" i="1"/>
  <c r="E202" i="1"/>
  <c r="P201" i="1"/>
  <c r="H201" i="1"/>
  <c r="G201" i="1"/>
  <c r="E201" i="1"/>
  <c r="P200" i="1"/>
  <c r="H200" i="1"/>
  <c r="G200" i="1"/>
  <c r="E200" i="1"/>
  <c r="P199" i="1"/>
  <c r="H199" i="1"/>
  <c r="E199" i="1"/>
  <c r="P198" i="1"/>
  <c r="H198" i="1"/>
  <c r="G198" i="1"/>
  <c r="E198" i="1"/>
  <c r="P197" i="1"/>
  <c r="G197" i="1"/>
  <c r="E197" i="1"/>
  <c r="P196" i="1"/>
  <c r="G196" i="1"/>
  <c r="E196" i="1"/>
  <c r="P195" i="1"/>
  <c r="H195" i="1"/>
  <c r="G195" i="1"/>
  <c r="E195" i="1"/>
  <c r="P194" i="1"/>
  <c r="H194" i="1"/>
  <c r="G194" i="1"/>
  <c r="E194" i="1"/>
  <c r="P193" i="1"/>
  <c r="G193" i="1"/>
  <c r="E193" i="1"/>
  <c r="P192" i="1"/>
  <c r="H192" i="1"/>
  <c r="G192" i="1"/>
  <c r="E192" i="1"/>
  <c r="P191" i="1"/>
  <c r="G191" i="1"/>
  <c r="E191" i="1"/>
  <c r="P190" i="1"/>
  <c r="H190" i="1"/>
  <c r="G190" i="1"/>
  <c r="E190" i="1"/>
  <c r="P189" i="1"/>
  <c r="G189" i="1"/>
  <c r="E189" i="1"/>
  <c r="P188" i="1"/>
  <c r="H188" i="1"/>
  <c r="G188" i="1"/>
  <c r="E188" i="1"/>
  <c r="P187" i="1"/>
  <c r="H187" i="1"/>
  <c r="G187" i="1"/>
  <c r="E187" i="1"/>
  <c r="P186" i="1"/>
  <c r="H186" i="1"/>
  <c r="G186" i="1"/>
  <c r="E186" i="1"/>
  <c r="P185" i="1"/>
  <c r="G185" i="1"/>
  <c r="E185" i="1"/>
  <c r="P184" i="1"/>
  <c r="H184" i="1"/>
  <c r="G184" i="1"/>
  <c r="E184" i="1"/>
  <c r="P183" i="1"/>
  <c r="G183" i="1"/>
  <c r="E183" i="1"/>
  <c r="P182" i="1"/>
  <c r="H182" i="1"/>
  <c r="G182" i="1"/>
  <c r="E182" i="1"/>
  <c r="P181" i="1"/>
  <c r="G181" i="1"/>
  <c r="E181" i="1"/>
  <c r="P180" i="1"/>
  <c r="H180" i="1"/>
  <c r="G180" i="1"/>
  <c r="E180" i="1"/>
  <c r="P179" i="1"/>
  <c r="H179" i="1"/>
  <c r="G179" i="1"/>
  <c r="E179" i="1"/>
  <c r="P178" i="1"/>
  <c r="H178" i="1"/>
  <c r="G178" i="1"/>
  <c r="E178" i="1"/>
  <c r="P177" i="1"/>
  <c r="G177" i="1"/>
  <c r="E177" i="1"/>
  <c r="P176" i="1"/>
  <c r="H176" i="1"/>
  <c r="G176" i="1"/>
  <c r="E176" i="1"/>
  <c r="P175" i="1"/>
  <c r="G175" i="1"/>
  <c r="E175" i="1"/>
  <c r="P174" i="1"/>
  <c r="H174" i="1"/>
  <c r="G174" i="1"/>
  <c r="E174" i="1"/>
  <c r="P173" i="1"/>
  <c r="G173" i="1"/>
  <c r="E173" i="1"/>
  <c r="P172" i="1"/>
  <c r="H172" i="1"/>
  <c r="G172" i="1"/>
  <c r="E172" i="1"/>
  <c r="P171" i="1"/>
  <c r="H171" i="1"/>
  <c r="G171" i="1"/>
  <c r="E171" i="1"/>
  <c r="P170" i="1"/>
  <c r="H170" i="1"/>
  <c r="G170" i="1"/>
  <c r="E170" i="1"/>
  <c r="P169" i="1"/>
  <c r="G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I137" i="1"/>
  <c r="H137" i="1"/>
  <c r="G137" i="1"/>
  <c r="E137" i="1"/>
  <c r="P136" i="1"/>
  <c r="I136" i="1"/>
  <c r="H136" i="1"/>
  <c r="G136" i="1"/>
  <c r="E136" i="1"/>
  <c r="P135" i="1"/>
  <c r="I135" i="1"/>
  <c r="H135" i="1"/>
  <c r="G135" i="1"/>
  <c r="E135" i="1"/>
  <c r="P134" i="1"/>
  <c r="I134" i="1"/>
  <c r="H134" i="1"/>
  <c r="G134" i="1"/>
  <c r="E134" i="1"/>
  <c r="P133" i="1"/>
  <c r="I133" i="1"/>
  <c r="H133" i="1"/>
  <c r="G133" i="1"/>
  <c r="E133" i="1"/>
  <c r="P132" i="1"/>
  <c r="I132" i="1"/>
  <c r="H132" i="1"/>
  <c r="G132" i="1"/>
  <c r="E132" i="1"/>
  <c r="P131" i="1"/>
  <c r="I131" i="1"/>
  <c r="H131" i="1"/>
  <c r="G131" i="1"/>
  <c r="E131" i="1"/>
  <c r="P130" i="1"/>
  <c r="I130" i="1"/>
  <c r="H130" i="1"/>
  <c r="G130" i="1"/>
  <c r="E130" i="1"/>
  <c r="P129" i="1"/>
  <c r="I129" i="1"/>
  <c r="H129" i="1"/>
  <c r="G129" i="1"/>
  <c r="E129" i="1"/>
  <c r="P128" i="1"/>
  <c r="I128" i="1"/>
  <c r="H128" i="1"/>
  <c r="G128" i="1"/>
  <c r="E128" i="1"/>
  <c r="P127" i="1"/>
  <c r="I127" i="1"/>
  <c r="H127" i="1"/>
  <c r="G127" i="1"/>
  <c r="E127" i="1"/>
  <c r="P126" i="1"/>
  <c r="I126" i="1"/>
  <c r="H126" i="1"/>
  <c r="G126" i="1"/>
  <c r="E126" i="1"/>
  <c r="P125" i="1"/>
  <c r="I125" i="1"/>
  <c r="H125" i="1"/>
  <c r="G125" i="1"/>
  <c r="E125" i="1"/>
  <c r="P124" i="1"/>
  <c r="I124" i="1"/>
  <c r="H124" i="1"/>
  <c r="G124" i="1"/>
  <c r="E124" i="1"/>
  <c r="P123" i="1"/>
  <c r="I123" i="1"/>
  <c r="H123" i="1"/>
  <c r="G123" i="1"/>
  <c r="E123" i="1"/>
  <c r="P122" i="1"/>
  <c r="I122" i="1"/>
  <c r="H122" i="1"/>
  <c r="G122" i="1"/>
  <c r="E122" i="1"/>
  <c r="P121" i="1"/>
  <c r="I121" i="1"/>
  <c r="H121" i="1"/>
  <c r="G121" i="1"/>
  <c r="E121" i="1"/>
  <c r="P120" i="1"/>
  <c r="I120" i="1"/>
  <c r="H120" i="1"/>
  <c r="G120" i="1"/>
  <c r="E120" i="1"/>
  <c r="P119" i="1"/>
  <c r="I119" i="1"/>
  <c r="H119" i="1"/>
  <c r="G119" i="1"/>
  <c r="E119" i="1"/>
  <c r="P118" i="1"/>
  <c r="I118" i="1"/>
  <c r="H118" i="1"/>
  <c r="G118" i="1"/>
  <c r="E118" i="1"/>
  <c r="P117" i="1"/>
  <c r="I117" i="1"/>
  <c r="H117" i="1"/>
  <c r="G117" i="1"/>
  <c r="E117" i="1"/>
  <c r="P116" i="1"/>
  <c r="I116" i="1"/>
  <c r="H116" i="1"/>
  <c r="G116" i="1"/>
  <c r="E116" i="1"/>
  <c r="P115" i="1"/>
  <c r="I115" i="1"/>
  <c r="H115" i="1"/>
  <c r="G115" i="1"/>
  <c r="E115" i="1"/>
  <c r="P114" i="1"/>
  <c r="I114" i="1"/>
  <c r="H114" i="1"/>
  <c r="G114" i="1"/>
  <c r="E114" i="1"/>
  <c r="P113" i="1"/>
  <c r="I113" i="1"/>
  <c r="H113" i="1"/>
  <c r="G113" i="1"/>
  <c r="E113" i="1"/>
  <c r="P112" i="1"/>
  <c r="I112" i="1"/>
  <c r="H112" i="1"/>
  <c r="G112" i="1"/>
  <c r="E112" i="1"/>
  <c r="P111" i="1"/>
  <c r="I111" i="1"/>
  <c r="H111" i="1"/>
  <c r="G111" i="1"/>
  <c r="E111" i="1"/>
  <c r="P110" i="1"/>
  <c r="I110" i="1"/>
  <c r="H110" i="1"/>
  <c r="G110" i="1"/>
  <c r="E110" i="1"/>
  <c r="P109" i="1"/>
  <c r="I109" i="1"/>
  <c r="H109" i="1"/>
  <c r="G109" i="1"/>
  <c r="E109" i="1"/>
  <c r="P108" i="1"/>
  <c r="I108" i="1"/>
  <c r="H108" i="1"/>
  <c r="G108" i="1"/>
  <c r="E108" i="1"/>
  <c r="P107" i="1"/>
  <c r="I107" i="1"/>
  <c r="G107" i="1"/>
  <c r="E107" i="1"/>
  <c r="P106" i="1"/>
  <c r="I106" i="1"/>
  <c r="H106" i="1"/>
  <c r="G106" i="1"/>
  <c r="E106" i="1"/>
  <c r="P105" i="1"/>
  <c r="I105" i="1"/>
  <c r="H105" i="1"/>
  <c r="G105" i="1"/>
  <c r="E105" i="1"/>
  <c r="P104" i="1"/>
  <c r="I104" i="1"/>
  <c r="G104" i="1"/>
  <c r="E104" i="1"/>
  <c r="P103" i="1"/>
  <c r="I103" i="1"/>
  <c r="G103" i="1"/>
  <c r="E103" i="1"/>
  <c r="P102" i="1"/>
  <c r="I102" i="1"/>
  <c r="H102" i="1"/>
  <c r="G102" i="1"/>
  <c r="E102" i="1"/>
  <c r="P101" i="1"/>
  <c r="I101" i="1"/>
  <c r="H101" i="1"/>
  <c r="G101" i="1"/>
  <c r="E101" i="1"/>
  <c r="P100" i="1"/>
  <c r="I100" i="1"/>
  <c r="G100" i="1"/>
  <c r="E100" i="1"/>
  <c r="P99" i="1"/>
  <c r="I99" i="1"/>
  <c r="G99" i="1"/>
  <c r="E99" i="1"/>
  <c r="P98" i="1"/>
  <c r="I98" i="1"/>
  <c r="H98" i="1"/>
  <c r="G98" i="1"/>
  <c r="E98" i="1"/>
  <c r="P97" i="1"/>
  <c r="I97" i="1"/>
  <c r="H97" i="1"/>
  <c r="G97" i="1"/>
  <c r="E97" i="1"/>
  <c r="P96" i="1"/>
  <c r="I96" i="1"/>
  <c r="G96" i="1"/>
  <c r="E96" i="1"/>
  <c r="P95" i="1"/>
  <c r="I95" i="1"/>
  <c r="G95" i="1"/>
  <c r="E95" i="1"/>
  <c r="P94" i="1"/>
  <c r="I94" i="1"/>
  <c r="H94" i="1"/>
  <c r="G94" i="1"/>
  <c r="E94" i="1"/>
  <c r="P93" i="1"/>
  <c r="I93" i="1"/>
  <c r="H93" i="1"/>
  <c r="G93" i="1"/>
  <c r="E93" i="1"/>
  <c r="P92" i="1"/>
  <c r="I92" i="1"/>
  <c r="G92" i="1"/>
  <c r="E92" i="1"/>
  <c r="P91" i="1"/>
  <c r="I91" i="1"/>
  <c r="G91" i="1"/>
  <c r="E91" i="1"/>
  <c r="P90" i="1"/>
  <c r="I90" i="1"/>
  <c r="H90" i="1"/>
  <c r="G90" i="1"/>
  <c r="E90" i="1"/>
  <c r="P89" i="1"/>
  <c r="I89" i="1"/>
  <c r="H89" i="1"/>
  <c r="G89" i="1"/>
  <c r="E89" i="1"/>
  <c r="P88" i="1"/>
  <c r="I88" i="1"/>
  <c r="G88" i="1"/>
  <c r="E88" i="1"/>
  <c r="P87" i="1"/>
  <c r="I87" i="1"/>
  <c r="G87" i="1"/>
  <c r="E87" i="1"/>
  <c r="P86" i="1"/>
  <c r="I86" i="1"/>
  <c r="H86" i="1"/>
  <c r="G86" i="1"/>
  <c r="E86" i="1"/>
  <c r="P85" i="1"/>
  <c r="I85" i="1"/>
  <c r="H85" i="1"/>
  <c r="G85" i="1"/>
  <c r="E85" i="1"/>
  <c r="P84" i="1"/>
  <c r="I84" i="1"/>
  <c r="G84" i="1"/>
  <c r="E84" i="1"/>
  <c r="P83" i="1"/>
  <c r="I83" i="1"/>
  <c r="G83" i="1"/>
  <c r="E83" i="1"/>
  <c r="P82" i="1"/>
  <c r="I82" i="1"/>
  <c r="H82" i="1"/>
  <c r="G82" i="1"/>
  <c r="E82" i="1"/>
  <c r="P81" i="1"/>
  <c r="I81" i="1"/>
  <c r="H81" i="1"/>
  <c r="G81" i="1"/>
  <c r="E81" i="1"/>
  <c r="P80" i="1"/>
  <c r="I80" i="1"/>
  <c r="G80" i="1"/>
  <c r="E80" i="1"/>
  <c r="P79" i="1"/>
  <c r="I79" i="1"/>
  <c r="G79" i="1"/>
  <c r="E79" i="1"/>
  <c r="P78" i="1"/>
  <c r="I78" i="1"/>
  <c r="H78" i="1"/>
  <c r="G78" i="1"/>
  <c r="E78" i="1"/>
  <c r="P77" i="1"/>
  <c r="I77" i="1"/>
  <c r="H77" i="1"/>
  <c r="G77" i="1"/>
  <c r="E77" i="1"/>
  <c r="P76" i="1"/>
  <c r="I76" i="1"/>
  <c r="G76" i="1"/>
  <c r="E76" i="1"/>
  <c r="P75" i="1"/>
  <c r="I75" i="1"/>
  <c r="G75" i="1"/>
  <c r="E75" i="1"/>
  <c r="P74" i="1"/>
  <c r="I74" i="1"/>
  <c r="H74" i="1"/>
  <c r="G74" i="1"/>
  <c r="E74" i="1"/>
  <c r="P73" i="1"/>
  <c r="I73" i="1"/>
  <c r="H73" i="1"/>
  <c r="G73" i="1"/>
  <c r="E73" i="1"/>
  <c r="P72" i="1"/>
  <c r="I72" i="1"/>
  <c r="G72" i="1"/>
  <c r="E72" i="1"/>
  <c r="P71" i="1"/>
  <c r="I71" i="1"/>
  <c r="G71" i="1"/>
  <c r="E71" i="1"/>
  <c r="P70" i="1"/>
  <c r="I70" i="1"/>
  <c r="H70" i="1"/>
  <c r="G70" i="1"/>
  <c r="E70" i="1"/>
  <c r="P69" i="1"/>
  <c r="I69" i="1"/>
  <c r="H69" i="1"/>
  <c r="G69" i="1"/>
  <c r="E69" i="1"/>
  <c r="P68" i="1"/>
  <c r="I68" i="1"/>
  <c r="G68" i="1"/>
  <c r="E68" i="1"/>
  <c r="P67" i="1"/>
  <c r="I67" i="1"/>
  <c r="G67" i="1"/>
  <c r="E67" i="1"/>
  <c r="P66" i="1"/>
  <c r="I66" i="1"/>
  <c r="H66" i="1"/>
  <c r="G66" i="1"/>
  <c r="E66" i="1"/>
  <c r="P65" i="1"/>
  <c r="I65" i="1"/>
  <c r="H65" i="1"/>
  <c r="G65" i="1"/>
  <c r="E65" i="1"/>
  <c r="P64" i="1"/>
  <c r="I64" i="1"/>
  <c r="G64" i="1"/>
  <c r="E64" i="1"/>
  <c r="P63" i="1"/>
  <c r="I63" i="1"/>
  <c r="G63" i="1"/>
  <c r="E63" i="1"/>
  <c r="P62" i="1"/>
  <c r="I62" i="1"/>
  <c r="H62" i="1"/>
  <c r="G62" i="1"/>
  <c r="E62" i="1"/>
  <c r="P61" i="1"/>
  <c r="I61" i="1"/>
  <c r="H61" i="1"/>
  <c r="G61" i="1"/>
  <c r="E61" i="1"/>
  <c r="P60" i="1"/>
  <c r="I60" i="1"/>
  <c r="G60" i="1"/>
  <c r="E60" i="1"/>
  <c r="P59" i="1"/>
  <c r="I59" i="1"/>
  <c r="G59" i="1"/>
  <c r="E59" i="1"/>
  <c r="P58" i="1"/>
  <c r="I58" i="1"/>
  <c r="H58" i="1"/>
  <c r="G58" i="1"/>
  <c r="E58" i="1"/>
  <c r="P57" i="1"/>
  <c r="I57" i="1"/>
  <c r="H57" i="1"/>
  <c r="G57" i="1"/>
  <c r="E57" i="1"/>
  <c r="P56" i="1"/>
  <c r="I56" i="1"/>
  <c r="G56" i="1"/>
  <c r="E56" i="1"/>
  <c r="P55" i="1"/>
  <c r="I55" i="1"/>
  <c r="G55" i="1"/>
  <c r="E55" i="1"/>
  <c r="P54" i="1"/>
  <c r="I54" i="1"/>
  <c r="H54" i="1"/>
  <c r="G54" i="1"/>
  <c r="E54" i="1"/>
  <c r="P53" i="1"/>
  <c r="I53" i="1"/>
  <c r="H53" i="1"/>
  <c r="G53" i="1"/>
  <c r="E53" i="1"/>
  <c r="P52" i="1"/>
  <c r="I52" i="1"/>
  <c r="G52" i="1"/>
  <c r="E52" i="1"/>
  <c r="P51" i="1"/>
  <c r="I51" i="1"/>
  <c r="G51" i="1"/>
  <c r="E51" i="1"/>
  <c r="P50" i="1"/>
  <c r="I50" i="1"/>
  <c r="H50" i="1"/>
  <c r="G50" i="1"/>
  <c r="E50" i="1"/>
  <c r="P49" i="1"/>
  <c r="I49" i="1"/>
  <c r="G49" i="1"/>
  <c r="E49" i="1"/>
  <c r="P48" i="1"/>
  <c r="I48" i="1"/>
  <c r="G48" i="1"/>
  <c r="E48" i="1"/>
  <c r="P47" i="1"/>
  <c r="I47" i="1"/>
  <c r="G47" i="1"/>
  <c r="E47" i="1"/>
  <c r="P46" i="1"/>
  <c r="I46" i="1"/>
  <c r="G46" i="1"/>
  <c r="E46" i="1"/>
  <c r="P45" i="1"/>
  <c r="I45" i="1"/>
  <c r="G45" i="1"/>
  <c r="E45" i="1"/>
  <c r="P44" i="1"/>
  <c r="I44" i="1"/>
  <c r="G44" i="1"/>
  <c r="E44" i="1"/>
  <c r="P43" i="1"/>
  <c r="I43" i="1"/>
  <c r="G43" i="1"/>
  <c r="E43" i="1"/>
  <c r="P42" i="1"/>
  <c r="I42" i="1"/>
  <c r="G42" i="1"/>
  <c r="E42" i="1"/>
  <c r="P41" i="1"/>
  <c r="I41" i="1"/>
  <c r="G41" i="1"/>
  <c r="E41" i="1"/>
  <c r="P40" i="1"/>
  <c r="I40" i="1"/>
  <c r="G40" i="1"/>
  <c r="E40" i="1"/>
  <c r="P39" i="1"/>
  <c r="I39" i="1"/>
  <c r="G39" i="1"/>
  <c r="E39" i="1"/>
  <c r="P38" i="1"/>
  <c r="I38" i="1"/>
  <c r="G38" i="1"/>
  <c r="E38" i="1"/>
  <c r="P37" i="1"/>
  <c r="I37" i="1"/>
  <c r="G37" i="1"/>
  <c r="E37" i="1"/>
  <c r="P36" i="1"/>
  <c r="I36" i="1"/>
  <c r="G36" i="1"/>
  <c r="E36" i="1"/>
  <c r="P35" i="1"/>
  <c r="I35" i="1"/>
  <c r="G35" i="1"/>
  <c r="E35" i="1"/>
  <c r="P34" i="1"/>
  <c r="I34" i="1"/>
  <c r="G34" i="1"/>
  <c r="E34" i="1"/>
  <c r="P33" i="1"/>
  <c r="I33" i="1"/>
  <c r="G33" i="1"/>
  <c r="E33" i="1"/>
  <c r="P32" i="1"/>
  <c r="I32" i="1"/>
  <c r="G32" i="1"/>
  <c r="E32" i="1"/>
  <c r="P31" i="1"/>
  <c r="I31" i="1"/>
  <c r="G31" i="1"/>
  <c r="E31" i="1"/>
  <c r="P30" i="1"/>
  <c r="I30" i="1"/>
  <c r="G30" i="1"/>
  <c r="E30" i="1"/>
  <c r="P29" i="1"/>
  <c r="I29" i="1"/>
  <c r="G29" i="1"/>
  <c r="E29" i="1"/>
  <c r="P28" i="1"/>
  <c r="I28" i="1"/>
  <c r="G28" i="1"/>
  <c r="E28" i="1"/>
  <c r="P27" i="1"/>
  <c r="I27" i="1"/>
  <c r="G27" i="1"/>
  <c r="E27" i="1"/>
  <c r="P26" i="1"/>
  <c r="I26" i="1"/>
  <c r="G26" i="1"/>
  <c r="E26" i="1"/>
  <c r="P25" i="1"/>
  <c r="I25" i="1"/>
  <c r="G25" i="1"/>
  <c r="E25" i="1"/>
  <c r="P24" i="1"/>
  <c r="I24" i="1"/>
  <c r="G24" i="1"/>
  <c r="E24" i="1"/>
  <c r="P23" i="1"/>
  <c r="I23" i="1"/>
  <c r="G23" i="1"/>
  <c r="E23" i="1"/>
  <c r="P22" i="1"/>
  <c r="I22" i="1"/>
  <c r="G22" i="1"/>
  <c r="E22" i="1"/>
  <c r="P21" i="1"/>
  <c r="E21" i="1"/>
  <c r="P20" i="1"/>
  <c r="I20" i="1"/>
  <c r="G20" i="1"/>
  <c r="E20" i="1"/>
  <c r="P19" i="1"/>
  <c r="I19" i="1"/>
  <c r="G19" i="1"/>
  <c r="E19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P18" i="1"/>
  <c r="I18" i="1"/>
  <c r="H18" i="1"/>
  <c r="G18" i="1"/>
  <c r="E18" i="1"/>
  <c r="N15" i="1"/>
  <c r="M15" i="1"/>
  <c r="L15" i="1"/>
  <c r="G15" i="1"/>
  <c r="K14" i="1"/>
  <c r="K13" i="1"/>
  <c r="K12" i="1"/>
  <c r="F291" i="1" s="1"/>
  <c r="K11" i="1"/>
  <c r="F288" i="1" s="1"/>
  <c r="K10" i="1"/>
  <c r="F236" i="1" s="1"/>
  <c r="F211" i="1"/>
  <c r="K7" i="1"/>
  <c r="F152" i="1" s="1"/>
  <c r="K6" i="1"/>
  <c r="F137" i="1" s="1"/>
  <c r="J6" i="1"/>
  <c r="K5" i="1"/>
  <c r="F107" i="1" s="1"/>
  <c r="J5" i="1"/>
  <c r="H107" i="1"/>
  <c r="K4" i="1"/>
  <c r="J4" i="1"/>
  <c r="H7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K3" i="1"/>
  <c r="F43" i="1" s="1"/>
  <c r="J3" i="1"/>
  <c r="F271" i="1" l="1"/>
  <c r="F164" i="1"/>
  <c r="F21" i="1"/>
  <c r="F266" i="1"/>
  <c r="F259" i="1"/>
  <c r="F239" i="1"/>
  <c r="F268" i="1"/>
  <c r="F276" i="1"/>
  <c r="F379" i="1"/>
  <c r="F352" i="1"/>
  <c r="H231" i="1"/>
  <c r="H233" i="1"/>
  <c r="H235" i="1"/>
  <c r="H237" i="1"/>
  <c r="H239" i="1"/>
  <c r="H241" i="1"/>
  <c r="H243" i="1"/>
  <c r="H245" i="1"/>
  <c r="H247" i="1"/>
  <c r="H249" i="1"/>
  <c r="H251" i="1"/>
  <c r="H253" i="1"/>
  <c r="H255" i="1"/>
  <c r="H257" i="1"/>
  <c r="F263" i="1"/>
  <c r="F279" i="1"/>
  <c r="F284" i="1"/>
  <c r="F287" i="1"/>
  <c r="F355" i="1"/>
  <c r="F360" i="1"/>
  <c r="F363" i="1"/>
  <c r="F368" i="1"/>
  <c r="F375" i="1"/>
  <c r="F376" i="1"/>
  <c r="F168" i="1"/>
  <c r="F160" i="1"/>
  <c r="F155" i="1"/>
  <c r="H368" i="1"/>
  <c r="H352" i="1"/>
  <c r="H291" i="1"/>
  <c r="X6" i="1"/>
  <c r="X10" i="1"/>
  <c r="X13" i="1"/>
  <c r="X14" i="1"/>
  <c r="X15" i="1" s="1"/>
  <c r="H356" i="1"/>
  <c r="H357" i="1"/>
  <c r="H358" i="1"/>
  <c r="H359" i="1"/>
  <c r="H369" i="1"/>
  <c r="H370" i="1"/>
  <c r="H371" i="1"/>
  <c r="H372" i="1"/>
  <c r="H373" i="1"/>
  <c r="H374" i="1"/>
  <c r="H355" i="1"/>
  <c r="H326" i="1"/>
  <c r="H330" i="1"/>
  <c r="H334" i="1"/>
  <c r="H338" i="1"/>
  <c r="H342" i="1"/>
  <c r="H346" i="1"/>
  <c r="H325" i="1"/>
  <c r="H329" i="1"/>
  <c r="H333" i="1"/>
  <c r="H337" i="1"/>
  <c r="H341" i="1"/>
  <c r="H345" i="1"/>
  <c r="H350" i="1"/>
  <c r="H351" i="1"/>
  <c r="H324" i="1"/>
  <c r="H328" i="1"/>
  <c r="H332" i="1"/>
  <c r="H336" i="1"/>
  <c r="H340" i="1"/>
  <c r="H344" i="1"/>
  <c r="H348" i="1"/>
  <c r="H297" i="1"/>
  <c r="H305" i="1"/>
  <c r="H313" i="1"/>
  <c r="H317" i="1"/>
  <c r="H292" i="1"/>
  <c r="H296" i="1"/>
  <c r="H300" i="1"/>
  <c r="H304" i="1"/>
  <c r="H308" i="1"/>
  <c r="H312" i="1"/>
  <c r="H316" i="1"/>
  <c r="H320" i="1"/>
  <c r="H293" i="1"/>
  <c r="H301" i="1"/>
  <c r="H309" i="1"/>
  <c r="H321" i="1"/>
  <c r="H295" i="1"/>
  <c r="H299" i="1"/>
  <c r="H303" i="1"/>
  <c r="H307" i="1"/>
  <c r="H311" i="1"/>
  <c r="H315" i="1"/>
  <c r="F359" i="1"/>
  <c r="F367" i="1"/>
  <c r="F372" i="1"/>
  <c r="F380" i="1"/>
  <c r="F356" i="1"/>
  <c r="F364" i="1"/>
  <c r="F371" i="1"/>
  <c r="P374" i="1"/>
  <c r="P379" i="1"/>
  <c r="P382" i="1"/>
  <c r="P352" i="1"/>
  <c r="P371" i="1"/>
  <c r="P363" i="1"/>
  <c r="P376" i="1"/>
  <c r="P377" i="1"/>
  <c r="P360" i="1"/>
  <c r="P348" i="1"/>
  <c r="P365" i="1"/>
  <c r="P373" i="1"/>
  <c r="P351" i="1"/>
  <c r="P354" i="1"/>
  <c r="P356" i="1"/>
  <c r="P359" i="1"/>
  <c r="P362" i="1"/>
  <c r="P364" i="1"/>
  <c r="P367" i="1"/>
  <c r="P370" i="1"/>
  <c r="P372" i="1"/>
  <c r="P375" i="1"/>
  <c r="P378" i="1"/>
  <c r="P380" i="1"/>
  <c r="P357" i="1"/>
  <c r="P381" i="1"/>
  <c r="P350" i="1"/>
  <c r="P353" i="1"/>
  <c r="P361" i="1"/>
  <c r="P369" i="1"/>
  <c r="H262" i="1"/>
  <c r="H265" i="1"/>
  <c r="H268" i="1"/>
  <c r="H271" i="1"/>
  <c r="H275" i="1"/>
  <c r="H278" i="1"/>
  <c r="H281" i="1"/>
  <c r="H284" i="1"/>
  <c r="H287" i="1"/>
  <c r="H261" i="1"/>
  <c r="H264" i="1"/>
  <c r="H274" i="1"/>
  <c r="H277" i="1"/>
  <c r="H280" i="1"/>
  <c r="H290" i="1"/>
  <c r="H263" i="1"/>
  <c r="H267" i="1"/>
  <c r="H270" i="1"/>
  <c r="H273" i="1"/>
  <c r="H276" i="1"/>
  <c r="H279" i="1"/>
  <c r="H283" i="1"/>
  <c r="H286" i="1"/>
  <c r="F264" i="1"/>
  <c r="F267" i="1"/>
  <c r="F272" i="1"/>
  <c r="F275" i="1"/>
  <c r="F280" i="1"/>
  <c r="F283" i="1"/>
  <c r="F244" i="1"/>
  <c r="F247" i="1"/>
  <c r="F255" i="1"/>
  <c r="F260" i="1"/>
  <c r="F231" i="1"/>
  <c r="F252" i="1"/>
  <c r="F232" i="1"/>
  <c r="F235" i="1"/>
  <c r="F240" i="1"/>
  <c r="F243" i="1"/>
  <c r="F248" i="1"/>
  <c r="F251" i="1"/>
  <c r="F256" i="1"/>
  <c r="F207" i="1"/>
  <c r="F167" i="1"/>
  <c r="F163" i="1"/>
  <c r="F159" i="1"/>
  <c r="F158" i="1"/>
  <c r="F154" i="1"/>
  <c r="F166" i="1"/>
  <c r="F162" i="1"/>
  <c r="F157" i="1"/>
  <c r="F153" i="1"/>
  <c r="F151" i="1"/>
  <c r="F165" i="1"/>
  <c r="F161" i="1"/>
  <c r="F156" i="1"/>
  <c r="H151" i="1"/>
  <c r="H159" i="1"/>
  <c r="H155" i="1"/>
  <c r="H163" i="1"/>
  <c r="H162" i="1"/>
  <c r="H167" i="1"/>
  <c r="H166" i="1"/>
  <c r="H168" i="1"/>
  <c r="H164" i="1"/>
  <c r="H160" i="1"/>
  <c r="H156" i="1"/>
  <c r="H152" i="1"/>
  <c r="F119" i="1"/>
  <c r="J119" i="1" s="1"/>
  <c r="K119" i="1" s="1"/>
  <c r="L119" i="1" s="1"/>
  <c r="N119" i="1" s="1"/>
  <c r="F149" i="1"/>
  <c r="J149" i="1" s="1"/>
  <c r="K149" i="1" s="1"/>
  <c r="L149" i="1" s="1"/>
  <c r="N149" i="1" s="1"/>
  <c r="F147" i="1"/>
  <c r="F145" i="1"/>
  <c r="F142" i="1"/>
  <c r="F140" i="1"/>
  <c r="J140" i="1" s="1"/>
  <c r="K140" i="1" s="1"/>
  <c r="L140" i="1" s="1"/>
  <c r="N140" i="1" s="1"/>
  <c r="F138" i="1"/>
  <c r="F116" i="1"/>
  <c r="J116" i="1" s="1"/>
  <c r="K116" i="1" s="1"/>
  <c r="L116" i="1" s="1"/>
  <c r="N116" i="1" s="1"/>
  <c r="F132" i="1"/>
  <c r="J132" i="1" s="1"/>
  <c r="K132" i="1" s="1"/>
  <c r="L132" i="1" s="1"/>
  <c r="N132" i="1" s="1"/>
  <c r="F135" i="1"/>
  <c r="J135" i="1" s="1"/>
  <c r="K135" i="1" s="1"/>
  <c r="L135" i="1" s="1"/>
  <c r="N135" i="1" s="1"/>
  <c r="F150" i="1"/>
  <c r="F148" i="1"/>
  <c r="F146" i="1"/>
  <c r="J146" i="1" s="1"/>
  <c r="K146" i="1" s="1"/>
  <c r="L146" i="1" s="1"/>
  <c r="N146" i="1" s="1"/>
  <c r="F144" i="1"/>
  <c r="F143" i="1"/>
  <c r="J143" i="1" s="1"/>
  <c r="K143" i="1" s="1"/>
  <c r="L143" i="1" s="1"/>
  <c r="N143" i="1" s="1"/>
  <c r="F141" i="1"/>
  <c r="J141" i="1" s="1"/>
  <c r="K141" i="1" s="1"/>
  <c r="L141" i="1" s="1"/>
  <c r="N141" i="1" s="1"/>
  <c r="F139" i="1"/>
  <c r="J139" i="1" s="1"/>
  <c r="K139" i="1" s="1"/>
  <c r="L139" i="1" s="1"/>
  <c r="N139" i="1" s="1"/>
  <c r="F108" i="1"/>
  <c r="F111" i="1"/>
  <c r="J111" i="1" s="1"/>
  <c r="K111" i="1" s="1"/>
  <c r="L111" i="1" s="1"/>
  <c r="N111" i="1" s="1"/>
  <c r="F124" i="1"/>
  <c r="J124" i="1" s="1"/>
  <c r="K124" i="1" s="1"/>
  <c r="L124" i="1" s="1"/>
  <c r="N124" i="1" s="1"/>
  <c r="F127" i="1"/>
  <c r="J127" i="1" s="1"/>
  <c r="K127" i="1" s="1"/>
  <c r="L127" i="1" s="1"/>
  <c r="N127" i="1" s="1"/>
  <c r="J148" i="1"/>
  <c r="K148" i="1" s="1"/>
  <c r="L148" i="1" s="1"/>
  <c r="N148" i="1" s="1"/>
  <c r="J144" i="1"/>
  <c r="K144" i="1" s="1"/>
  <c r="L144" i="1" s="1"/>
  <c r="N144" i="1" s="1"/>
  <c r="J147" i="1"/>
  <c r="K147" i="1" s="1"/>
  <c r="L147" i="1" s="1"/>
  <c r="N147" i="1" s="1"/>
  <c r="J108" i="1"/>
  <c r="K108" i="1" s="1"/>
  <c r="L108" i="1" s="1"/>
  <c r="N108" i="1" s="1"/>
  <c r="J137" i="1"/>
  <c r="K137" i="1" s="1"/>
  <c r="L137" i="1" s="1"/>
  <c r="N137" i="1" s="1"/>
  <c r="F112" i="1"/>
  <c r="J112" i="1" s="1"/>
  <c r="K112" i="1" s="1"/>
  <c r="L112" i="1" s="1"/>
  <c r="N112" i="1" s="1"/>
  <c r="F115" i="1"/>
  <c r="J115" i="1" s="1"/>
  <c r="K115" i="1" s="1"/>
  <c r="L115" i="1" s="1"/>
  <c r="N115" i="1" s="1"/>
  <c r="J107" i="1"/>
  <c r="K107" i="1" s="1"/>
  <c r="L107" i="1" s="1"/>
  <c r="F120" i="1"/>
  <c r="J120" i="1" s="1"/>
  <c r="K120" i="1" s="1"/>
  <c r="L120" i="1" s="1"/>
  <c r="N120" i="1" s="1"/>
  <c r="F123" i="1"/>
  <c r="J123" i="1" s="1"/>
  <c r="K123" i="1" s="1"/>
  <c r="L123" i="1" s="1"/>
  <c r="N123" i="1" s="1"/>
  <c r="F128" i="1"/>
  <c r="J128" i="1" s="1"/>
  <c r="K128" i="1" s="1"/>
  <c r="L128" i="1" s="1"/>
  <c r="N128" i="1" s="1"/>
  <c r="F131" i="1"/>
  <c r="J131" i="1" s="1"/>
  <c r="K131" i="1" s="1"/>
  <c r="L131" i="1" s="1"/>
  <c r="N131" i="1" s="1"/>
  <c r="F136" i="1"/>
  <c r="J136" i="1" s="1"/>
  <c r="K136" i="1" s="1"/>
  <c r="L136" i="1" s="1"/>
  <c r="N136" i="1" s="1"/>
  <c r="F73" i="1"/>
  <c r="J73" i="1" s="1"/>
  <c r="K73" i="1" s="1"/>
  <c r="L73" i="1" s="1"/>
  <c r="F69" i="1"/>
  <c r="J69" i="1" s="1"/>
  <c r="K69" i="1" s="1"/>
  <c r="L69" i="1" s="1"/>
  <c r="F65" i="1"/>
  <c r="J65" i="1" s="1"/>
  <c r="K65" i="1" s="1"/>
  <c r="L65" i="1" s="1"/>
  <c r="F61" i="1"/>
  <c r="J61" i="1" s="1"/>
  <c r="K61" i="1" s="1"/>
  <c r="L61" i="1" s="1"/>
  <c r="F57" i="1"/>
  <c r="J57" i="1" s="1"/>
  <c r="K57" i="1" s="1"/>
  <c r="L57" i="1" s="1"/>
  <c r="F53" i="1"/>
  <c r="J53" i="1" s="1"/>
  <c r="K53" i="1" s="1"/>
  <c r="L53" i="1" s="1"/>
  <c r="F49" i="1"/>
  <c r="J49" i="1" s="1"/>
  <c r="K49" i="1" s="1"/>
  <c r="L49" i="1" s="1"/>
  <c r="F74" i="1"/>
  <c r="J74" i="1" s="1"/>
  <c r="K74" i="1" s="1"/>
  <c r="L74" i="1" s="1"/>
  <c r="F70" i="1"/>
  <c r="J70" i="1" s="1"/>
  <c r="K70" i="1" s="1"/>
  <c r="L70" i="1" s="1"/>
  <c r="F66" i="1"/>
  <c r="J66" i="1" s="1"/>
  <c r="K66" i="1" s="1"/>
  <c r="L66" i="1" s="1"/>
  <c r="F62" i="1"/>
  <c r="J62" i="1" s="1"/>
  <c r="K62" i="1" s="1"/>
  <c r="L62" i="1" s="1"/>
  <c r="F58" i="1"/>
  <c r="J58" i="1" s="1"/>
  <c r="K58" i="1" s="1"/>
  <c r="L58" i="1" s="1"/>
  <c r="F54" i="1"/>
  <c r="J54" i="1" s="1"/>
  <c r="K54" i="1" s="1"/>
  <c r="L54" i="1" s="1"/>
  <c r="F50" i="1"/>
  <c r="J50" i="1" s="1"/>
  <c r="K50" i="1" s="1"/>
  <c r="L50" i="1" s="1"/>
  <c r="F197" i="1"/>
  <c r="F193" i="1"/>
  <c r="F189" i="1"/>
  <c r="F185" i="1"/>
  <c r="F181" i="1"/>
  <c r="F177" i="1"/>
  <c r="F173" i="1"/>
  <c r="F169" i="1"/>
  <c r="F196" i="1"/>
  <c r="F192" i="1"/>
  <c r="F188" i="1"/>
  <c r="F184" i="1"/>
  <c r="F198" i="1"/>
  <c r="F194" i="1"/>
  <c r="F190" i="1"/>
  <c r="F186" i="1"/>
  <c r="F182" i="1"/>
  <c r="F178" i="1"/>
  <c r="F174" i="1"/>
  <c r="F170" i="1"/>
  <c r="F180" i="1"/>
  <c r="F176" i="1"/>
  <c r="F172" i="1"/>
  <c r="K15" i="1"/>
  <c r="F36" i="1"/>
  <c r="F44" i="1"/>
  <c r="F52" i="1"/>
  <c r="F171" i="1"/>
  <c r="F47" i="1"/>
  <c r="J47" i="1" s="1"/>
  <c r="K47" i="1" s="1"/>
  <c r="L47" i="1" s="1"/>
  <c r="F55" i="1"/>
  <c r="F103" i="1"/>
  <c r="F19" i="1"/>
  <c r="F27" i="1"/>
  <c r="F35" i="1"/>
  <c r="J35" i="1" s="1"/>
  <c r="K35" i="1" s="1"/>
  <c r="L35" i="1" s="1"/>
  <c r="F51" i="1"/>
  <c r="F59" i="1"/>
  <c r="F67" i="1"/>
  <c r="F75" i="1"/>
  <c r="J75" i="1" s="1"/>
  <c r="K75" i="1" s="1"/>
  <c r="L75" i="1" s="1"/>
  <c r="F83" i="1"/>
  <c r="F91" i="1"/>
  <c r="F99" i="1"/>
  <c r="F179" i="1"/>
  <c r="F187" i="1"/>
  <c r="F195" i="1"/>
  <c r="F203" i="1"/>
  <c r="F45" i="1"/>
  <c r="J45" i="1" s="1"/>
  <c r="K45" i="1" s="1"/>
  <c r="L45" i="1" s="1"/>
  <c r="F41" i="1"/>
  <c r="J41" i="1" s="1"/>
  <c r="K41" i="1" s="1"/>
  <c r="L41" i="1" s="1"/>
  <c r="F37" i="1"/>
  <c r="J37" i="1" s="1"/>
  <c r="K37" i="1" s="1"/>
  <c r="L37" i="1" s="1"/>
  <c r="F33" i="1"/>
  <c r="J33" i="1" s="1"/>
  <c r="K33" i="1" s="1"/>
  <c r="L33" i="1" s="1"/>
  <c r="F29" i="1"/>
  <c r="J29" i="1" s="1"/>
  <c r="K29" i="1" s="1"/>
  <c r="L29" i="1" s="1"/>
  <c r="F25" i="1"/>
  <c r="J25" i="1" s="1"/>
  <c r="K25" i="1" s="1"/>
  <c r="L25" i="1" s="1"/>
  <c r="J21" i="1"/>
  <c r="K21" i="1" s="1"/>
  <c r="L21" i="1" s="1"/>
  <c r="F46" i="1"/>
  <c r="J46" i="1" s="1"/>
  <c r="K46" i="1" s="1"/>
  <c r="L46" i="1" s="1"/>
  <c r="F42" i="1"/>
  <c r="J42" i="1" s="1"/>
  <c r="K42" i="1" s="1"/>
  <c r="L42" i="1" s="1"/>
  <c r="F38" i="1"/>
  <c r="J38" i="1" s="1"/>
  <c r="K38" i="1" s="1"/>
  <c r="L38" i="1" s="1"/>
  <c r="F34" i="1"/>
  <c r="J34" i="1" s="1"/>
  <c r="K34" i="1" s="1"/>
  <c r="L34" i="1" s="1"/>
  <c r="F30" i="1"/>
  <c r="J30" i="1" s="1"/>
  <c r="K30" i="1" s="1"/>
  <c r="L30" i="1" s="1"/>
  <c r="F26" i="1"/>
  <c r="J26" i="1" s="1"/>
  <c r="K26" i="1" s="1"/>
  <c r="L26" i="1" s="1"/>
  <c r="F22" i="1"/>
  <c r="J22" i="1" s="1"/>
  <c r="K22" i="1" s="1"/>
  <c r="L22" i="1" s="1"/>
  <c r="F18" i="1"/>
  <c r="J18" i="1" s="1"/>
  <c r="K18" i="1" s="1"/>
  <c r="L18" i="1" s="1"/>
  <c r="F105" i="1"/>
  <c r="J105" i="1" s="1"/>
  <c r="K105" i="1" s="1"/>
  <c r="L105" i="1" s="1"/>
  <c r="F101" i="1"/>
  <c r="J101" i="1" s="1"/>
  <c r="K101" i="1" s="1"/>
  <c r="L101" i="1" s="1"/>
  <c r="F97" i="1"/>
  <c r="J97" i="1" s="1"/>
  <c r="K97" i="1" s="1"/>
  <c r="L97" i="1" s="1"/>
  <c r="F93" i="1"/>
  <c r="J93" i="1" s="1"/>
  <c r="K93" i="1" s="1"/>
  <c r="L93" i="1" s="1"/>
  <c r="F89" i="1"/>
  <c r="J89" i="1" s="1"/>
  <c r="K89" i="1" s="1"/>
  <c r="L89" i="1" s="1"/>
  <c r="F85" i="1"/>
  <c r="J85" i="1" s="1"/>
  <c r="K85" i="1" s="1"/>
  <c r="L85" i="1" s="1"/>
  <c r="F81" i="1"/>
  <c r="J81" i="1" s="1"/>
  <c r="K81" i="1" s="1"/>
  <c r="L81" i="1" s="1"/>
  <c r="F77" i="1"/>
  <c r="J77" i="1" s="1"/>
  <c r="K77" i="1" s="1"/>
  <c r="L77" i="1" s="1"/>
  <c r="F106" i="1"/>
  <c r="J106" i="1" s="1"/>
  <c r="K106" i="1" s="1"/>
  <c r="L106" i="1" s="1"/>
  <c r="F102" i="1"/>
  <c r="J102" i="1" s="1"/>
  <c r="K102" i="1" s="1"/>
  <c r="L102" i="1" s="1"/>
  <c r="F98" i="1"/>
  <c r="J98" i="1" s="1"/>
  <c r="K98" i="1" s="1"/>
  <c r="L98" i="1" s="1"/>
  <c r="F94" i="1"/>
  <c r="J94" i="1" s="1"/>
  <c r="K94" i="1" s="1"/>
  <c r="L94" i="1" s="1"/>
  <c r="F90" i="1"/>
  <c r="J90" i="1" s="1"/>
  <c r="K90" i="1" s="1"/>
  <c r="L90" i="1" s="1"/>
  <c r="F86" i="1"/>
  <c r="J86" i="1" s="1"/>
  <c r="K86" i="1" s="1"/>
  <c r="L86" i="1" s="1"/>
  <c r="F82" i="1"/>
  <c r="J82" i="1" s="1"/>
  <c r="K82" i="1" s="1"/>
  <c r="L82" i="1" s="1"/>
  <c r="F78" i="1"/>
  <c r="J78" i="1" s="1"/>
  <c r="K78" i="1" s="1"/>
  <c r="L78" i="1" s="1"/>
  <c r="F349" i="1"/>
  <c r="F345" i="1"/>
  <c r="F341" i="1"/>
  <c r="F337" i="1"/>
  <c r="F333" i="1"/>
  <c r="F329" i="1"/>
  <c r="F325" i="1"/>
  <c r="F350" i="1"/>
  <c r="F346" i="1"/>
  <c r="F342" i="1"/>
  <c r="F338" i="1"/>
  <c r="F334" i="1"/>
  <c r="F330" i="1"/>
  <c r="F326" i="1"/>
  <c r="F351" i="1"/>
  <c r="F339" i="1"/>
  <c r="F336" i="1"/>
  <c r="F332" i="1"/>
  <c r="F327" i="1"/>
  <c r="F348" i="1"/>
  <c r="F347" i="1"/>
  <c r="F344" i="1"/>
  <c r="F343" i="1"/>
  <c r="F340" i="1"/>
  <c r="F335" i="1"/>
  <c r="F331" i="1"/>
  <c r="F328" i="1"/>
  <c r="F324" i="1"/>
  <c r="F323" i="1"/>
  <c r="F229" i="1"/>
  <c r="F225" i="1"/>
  <c r="F221" i="1"/>
  <c r="F217" i="1"/>
  <c r="F213" i="1"/>
  <c r="F226" i="1"/>
  <c r="F222" i="1"/>
  <c r="F218" i="1"/>
  <c r="F214" i="1"/>
  <c r="F209" i="1"/>
  <c r="F205" i="1"/>
  <c r="F201" i="1"/>
  <c r="F228" i="1"/>
  <c r="F227" i="1"/>
  <c r="F224" i="1"/>
  <c r="F219" i="1"/>
  <c r="F215" i="1"/>
  <c r="F212" i="1"/>
  <c r="F204" i="1"/>
  <c r="F200" i="1"/>
  <c r="F210" i="1"/>
  <c r="F206" i="1"/>
  <c r="F202" i="1"/>
  <c r="F223" i="1"/>
  <c r="F220" i="1"/>
  <c r="F216" i="1"/>
  <c r="F208" i="1"/>
  <c r="F321" i="1"/>
  <c r="F317" i="1"/>
  <c r="F313" i="1"/>
  <c r="F309" i="1"/>
  <c r="F305" i="1"/>
  <c r="F301" i="1"/>
  <c r="F297" i="1"/>
  <c r="F293" i="1"/>
  <c r="F318" i="1"/>
  <c r="F314" i="1"/>
  <c r="F310" i="1"/>
  <c r="F306" i="1"/>
  <c r="F302" i="1"/>
  <c r="F298" i="1"/>
  <c r="F294" i="1"/>
  <c r="F320" i="1"/>
  <c r="F319" i="1"/>
  <c r="F316" i="1"/>
  <c r="F315" i="1"/>
  <c r="F312" i="1"/>
  <c r="F311" i="1"/>
  <c r="F308" i="1"/>
  <c r="F303" i="1"/>
  <c r="F295" i="1"/>
  <c r="F292" i="1"/>
  <c r="F307" i="1"/>
  <c r="F304" i="1"/>
  <c r="F300" i="1"/>
  <c r="F299" i="1"/>
  <c r="F296" i="1"/>
  <c r="F20" i="1"/>
  <c r="F28" i="1"/>
  <c r="F60" i="1"/>
  <c r="F68" i="1"/>
  <c r="F76" i="1"/>
  <c r="F84" i="1"/>
  <c r="F92" i="1"/>
  <c r="F100" i="1"/>
  <c r="F23" i="1"/>
  <c r="F31" i="1"/>
  <c r="J31" i="1" s="1"/>
  <c r="F39" i="1"/>
  <c r="F63" i="1"/>
  <c r="F71" i="1"/>
  <c r="F79" i="1"/>
  <c r="F87" i="1"/>
  <c r="F95" i="1"/>
  <c r="F175" i="1"/>
  <c r="F183" i="1"/>
  <c r="F191" i="1"/>
  <c r="F24" i="1"/>
  <c r="F32" i="1"/>
  <c r="J32" i="1" s="1"/>
  <c r="K32" i="1" s="1"/>
  <c r="L32" i="1" s="1"/>
  <c r="F40" i="1"/>
  <c r="F48" i="1"/>
  <c r="F56" i="1"/>
  <c r="F64" i="1"/>
  <c r="F72" i="1"/>
  <c r="F80" i="1"/>
  <c r="F88" i="1"/>
  <c r="F96" i="1"/>
  <c r="F104" i="1"/>
  <c r="F289" i="1"/>
  <c r="F285" i="1"/>
  <c r="F281" i="1"/>
  <c r="F277" i="1"/>
  <c r="F273" i="1"/>
  <c r="F269" i="1"/>
  <c r="F265" i="1"/>
  <c r="F261" i="1"/>
  <c r="F290" i="1"/>
  <c r="F286" i="1"/>
  <c r="F282" i="1"/>
  <c r="F278" i="1"/>
  <c r="F274" i="1"/>
  <c r="F270" i="1"/>
  <c r="F262" i="1"/>
  <c r="H15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F110" i="1"/>
  <c r="J110" i="1" s="1"/>
  <c r="K110" i="1" s="1"/>
  <c r="L110" i="1" s="1"/>
  <c r="N110" i="1" s="1"/>
  <c r="F114" i="1"/>
  <c r="J114" i="1" s="1"/>
  <c r="K114" i="1" s="1"/>
  <c r="L114" i="1" s="1"/>
  <c r="N114" i="1" s="1"/>
  <c r="F118" i="1"/>
  <c r="J118" i="1" s="1"/>
  <c r="K118" i="1" s="1"/>
  <c r="L118" i="1" s="1"/>
  <c r="N118" i="1" s="1"/>
  <c r="F122" i="1"/>
  <c r="J122" i="1" s="1"/>
  <c r="K122" i="1" s="1"/>
  <c r="L122" i="1" s="1"/>
  <c r="N122" i="1" s="1"/>
  <c r="F126" i="1"/>
  <c r="J126" i="1" s="1"/>
  <c r="K126" i="1" s="1"/>
  <c r="L126" i="1" s="1"/>
  <c r="N126" i="1" s="1"/>
  <c r="F130" i="1"/>
  <c r="J130" i="1" s="1"/>
  <c r="K130" i="1" s="1"/>
  <c r="L130" i="1" s="1"/>
  <c r="N130" i="1" s="1"/>
  <c r="F134" i="1"/>
  <c r="J134" i="1" s="1"/>
  <c r="K134" i="1" s="1"/>
  <c r="L134" i="1" s="1"/>
  <c r="N134" i="1" s="1"/>
  <c r="J138" i="1"/>
  <c r="K138" i="1" s="1"/>
  <c r="L138" i="1" s="1"/>
  <c r="N138" i="1" s="1"/>
  <c r="J142" i="1"/>
  <c r="K142" i="1" s="1"/>
  <c r="L142" i="1" s="1"/>
  <c r="N142" i="1" s="1"/>
  <c r="J150" i="1"/>
  <c r="K150" i="1" s="1"/>
  <c r="L150" i="1" s="1"/>
  <c r="N150" i="1" s="1"/>
  <c r="F257" i="1"/>
  <c r="F253" i="1"/>
  <c r="F249" i="1"/>
  <c r="F245" i="1"/>
  <c r="F241" i="1"/>
  <c r="F237" i="1"/>
  <c r="F233" i="1"/>
  <c r="F258" i="1"/>
  <c r="F254" i="1"/>
  <c r="F250" i="1"/>
  <c r="F246" i="1"/>
  <c r="F242" i="1"/>
  <c r="F238" i="1"/>
  <c r="F234" i="1"/>
  <c r="F230" i="1"/>
  <c r="F381" i="1"/>
  <c r="F377" i="1"/>
  <c r="F373" i="1"/>
  <c r="F369" i="1"/>
  <c r="F365" i="1"/>
  <c r="F361" i="1"/>
  <c r="F357" i="1"/>
  <c r="F353" i="1"/>
  <c r="F382" i="1"/>
  <c r="F378" i="1"/>
  <c r="F374" i="1"/>
  <c r="F370" i="1"/>
  <c r="F366" i="1"/>
  <c r="F362" i="1"/>
  <c r="F358" i="1"/>
  <c r="F354" i="1"/>
  <c r="H19" i="1"/>
  <c r="J43" i="1"/>
  <c r="K43" i="1" s="1"/>
  <c r="L43" i="1" s="1"/>
  <c r="H51" i="1"/>
  <c r="H55" i="1"/>
  <c r="H59" i="1"/>
  <c r="H63" i="1"/>
  <c r="H67" i="1"/>
  <c r="H71" i="1"/>
  <c r="H79" i="1"/>
  <c r="H83" i="1"/>
  <c r="H87" i="1"/>
  <c r="H91" i="1"/>
  <c r="H95" i="1"/>
  <c r="H99" i="1"/>
  <c r="H103" i="1"/>
  <c r="F109" i="1"/>
  <c r="J109" i="1" s="1"/>
  <c r="K109" i="1" s="1"/>
  <c r="L109" i="1" s="1"/>
  <c r="N109" i="1" s="1"/>
  <c r="F113" i="1"/>
  <c r="J113" i="1" s="1"/>
  <c r="K113" i="1" s="1"/>
  <c r="L113" i="1" s="1"/>
  <c r="N113" i="1" s="1"/>
  <c r="F117" i="1"/>
  <c r="J117" i="1" s="1"/>
  <c r="K117" i="1" s="1"/>
  <c r="L117" i="1" s="1"/>
  <c r="N117" i="1" s="1"/>
  <c r="F121" i="1"/>
  <c r="J121" i="1" s="1"/>
  <c r="K121" i="1" s="1"/>
  <c r="L121" i="1" s="1"/>
  <c r="N121" i="1" s="1"/>
  <c r="F125" i="1"/>
  <c r="J125" i="1" s="1"/>
  <c r="K125" i="1" s="1"/>
  <c r="L125" i="1" s="1"/>
  <c r="N125" i="1" s="1"/>
  <c r="F129" i="1"/>
  <c r="J129" i="1" s="1"/>
  <c r="K129" i="1" s="1"/>
  <c r="L129" i="1" s="1"/>
  <c r="N129" i="1" s="1"/>
  <c r="F133" i="1"/>
  <c r="J133" i="1" s="1"/>
  <c r="K133" i="1" s="1"/>
  <c r="L133" i="1" s="1"/>
  <c r="N133" i="1" s="1"/>
  <c r="J145" i="1"/>
  <c r="K145" i="1" s="1"/>
  <c r="L145" i="1" s="1"/>
  <c r="N145" i="1" s="1"/>
  <c r="X16" i="1" l="1"/>
  <c r="J92" i="1"/>
  <c r="K92" i="1" s="1"/>
  <c r="L92" i="1" s="1"/>
  <c r="J60" i="1"/>
  <c r="K60" i="1" s="1"/>
  <c r="L60" i="1" s="1"/>
  <c r="N60" i="1" s="1"/>
  <c r="J96" i="1"/>
  <c r="K96" i="1" s="1"/>
  <c r="L96" i="1" s="1"/>
  <c r="N96" i="1" s="1"/>
  <c r="J64" i="1"/>
  <c r="K64" i="1" s="1"/>
  <c r="L64" i="1" s="1"/>
  <c r="J87" i="1"/>
  <c r="K87" i="1" s="1"/>
  <c r="L87" i="1" s="1"/>
  <c r="N87" i="1" s="1"/>
  <c r="J52" i="1"/>
  <c r="K52" i="1" s="1"/>
  <c r="L52" i="1" s="1"/>
  <c r="N52" i="1" s="1"/>
  <c r="J100" i="1"/>
  <c r="K100" i="1" s="1"/>
  <c r="L100" i="1" s="1"/>
  <c r="N100" i="1" s="1"/>
  <c r="J68" i="1"/>
  <c r="K68" i="1" s="1"/>
  <c r="L68" i="1" s="1"/>
  <c r="N68" i="1" s="1"/>
  <c r="J103" i="1"/>
  <c r="K103" i="1" s="1"/>
  <c r="L103" i="1" s="1"/>
  <c r="N103" i="1" s="1"/>
  <c r="N64" i="1"/>
  <c r="N92" i="1"/>
  <c r="N98" i="1"/>
  <c r="N97" i="1"/>
  <c r="N54" i="1"/>
  <c r="N57" i="1"/>
  <c r="N78" i="1"/>
  <c r="N77" i="1"/>
  <c r="N18" i="1"/>
  <c r="N66" i="1"/>
  <c r="N69" i="1"/>
  <c r="N86" i="1"/>
  <c r="N102" i="1"/>
  <c r="N85" i="1"/>
  <c r="N101" i="1"/>
  <c r="N58" i="1"/>
  <c r="N74" i="1"/>
  <c r="N61" i="1"/>
  <c r="N107" i="1"/>
  <c r="J51" i="1"/>
  <c r="K51" i="1" s="1"/>
  <c r="L51" i="1" s="1"/>
  <c r="N82" i="1"/>
  <c r="N81" i="1"/>
  <c r="N75" i="1"/>
  <c r="N70" i="1"/>
  <c r="N73" i="1"/>
  <c r="N94" i="1"/>
  <c r="N93" i="1"/>
  <c r="N50" i="1"/>
  <c r="N53" i="1"/>
  <c r="N90" i="1"/>
  <c r="N106" i="1"/>
  <c r="N89" i="1"/>
  <c r="N105" i="1"/>
  <c r="N62" i="1"/>
  <c r="N49" i="1"/>
  <c r="N65" i="1"/>
  <c r="N30" i="1"/>
  <c r="N33" i="1"/>
  <c r="N42" i="1"/>
  <c r="N29" i="1"/>
  <c r="N43" i="1"/>
  <c r="N32" i="1"/>
  <c r="N22" i="1"/>
  <c r="N38" i="1"/>
  <c r="N25" i="1"/>
  <c r="N41" i="1"/>
  <c r="N35" i="1"/>
  <c r="N46" i="1"/>
  <c r="N47" i="1"/>
  <c r="N26" i="1"/>
  <c r="N45" i="1"/>
  <c r="N34" i="1"/>
  <c r="N21" i="1"/>
  <c r="N37" i="1"/>
  <c r="J39" i="1"/>
  <c r="K39" i="1" s="1"/>
  <c r="L39" i="1" s="1"/>
  <c r="J104" i="1"/>
  <c r="K104" i="1" s="1"/>
  <c r="L104" i="1" s="1"/>
  <c r="J72" i="1"/>
  <c r="K72" i="1" s="1"/>
  <c r="L72" i="1" s="1"/>
  <c r="J40" i="1"/>
  <c r="K40" i="1" s="1"/>
  <c r="L40" i="1" s="1"/>
  <c r="J95" i="1"/>
  <c r="K95" i="1" s="1"/>
  <c r="L95" i="1" s="1"/>
  <c r="J88" i="1"/>
  <c r="K88" i="1" s="1"/>
  <c r="L88" i="1" s="1"/>
  <c r="J56" i="1"/>
  <c r="K56" i="1" s="1"/>
  <c r="L56" i="1" s="1"/>
  <c r="J24" i="1"/>
  <c r="K24" i="1" s="1"/>
  <c r="L24" i="1" s="1"/>
  <c r="J79" i="1"/>
  <c r="K79" i="1" s="1"/>
  <c r="L79" i="1" s="1"/>
  <c r="K31" i="1"/>
  <c r="L31" i="1" s="1"/>
  <c r="J84" i="1"/>
  <c r="K84" i="1" s="1"/>
  <c r="L84" i="1" s="1"/>
  <c r="J28" i="1"/>
  <c r="K28" i="1" s="1"/>
  <c r="L28" i="1" s="1"/>
  <c r="J99" i="1"/>
  <c r="K99" i="1" s="1"/>
  <c r="L99" i="1" s="1"/>
  <c r="J67" i="1"/>
  <c r="K67" i="1" s="1"/>
  <c r="L67" i="1" s="1"/>
  <c r="J27" i="1"/>
  <c r="K27" i="1" s="1"/>
  <c r="L27" i="1" s="1"/>
  <c r="J55" i="1"/>
  <c r="K55" i="1" s="1"/>
  <c r="L55" i="1" s="1"/>
  <c r="J44" i="1"/>
  <c r="K44" i="1" s="1"/>
  <c r="L44" i="1" s="1"/>
  <c r="J63" i="1"/>
  <c r="K63" i="1" s="1"/>
  <c r="L63" i="1" s="1"/>
  <c r="J83" i="1"/>
  <c r="K83" i="1" s="1"/>
  <c r="L83" i="1" s="1"/>
  <c r="J80" i="1"/>
  <c r="K80" i="1" s="1"/>
  <c r="L80" i="1" s="1"/>
  <c r="J48" i="1"/>
  <c r="K48" i="1" s="1"/>
  <c r="L48" i="1" s="1"/>
  <c r="J71" i="1"/>
  <c r="K71" i="1" s="1"/>
  <c r="L71" i="1" s="1"/>
  <c r="J23" i="1"/>
  <c r="K23" i="1" s="1"/>
  <c r="L23" i="1" s="1"/>
  <c r="J76" i="1"/>
  <c r="K76" i="1" s="1"/>
  <c r="L76" i="1" s="1"/>
  <c r="J20" i="1"/>
  <c r="K20" i="1" s="1"/>
  <c r="L20" i="1" s="1"/>
  <c r="J91" i="1"/>
  <c r="K91" i="1" s="1"/>
  <c r="L91" i="1" s="1"/>
  <c r="J59" i="1"/>
  <c r="K59" i="1" s="1"/>
  <c r="L59" i="1" s="1"/>
  <c r="J19" i="1"/>
  <c r="K19" i="1" s="1"/>
  <c r="L19" i="1" s="1"/>
  <c r="J36" i="1"/>
  <c r="K36" i="1" s="1"/>
  <c r="L36" i="1" s="1"/>
  <c r="I14" i="1" l="1"/>
  <c r="I12" i="1"/>
  <c r="I10" i="1"/>
  <c r="I8" i="1"/>
  <c r="I13" i="1"/>
  <c r="I11" i="1"/>
  <c r="I9" i="1"/>
  <c r="I7" i="1"/>
  <c r="N76" i="1"/>
  <c r="N55" i="1"/>
  <c r="N79" i="1"/>
  <c r="N59" i="1"/>
  <c r="N83" i="1"/>
  <c r="N84" i="1"/>
  <c r="N56" i="1"/>
  <c r="N72" i="1"/>
  <c r="N51" i="1"/>
  <c r="N19" i="1"/>
  <c r="N80" i="1"/>
  <c r="N99" i="1"/>
  <c r="N95" i="1"/>
  <c r="N91" i="1"/>
  <c r="N71" i="1"/>
  <c r="N63" i="1"/>
  <c r="N67" i="1"/>
  <c r="N88" i="1"/>
  <c r="N104" i="1"/>
  <c r="N28" i="1"/>
  <c r="N40" i="1"/>
  <c r="N36" i="1"/>
  <c r="N20" i="1"/>
  <c r="N48" i="1"/>
  <c r="N44" i="1"/>
  <c r="N39" i="1"/>
  <c r="N31" i="1"/>
  <c r="N24" i="1"/>
  <c r="N23" i="1"/>
  <c r="N27" i="1"/>
  <c r="I155" i="1" l="1"/>
  <c r="J155" i="1" s="1"/>
  <c r="K155" i="1" s="1"/>
  <c r="L155" i="1" s="1"/>
  <c r="N155" i="1" s="1"/>
  <c r="I156" i="1"/>
  <c r="J156" i="1" s="1"/>
  <c r="K156" i="1" s="1"/>
  <c r="L156" i="1" s="1"/>
  <c r="N156" i="1" s="1"/>
  <c r="I157" i="1"/>
  <c r="J157" i="1" s="1"/>
  <c r="K157" i="1" s="1"/>
  <c r="L157" i="1" s="1"/>
  <c r="N157" i="1" s="1"/>
  <c r="I160" i="1"/>
  <c r="J160" i="1" s="1"/>
  <c r="K160" i="1" s="1"/>
  <c r="L160" i="1" s="1"/>
  <c r="N160" i="1" s="1"/>
  <c r="I161" i="1"/>
  <c r="J161" i="1" s="1"/>
  <c r="K161" i="1" s="1"/>
  <c r="L161" i="1" s="1"/>
  <c r="N161" i="1" s="1"/>
  <c r="I162" i="1"/>
  <c r="J162" i="1" s="1"/>
  <c r="K162" i="1" s="1"/>
  <c r="L162" i="1" s="1"/>
  <c r="N162" i="1" s="1"/>
  <c r="I163" i="1"/>
  <c r="J163" i="1" s="1"/>
  <c r="K163" i="1" s="1"/>
  <c r="L163" i="1" s="1"/>
  <c r="N163" i="1" s="1"/>
  <c r="I168" i="1"/>
  <c r="J168" i="1" s="1"/>
  <c r="K168" i="1" s="1"/>
  <c r="L168" i="1" s="1"/>
  <c r="N168" i="1" s="1"/>
  <c r="I15" i="1"/>
  <c r="I152" i="1"/>
  <c r="J152" i="1" s="1"/>
  <c r="K152" i="1" s="1"/>
  <c r="L152" i="1" s="1"/>
  <c r="N152" i="1" s="1"/>
  <c r="I153" i="1"/>
  <c r="J153" i="1" s="1"/>
  <c r="K153" i="1" s="1"/>
  <c r="L153" i="1" s="1"/>
  <c r="N153" i="1" s="1"/>
  <c r="I154" i="1"/>
  <c r="J154" i="1" s="1"/>
  <c r="K154" i="1" s="1"/>
  <c r="L154" i="1" s="1"/>
  <c r="N154" i="1" s="1"/>
  <c r="I158" i="1"/>
  <c r="J158" i="1" s="1"/>
  <c r="K158" i="1" s="1"/>
  <c r="L158" i="1" s="1"/>
  <c r="N158" i="1" s="1"/>
  <c r="I159" i="1"/>
  <c r="J159" i="1" s="1"/>
  <c r="K159" i="1" s="1"/>
  <c r="L159" i="1" s="1"/>
  <c r="N159" i="1" s="1"/>
  <c r="I164" i="1"/>
  <c r="J164" i="1" s="1"/>
  <c r="K164" i="1" s="1"/>
  <c r="L164" i="1" s="1"/>
  <c r="N164" i="1" s="1"/>
  <c r="I165" i="1"/>
  <c r="J165" i="1" s="1"/>
  <c r="K165" i="1" s="1"/>
  <c r="L165" i="1" s="1"/>
  <c r="N165" i="1" s="1"/>
  <c r="I166" i="1"/>
  <c r="J166" i="1" s="1"/>
  <c r="K166" i="1" s="1"/>
  <c r="L166" i="1" s="1"/>
  <c r="N166" i="1" s="1"/>
  <c r="I167" i="1"/>
  <c r="J167" i="1" s="1"/>
  <c r="K167" i="1" s="1"/>
  <c r="L167" i="1" s="1"/>
  <c r="N167" i="1" s="1"/>
  <c r="I151" i="1"/>
  <c r="J151" i="1" s="1"/>
  <c r="K151" i="1" s="1"/>
  <c r="L151" i="1" s="1"/>
  <c r="N151" i="1" s="1"/>
  <c r="J7" i="1"/>
  <c r="I266" i="1"/>
  <c r="J266" i="1" s="1"/>
  <c r="K266" i="1" s="1"/>
  <c r="L266" i="1" s="1"/>
  <c r="I290" i="1"/>
  <c r="J290" i="1" s="1"/>
  <c r="K290" i="1" s="1"/>
  <c r="L290" i="1" s="1"/>
  <c r="I287" i="1"/>
  <c r="J287" i="1" s="1"/>
  <c r="K287" i="1" s="1"/>
  <c r="L287" i="1" s="1"/>
  <c r="I284" i="1"/>
  <c r="J284" i="1" s="1"/>
  <c r="K284" i="1" s="1"/>
  <c r="L284" i="1" s="1"/>
  <c r="I281" i="1"/>
  <c r="J281" i="1" s="1"/>
  <c r="K281" i="1" s="1"/>
  <c r="L281" i="1" s="1"/>
  <c r="I280" i="1"/>
  <c r="J280" i="1" s="1"/>
  <c r="K280" i="1" s="1"/>
  <c r="L280" i="1" s="1"/>
  <c r="I279" i="1"/>
  <c r="J279" i="1" s="1"/>
  <c r="K279" i="1" s="1"/>
  <c r="L279" i="1" s="1"/>
  <c r="I275" i="1"/>
  <c r="J275" i="1" s="1"/>
  <c r="K275" i="1" s="1"/>
  <c r="L275" i="1" s="1"/>
  <c r="I274" i="1"/>
  <c r="J274" i="1" s="1"/>
  <c r="K274" i="1" s="1"/>
  <c r="L274" i="1" s="1"/>
  <c r="I273" i="1"/>
  <c r="J273" i="1" s="1"/>
  <c r="K273" i="1" s="1"/>
  <c r="L273" i="1" s="1"/>
  <c r="I272" i="1"/>
  <c r="J272" i="1" s="1"/>
  <c r="K272" i="1" s="1"/>
  <c r="L272" i="1" s="1"/>
  <c r="I270" i="1"/>
  <c r="J270" i="1" s="1"/>
  <c r="K270" i="1" s="1"/>
  <c r="L270" i="1" s="1"/>
  <c r="I269" i="1"/>
  <c r="J269" i="1" s="1"/>
  <c r="K269" i="1" s="1"/>
  <c r="L269" i="1" s="1"/>
  <c r="I267" i="1"/>
  <c r="J267" i="1" s="1"/>
  <c r="K267" i="1" s="1"/>
  <c r="L267" i="1" s="1"/>
  <c r="I265" i="1"/>
  <c r="J265" i="1" s="1"/>
  <c r="K265" i="1" s="1"/>
  <c r="L265" i="1" s="1"/>
  <c r="I264" i="1"/>
  <c r="J264" i="1" s="1"/>
  <c r="K264" i="1" s="1"/>
  <c r="L264" i="1" s="1"/>
  <c r="I263" i="1"/>
  <c r="J263" i="1" s="1"/>
  <c r="K263" i="1" s="1"/>
  <c r="L263" i="1" s="1"/>
  <c r="J11" i="1"/>
  <c r="I288" i="1"/>
  <c r="J288" i="1" s="1"/>
  <c r="K288" i="1" s="1"/>
  <c r="L288" i="1" s="1"/>
  <c r="I285" i="1"/>
  <c r="J285" i="1" s="1"/>
  <c r="K285" i="1" s="1"/>
  <c r="L285" i="1" s="1"/>
  <c r="I283" i="1"/>
  <c r="J283" i="1" s="1"/>
  <c r="K283" i="1" s="1"/>
  <c r="L283" i="1" s="1"/>
  <c r="I278" i="1"/>
  <c r="J278" i="1" s="1"/>
  <c r="K278" i="1" s="1"/>
  <c r="L278" i="1" s="1"/>
  <c r="I276" i="1"/>
  <c r="J276" i="1" s="1"/>
  <c r="K276" i="1" s="1"/>
  <c r="L276" i="1" s="1"/>
  <c r="I268" i="1"/>
  <c r="J268" i="1" s="1"/>
  <c r="K268" i="1" s="1"/>
  <c r="L268" i="1" s="1"/>
  <c r="I262" i="1"/>
  <c r="J262" i="1" s="1"/>
  <c r="K262" i="1" s="1"/>
  <c r="L262" i="1" s="1"/>
  <c r="I289" i="1"/>
  <c r="J289" i="1" s="1"/>
  <c r="K289" i="1" s="1"/>
  <c r="L289" i="1" s="1"/>
  <c r="I286" i="1"/>
  <c r="J286" i="1" s="1"/>
  <c r="K286" i="1" s="1"/>
  <c r="L286" i="1" s="1"/>
  <c r="I282" i="1"/>
  <c r="J282" i="1" s="1"/>
  <c r="K282" i="1" s="1"/>
  <c r="L282" i="1" s="1"/>
  <c r="I277" i="1"/>
  <c r="J277" i="1" s="1"/>
  <c r="K277" i="1" s="1"/>
  <c r="L277" i="1" s="1"/>
  <c r="I271" i="1"/>
  <c r="J271" i="1" s="1"/>
  <c r="K271" i="1" s="1"/>
  <c r="L271" i="1" s="1"/>
  <c r="I261" i="1"/>
  <c r="J261" i="1" s="1"/>
  <c r="K261" i="1" s="1"/>
  <c r="L261" i="1" s="1"/>
  <c r="I197" i="1"/>
  <c r="J197" i="1" s="1"/>
  <c r="K197" i="1" s="1"/>
  <c r="L197" i="1" s="1"/>
  <c r="N197" i="1" s="1"/>
  <c r="I196" i="1"/>
  <c r="J196" i="1" s="1"/>
  <c r="K196" i="1" s="1"/>
  <c r="L196" i="1" s="1"/>
  <c r="N196" i="1" s="1"/>
  <c r="I195" i="1"/>
  <c r="J195" i="1" s="1"/>
  <c r="K195" i="1" s="1"/>
  <c r="L195" i="1" s="1"/>
  <c r="N195" i="1" s="1"/>
  <c r="I193" i="1"/>
  <c r="J193" i="1" s="1"/>
  <c r="K193" i="1" s="1"/>
  <c r="L193" i="1" s="1"/>
  <c r="N193" i="1" s="1"/>
  <c r="I192" i="1"/>
  <c r="J192" i="1" s="1"/>
  <c r="K192" i="1" s="1"/>
  <c r="L192" i="1" s="1"/>
  <c r="N192" i="1" s="1"/>
  <c r="I190" i="1"/>
  <c r="J190" i="1" s="1"/>
  <c r="K190" i="1" s="1"/>
  <c r="L190" i="1" s="1"/>
  <c r="N190" i="1" s="1"/>
  <c r="I187" i="1"/>
  <c r="J187" i="1" s="1"/>
  <c r="K187" i="1" s="1"/>
  <c r="L187" i="1" s="1"/>
  <c r="N187" i="1" s="1"/>
  <c r="I185" i="1"/>
  <c r="J185" i="1" s="1"/>
  <c r="K185" i="1" s="1"/>
  <c r="L185" i="1" s="1"/>
  <c r="N185" i="1" s="1"/>
  <c r="I184" i="1"/>
  <c r="J184" i="1" s="1"/>
  <c r="K184" i="1" s="1"/>
  <c r="L184" i="1" s="1"/>
  <c r="N184" i="1" s="1"/>
  <c r="I182" i="1"/>
  <c r="J182" i="1" s="1"/>
  <c r="K182" i="1" s="1"/>
  <c r="L182" i="1" s="1"/>
  <c r="N182" i="1" s="1"/>
  <c r="I179" i="1"/>
  <c r="J179" i="1" s="1"/>
  <c r="K179" i="1" s="1"/>
  <c r="L179" i="1" s="1"/>
  <c r="N179" i="1" s="1"/>
  <c r="I177" i="1"/>
  <c r="J177" i="1" s="1"/>
  <c r="K177" i="1" s="1"/>
  <c r="L177" i="1" s="1"/>
  <c r="N177" i="1" s="1"/>
  <c r="I176" i="1"/>
  <c r="J176" i="1" s="1"/>
  <c r="K176" i="1" s="1"/>
  <c r="L176" i="1" s="1"/>
  <c r="N176" i="1" s="1"/>
  <c r="I174" i="1"/>
  <c r="J174" i="1" s="1"/>
  <c r="K174" i="1" s="1"/>
  <c r="L174" i="1" s="1"/>
  <c r="N174" i="1" s="1"/>
  <c r="I171" i="1"/>
  <c r="J171" i="1" s="1"/>
  <c r="K171" i="1" s="1"/>
  <c r="L171" i="1" s="1"/>
  <c r="N171" i="1" s="1"/>
  <c r="I169" i="1"/>
  <c r="J169" i="1" s="1"/>
  <c r="K169" i="1" s="1"/>
  <c r="L169" i="1" s="1"/>
  <c r="N169" i="1" s="1"/>
  <c r="J8" i="1"/>
  <c r="I198" i="1"/>
  <c r="J198" i="1" s="1"/>
  <c r="K198" i="1" s="1"/>
  <c r="L198" i="1" s="1"/>
  <c r="N198" i="1" s="1"/>
  <c r="I194" i="1"/>
  <c r="J194" i="1" s="1"/>
  <c r="K194" i="1" s="1"/>
  <c r="L194" i="1" s="1"/>
  <c r="N194" i="1" s="1"/>
  <c r="I188" i="1"/>
  <c r="J188" i="1" s="1"/>
  <c r="K188" i="1" s="1"/>
  <c r="L188" i="1" s="1"/>
  <c r="N188" i="1" s="1"/>
  <c r="I186" i="1"/>
  <c r="J186" i="1" s="1"/>
  <c r="K186" i="1" s="1"/>
  <c r="L186" i="1" s="1"/>
  <c r="N186" i="1" s="1"/>
  <c r="I180" i="1"/>
  <c r="J180" i="1" s="1"/>
  <c r="K180" i="1" s="1"/>
  <c r="L180" i="1" s="1"/>
  <c r="N180" i="1" s="1"/>
  <c r="I175" i="1"/>
  <c r="J175" i="1" s="1"/>
  <c r="K175" i="1" s="1"/>
  <c r="L175" i="1" s="1"/>
  <c r="N175" i="1" s="1"/>
  <c r="I173" i="1"/>
  <c r="J173" i="1" s="1"/>
  <c r="K173" i="1" s="1"/>
  <c r="L173" i="1" s="1"/>
  <c r="N173" i="1" s="1"/>
  <c r="I191" i="1"/>
  <c r="J191" i="1" s="1"/>
  <c r="K191" i="1" s="1"/>
  <c r="L191" i="1" s="1"/>
  <c r="N191" i="1" s="1"/>
  <c r="I189" i="1"/>
  <c r="J189" i="1" s="1"/>
  <c r="K189" i="1" s="1"/>
  <c r="L189" i="1" s="1"/>
  <c r="N189" i="1" s="1"/>
  <c r="I183" i="1"/>
  <c r="J183" i="1" s="1"/>
  <c r="K183" i="1" s="1"/>
  <c r="L183" i="1" s="1"/>
  <c r="N183" i="1" s="1"/>
  <c r="I181" i="1"/>
  <c r="J181" i="1" s="1"/>
  <c r="K181" i="1" s="1"/>
  <c r="L181" i="1" s="1"/>
  <c r="N181" i="1" s="1"/>
  <c r="I178" i="1"/>
  <c r="J178" i="1" s="1"/>
  <c r="K178" i="1" s="1"/>
  <c r="L178" i="1" s="1"/>
  <c r="N178" i="1" s="1"/>
  <c r="I172" i="1"/>
  <c r="J172" i="1" s="1"/>
  <c r="K172" i="1" s="1"/>
  <c r="L172" i="1" s="1"/>
  <c r="N172" i="1" s="1"/>
  <c r="I170" i="1"/>
  <c r="J170" i="1" s="1"/>
  <c r="K170" i="1" s="1"/>
  <c r="L170" i="1" s="1"/>
  <c r="N170" i="1" s="1"/>
  <c r="I291" i="1"/>
  <c r="J291" i="1" s="1"/>
  <c r="K291" i="1" s="1"/>
  <c r="L291" i="1" s="1"/>
  <c r="I317" i="1"/>
  <c r="J317" i="1" s="1"/>
  <c r="K317" i="1" s="1"/>
  <c r="L317" i="1" s="1"/>
  <c r="I316" i="1"/>
  <c r="J316" i="1" s="1"/>
  <c r="K316" i="1" s="1"/>
  <c r="L316" i="1" s="1"/>
  <c r="I315" i="1"/>
  <c r="J315" i="1" s="1"/>
  <c r="K315" i="1" s="1"/>
  <c r="L315" i="1" s="1"/>
  <c r="I314" i="1"/>
  <c r="J314" i="1" s="1"/>
  <c r="K314" i="1" s="1"/>
  <c r="L314" i="1" s="1"/>
  <c r="I309" i="1"/>
  <c r="J309" i="1" s="1"/>
  <c r="K309" i="1" s="1"/>
  <c r="L309" i="1" s="1"/>
  <c r="I308" i="1"/>
  <c r="J308" i="1" s="1"/>
  <c r="K308" i="1" s="1"/>
  <c r="L308" i="1" s="1"/>
  <c r="I307" i="1"/>
  <c r="J307" i="1" s="1"/>
  <c r="K307" i="1" s="1"/>
  <c r="L307" i="1" s="1"/>
  <c r="I306" i="1"/>
  <c r="J306" i="1" s="1"/>
  <c r="K306" i="1" s="1"/>
  <c r="L306" i="1" s="1"/>
  <c r="I301" i="1"/>
  <c r="J301" i="1" s="1"/>
  <c r="K301" i="1" s="1"/>
  <c r="L301" i="1" s="1"/>
  <c r="I300" i="1"/>
  <c r="J300" i="1" s="1"/>
  <c r="K300" i="1" s="1"/>
  <c r="L300" i="1" s="1"/>
  <c r="I299" i="1"/>
  <c r="J299" i="1" s="1"/>
  <c r="K299" i="1" s="1"/>
  <c r="L299" i="1" s="1"/>
  <c r="I298" i="1"/>
  <c r="J298" i="1" s="1"/>
  <c r="K298" i="1" s="1"/>
  <c r="L298" i="1" s="1"/>
  <c r="I293" i="1"/>
  <c r="J293" i="1" s="1"/>
  <c r="K293" i="1" s="1"/>
  <c r="L293" i="1" s="1"/>
  <c r="I292" i="1"/>
  <c r="J292" i="1" s="1"/>
  <c r="K292" i="1" s="1"/>
  <c r="L292" i="1" s="1"/>
  <c r="J12" i="1"/>
  <c r="I321" i="1"/>
  <c r="J321" i="1" s="1"/>
  <c r="K321" i="1" s="1"/>
  <c r="L321" i="1" s="1"/>
  <c r="I320" i="1"/>
  <c r="J320" i="1" s="1"/>
  <c r="K320" i="1" s="1"/>
  <c r="L320" i="1" s="1"/>
  <c r="I318" i="1"/>
  <c r="J318" i="1" s="1"/>
  <c r="K318" i="1" s="1"/>
  <c r="L318" i="1" s="1"/>
  <c r="I312" i="1"/>
  <c r="J312" i="1" s="1"/>
  <c r="K312" i="1" s="1"/>
  <c r="L312" i="1" s="1"/>
  <c r="I310" i="1"/>
  <c r="J310" i="1" s="1"/>
  <c r="K310" i="1" s="1"/>
  <c r="L310" i="1" s="1"/>
  <c r="I305" i="1"/>
  <c r="J305" i="1" s="1"/>
  <c r="K305" i="1" s="1"/>
  <c r="L305" i="1" s="1"/>
  <c r="I303" i="1"/>
  <c r="J303" i="1" s="1"/>
  <c r="K303" i="1" s="1"/>
  <c r="L303" i="1" s="1"/>
  <c r="I296" i="1"/>
  <c r="J296" i="1" s="1"/>
  <c r="K296" i="1" s="1"/>
  <c r="L296" i="1" s="1"/>
  <c r="I294" i="1"/>
  <c r="J294" i="1" s="1"/>
  <c r="K294" i="1" s="1"/>
  <c r="L294" i="1" s="1"/>
  <c r="I319" i="1"/>
  <c r="J319" i="1" s="1"/>
  <c r="K319" i="1" s="1"/>
  <c r="L319" i="1" s="1"/>
  <c r="I313" i="1"/>
  <c r="J313" i="1" s="1"/>
  <c r="K313" i="1" s="1"/>
  <c r="L313" i="1" s="1"/>
  <c r="I311" i="1"/>
  <c r="J311" i="1" s="1"/>
  <c r="K311" i="1" s="1"/>
  <c r="L311" i="1" s="1"/>
  <c r="I304" i="1"/>
  <c r="J304" i="1" s="1"/>
  <c r="K304" i="1" s="1"/>
  <c r="L304" i="1" s="1"/>
  <c r="I302" i="1"/>
  <c r="J302" i="1" s="1"/>
  <c r="K302" i="1" s="1"/>
  <c r="L302" i="1" s="1"/>
  <c r="I297" i="1"/>
  <c r="J297" i="1" s="1"/>
  <c r="K297" i="1" s="1"/>
  <c r="L297" i="1" s="1"/>
  <c r="I295" i="1"/>
  <c r="J295" i="1" s="1"/>
  <c r="K295" i="1" s="1"/>
  <c r="L295" i="1" s="1"/>
  <c r="I228" i="1"/>
  <c r="J228" i="1" s="1"/>
  <c r="K228" i="1" s="1"/>
  <c r="L228" i="1" s="1"/>
  <c r="I226" i="1"/>
  <c r="J226" i="1" s="1"/>
  <c r="K226" i="1" s="1"/>
  <c r="L226" i="1" s="1"/>
  <c r="I224" i="1"/>
  <c r="J224" i="1" s="1"/>
  <c r="K224" i="1" s="1"/>
  <c r="L224" i="1" s="1"/>
  <c r="I222" i="1"/>
  <c r="J222" i="1" s="1"/>
  <c r="K222" i="1" s="1"/>
  <c r="L222" i="1" s="1"/>
  <c r="I220" i="1"/>
  <c r="J220" i="1" s="1"/>
  <c r="K220" i="1" s="1"/>
  <c r="L220" i="1" s="1"/>
  <c r="I218" i="1"/>
  <c r="J218" i="1" s="1"/>
  <c r="K218" i="1" s="1"/>
  <c r="L218" i="1" s="1"/>
  <c r="I216" i="1"/>
  <c r="J216" i="1" s="1"/>
  <c r="K216" i="1" s="1"/>
  <c r="L216" i="1" s="1"/>
  <c r="I214" i="1"/>
  <c r="J214" i="1" s="1"/>
  <c r="K214" i="1" s="1"/>
  <c r="L214" i="1" s="1"/>
  <c r="I212" i="1"/>
  <c r="J212" i="1" s="1"/>
  <c r="K212" i="1" s="1"/>
  <c r="L212" i="1" s="1"/>
  <c r="I210" i="1"/>
  <c r="J210" i="1" s="1"/>
  <c r="K210" i="1" s="1"/>
  <c r="L210" i="1" s="1"/>
  <c r="I208" i="1"/>
  <c r="J208" i="1" s="1"/>
  <c r="K208" i="1" s="1"/>
  <c r="L208" i="1" s="1"/>
  <c r="I206" i="1"/>
  <c r="J206" i="1" s="1"/>
  <c r="K206" i="1" s="1"/>
  <c r="L206" i="1" s="1"/>
  <c r="I204" i="1"/>
  <c r="J204" i="1" s="1"/>
  <c r="K204" i="1" s="1"/>
  <c r="L204" i="1" s="1"/>
  <c r="I202" i="1"/>
  <c r="J202" i="1" s="1"/>
  <c r="K202" i="1" s="1"/>
  <c r="L202" i="1" s="1"/>
  <c r="I200" i="1"/>
  <c r="J200" i="1" s="1"/>
  <c r="K200" i="1" s="1"/>
  <c r="L200" i="1" s="1"/>
  <c r="I221" i="1"/>
  <c r="J221" i="1" s="1"/>
  <c r="K221" i="1" s="1"/>
  <c r="L221" i="1" s="1"/>
  <c r="I219" i="1"/>
  <c r="J219" i="1" s="1"/>
  <c r="K219" i="1" s="1"/>
  <c r="L219" i="1" s="1"/>
  <c r="I215" i="1"/>
  <c r="J215" i="1" s="1"/>
  <c r="K215" i="1" s="1"/>
  <c r="L215" i="1" s="1"/>
  <c r="I213" i="1"/>
  <c r="J213" i="1" s="1"/>
  <c r="K213" i="1" s="1"/>
  <c r="L213" i="1" s="1"/>
  <c r="I209" i="1"/>
  <c r="J209" i="1" s="1"/>
  <c r="K209" i="1" s="1"/>
  <c r="L209" i="1" s="1"/>
  <c r="I205" i="1"/>
  <c r="J205" i="1" s="1"/>
  <c r="K205" i="1" s="1"/>
  <c r="L205" i="1" s="1"/>
  <c r="I203" i="1"/>
  <c r="J203" i="1" s="1"/>
  <c r="K203" i="1" s="1"/>
  <c r="L203" i="1" s="1"/>
  <c r="I201" i="1"/>
  <c r="J201" i="1" s="1"/>
  <c r="K201" i="1" s="1"/>
  <c r="L201" i="1" s="1"/>
  <c r="J9" i="1"/>
  <c r="I229" i="1"/>
  <c r="J229" i="1" s="1"/>
  <c r="K229" i="1" s="1"/>
  <c r="L229" i="1" s="1"/>
  <c r="I227" i="1"/>
  <c r="J227" i="1" s="1"/>
  <c r="K227" i="1" s="1"/>
  <c r="L227" i="1" s="1"/>
  <c r="I225" i="1"/>
  <c r="J225" i="1" s="1"/>
  <c r="K225" i="1" s="1"/>
  <c r="L225" i="1" s="1"/>
  <c r="I223" i="1"/>
  <c r="J223" i="1" s="1"/>
  <c r="K223" i="1" s="1"/>
  <c r="L223" i="1" s="1"/>
  <c r="I217" i="1"/>
  <c r="J217" i="1" s="1"/>
  <c r="K217" i="1" s="1"/>
  <c r="L217" i="1" s="1"/>
  <c r="I211" i="1"/>
  <c r="J211" i="1" s="1"/>
  <c r="K211" i="1" s="1"/>
  <c r="L211" i="1" s="1"/>
  <c r="I207" i="1"/>
  <c r="J207" i="1" s="1"/>
  <c r="K207" i="1" s="1"/>
  <c r="L207" i="1" s="1"/>
  <c r="I199" i="1"/>
  <c r="J199" i="1" s="1"/>
  <c r="K199" i="1" s="1"/>
  <c r="L199" i="1" s="1"/>
  <c r="I324" i="1"/>
  <c r="J324" i="1" s="1"/>
  <c r="K324" i="1" s="1"/>
  <c r="L324" i="1" s="1"/>
  <c r="I326" i="1"/>
  <c r="J326" i="1" s="1"/>
  <c r="K326" i="1" s="1"/>
  <c r="L326" i="1" s="1"/>
  <c r="I328" i="1"/>
  <c r="J328" i="1" s="1"/>
  <c r="K328" i="1" s="1"/>
  <c r="L328" i="1" s="1"/>
  <c r="I330" i="1"/>
  <c r="J330" i="1" s="1"/>
  <c r="K330" i="1" s="1"/>
  <c r="L330" i="1" s="1"/>
  <c r="I332" i="1"/>
  <c r="J332" i="1" s="1"/>
  <c r="K332" i="1" s="1"/>
  <c r="L332" i="1" s="1"/>
  <c r="I334" i="1"/>
  <c r="J334" i="1" s="1"/>
  <c r="K334" i="1" s="1"/>
  <c r="L334" i="1" s="1"/>
  <c r="I336" i="1"/>
  <c r="J336" i="1" s="1"/>
  <c r="K336" i="1" s="1"/>
  <c r="L336" i="1" s="1"/>
  <c r="I338" i="1"/>
  <c r="J338" i="1" s="1"/>
  <c r="K338" i="1" s="1"/>
  <c r="L338" i="1" s="1"/>
  <c r="I340" i="1"/>
  <c r="J340" i="1" s="1"/>
  <c r="K340" i="1" s="1"/>
  <c r="L340" i="1" s="1"/>
  <c r="I342" i="1"/>
  <c r="J342" i="1" s="1"/>
  <c r="K342" i="1" s="1"/>
  <c r="L342" i="1" s="1"/>
  <c r="I344" i="1"/>
  <c r="J344" i="1" s="1"/>
  <c r="K344" i="1" s="1"/>
  <c r="L344" i="1" s="1"/>
  <c r="I346" i="1"/>
  <c r="J346" i="1" s="1"/>
  <c r="K346" i="1" s="1"/>
  <c r="L346" i="1" s="1"/>
  <c r="I348" i="1"/>
  <c r="J348" i="1" s="1"/>
  <c r="K348" i="1" s="1"/>
  <c r="L348" i="1" s="1"/>
  <c r="I350" i="1"/>
  <c r="J350" i="1" s="1"/>
  <c r="K350" i="1" s="1"/>
  <c r="L350" i="1" s="1"/>
  <c r="I322" i="1"/>
  <c r="J322" i="1" s="1"/>
  <c r="K322" i="1" s="1"/>
  <c r="L322" i="1" s="1"/>
  <c r="I323" i="1"/>
  <c r="J323" i="1" s="1"/>
  <c r="K323" i="1" s="1"/>
  <c r="L323" i="1" s="1"/>
  <c r="I325" i="1"/>
  <c r="J325" i="1" s="1"/>
  <c r="K325" i="1" s="1"/>
  <c r="L325" i="1" s="1"/>
  <c r="I327" i="1"/>
  <c r="J327" i="1" s="1"/>
  <c r="K327" i="1" s="1"/>
  <c r="L327" i="1" s="1"/>
  <c r="I329" i="1"/>
  <c r="J329" i="1" s="1"/>
  <c r="K329" i="1" s="1"/>
  <c r="L329" i="1" s="1"/>
  <c r="I331" i="1"/>
  <c r="J331" i="1" s="1"/>
  <c r="K331" i="1" s="1"/>
  <c r="L331" i="1" s="1"/>
  <c r="I333" i="1"/>
  <c r="J333" i="1" s="1"/>
  <c r="K333" i="1" s="1"/>
  <c r="L333" i="1" s="1"/>
  <c r="I335" i="1"/>
  <c r="J335" i="1" s="1"/>
  <c r="K335" i="1" s="1"/>
  <c r="L335" i="1" s="1"/>
  <c r="I337" i="1"/>
  <c r="J337" i="1" s="1"/>
  <c r="K337" i="1" s="1"/>
  <c r="L337" i="1" s="1"/>
  <c r="I339" i="1"/>
  <c r="J339" i="1" s="1"/>
  <c r="K339" i="1" s="1"/>
  <c r="L339" i="1" s="1"/>
  <c r="I341" i="1"/>
  <c r="J341" i="1" s="1"/>
  <c r="K341" i="1" s="1"/>
  <c r="L341" i="1" s="1"/>
  <c r="I343" i="1"/>
  <c r="J343" i="1" s="1"/>
  <c r="K343" i="1" s="1"/>
  <c r="L343" i="1" s="1"/>
  <c r="I345" i="1"/>
  <c r="J345" i="1" s="1"/>
  <c r="K345" i="1" s="1"/>
  <c r="L345" i="1" s="1"/>
  <c r="I347" i="1"/>
  <c r="J347" i="1" s="1"/>
  <c r="K347" i="1" s="1"/>
  <c r="L347" i="1" s="1"/>
  <c r="I349" i="1"/>
  <c r="J349" i="1" s="1"/>
  <c r="K349" i="1" s="1"/>
  <c r="L349" i="1" s="1"/>
  <c r="I351" i="1"/>
  <c r="J351" i="1" s="1"/>
  <c r="K351" i="1" s="1"/>
  <c r="L351" i="1" s="1"/>
  <c r="J13" i="1"/>
  <c r="I260" i="1"/>
  <c r="J260" i="1" s="1"/>
  <c r="K260" i="1" s="1"/>
  <c r="L260" i="1" s="1"/>
  <c r="I258" i="1"/>
  <c r="J258" i="1" s="1"/>
  <c r="K258" i="1" s="1"/>
  <c r="L258" i="1" s="1"/>
  <c r="I256" i="1"/>
  <c r="J256" i="1" s="1"/>
  <c r="K256" i="1" s="1"/>
  <c r="L256" i="1" s="1"/>
  <c r="I254" i="1"/>
  <c r="J254" i="1" s="1"/>
  <c r="K254" i="1" s="1"/>
  <c r="L254" i="1" s="1"/>
  <c r="I252" i="1"/>
  <c r="J252" i="1" s="1"/>
  <c r="K252" i="1" s="1"/>
  <c r="L252" i="1" s="1"/>
  <c r="I250" i="1"/>
  <c r="J250" i="1" s="1"/>
  <c r="K250" i="1" s="1"/>
  <c r="L250" i="1" s="1"/>
  <c r="I248" i="1"/>
  <c r="J248" i="1" s="1"/>
  <c r="K248" i="1" s="1"/>
  <c r="L248" i="1" s="1"/>
  <c r="I246" i="1"/>
  <c r="J246" i="1" s="1"/>
  <c r="K246" i="1" s="1"/>
  <c r="L246" i="1" s="1"/>
  <c r="I244" i="1"/>
  <c r="J244" i="1" s="1"/>
  <c r="K244" i="1" s="1"/>
  <c r="L244" i="1" s="1"/>
  <c r="I242" i="1"/>
  <c r="J242" i="1" s="1"/>
  <c r="K242" i="1" s="1"/>
  <c r="L242" i="1" s="1"/>
  <c r="I240" i="1"/>
  <c r="J240" i="1" s="1"/>
  <c r="K240" i="1" s="1"/>
  <c r="L240" i="1" s="1"/>
  <c r="I238" i="1"/>
  <c r="J238" i="1" s="1"/>
  <c r="K238" i="1" s="1"/>
  <c r="L238" i="1" s="1"/>
  <c r="I236" i="1"/>
  <c r="J236" i="1" s="1"/>
  <c r="K236" i="1" s="1"/>
  <c r="L236" i="1" s="1"/>
  <c r="I234" i="1"/>
  <c r="J234" i="1" s="1"/>
  <c r="K234" i="1" s="1"/>
  <c r="L234" i="1" s="1"/>
  <c r="I232" i="1"/>
  <c r="J232" i="1" s="1"/>
  <c r="K232" i="1" s="1"/>
  <c r="L232" i="1" s="1"/>
  <c r="I230" i="1"/>
  <c r="J230" i="1" s="1"/>
  <c r="K230" i="1" s="1"/>
  <c r="L230" i="1" s="1"/>
  <c r="I259" i="1"/>
  <c r="J259" i="1" s="1"/>
  <c r="K259" i="1" s="1"/>
  <c r="L259" i="1" s="1"/>
  <c r="I257" i="1"/>
  <c r="J257" i="1" s="1"/>
  <c r="K257" i="1" s="1"/>
  <c r="L257" i="1" s="1"/>
  <c r="I255" i="1"/>
  <c r="J255" i="1" s="1"/>
  <c r="K255" i="1" s="1"/>
  <c r="L255" i="1" s="1"/>
  <c r="I253" i="1"/>
  <c r="J253" i="1" s="1"/>
  <c r="K253" i="1" s="1"/>
  <c r="L253" i="1" s="1"/>
  <c r="I251" i="1"/>
  <c r="J251" i="1" s="1"/>
  <c r="K251" i="1" s="1"/>
  <c r="L251" i="1" s="1"/>
  <c r="I249" i="1"/>
  <c r="J249" i="1" s="1"/>
  <c r="K249" i="1" s="1"/>
  <c r="L249" i="1" s="1"/>
  <c r="I247" i="1"/>
  <c r="J247" i="1" s="1"/>
  <c r="K247" i="1" s="1"/>
  <c r="L247" i="1" s="1"/>
  <c r="I245" i="1"/>
  <c r="J245" i="1" s="1"/>
  <c r="K245" i="1" s="1"/>
  <c r="L245" i="1" s="1"/>
  <c r="I243" i="1"/>
  <c r="J243" i="1" s="1"/>
  <c r="K243" i="1" s="1"/>
  <c r="L243" i="1" s="1"/>
  <c r="I241" i="1"/>
  <c r="J241" i="1" s="1"/>
  <c r="K241" i="1" s="1"/>
  <c r="L241" i="1" s="1"/>
  <c r="I239" i="1"/>
  <c r="J239" i="1" s="1"/>
  <c r="K239" i="1" s="1"/>
  <c r="L239" i="1" s="1"/>
  <c r="I237" i="1"/>
  <c r="J237" i="1" s="1"/>
  <c r="K237" i="1" s="1"/>
  <c r="L237" i="1" s="1"/>
  <c r="I235" i="1"/>
  <c r="J235" i="1" s="1"/>
  <c r="K235" i="1" s="1"/>
  <c r="L235" i="1" s="1"/>
  <c r="I233" i="1"/>
  <c r="J233" i="1" s="1"/>
  <c r="K233" i="1" s="1"/>
  <c r="L233" i="1" s="1"/>
  <c r="I231" i="1"/>
  <c r="J231" i="1" s="1"/>
  <c r="K231" i="1" s="1"/>
  <c r="L231" i="1" s="1"/>
  <c r="J10" i="1"/>
  <c r="I354" i="1"/>
  <c r="J354" i="1" s="1"/>
  <c r="K354" i="1" s="1"/>
  <c r="L354" i="1" s="1"/>
  <c r="I356" i="1"/>
  <c r="J356" i="1" s="1"/>
  <c r="K356" i="1" s="1"/>
  <c r="L356" i="1" s="1"/>
  <c r="I358" i="1"/>
  <c r="J358" i="1" s="1"/>
  <c r="K358" i="1" s="1"/>
  <c r="L358" i="1" s="1"/>
  <c r="I360" i="1"/>
  <c r="J360" i="1" s="1"/>
  <c r="K360" i="1" s="1"/>
  <c r="L360" i="1" s="1"/>
  <c r="I362" i="1"/>
  <c r="J362" i="1" s="1"/>
  <c r="K362" i="1" s="1"/>
  <c r="L362" i="1" s="1"/>
  <c r="I364" i="1"/>
  <c r="J364" i="1" s="1"/>
  <c r="K364" i="1" s="1"/>
  <c r="L364" i="1" s="1"/>
  <c r="I366" i="1"/>
  <c r="J366" i="1" s="1"/>
  <c r="K366" i="1" s="1"/>
  <c r="L366" i="1" s="1"/>
  <c r="I368" i="1"/>
  <c r="J368" i="1" s="1"/>
  <c r="K368" i="1" s="1"/>
  <c r="L368" i="1" s="1"/>
  <c r="I370" i="1"/>
  <c r="J370" i="1" s="1"/>
  <c r="K370" i="1" s="1"/>
  <c r="L370" i="1" s="1"/>
  <c r="I372" i="1"/>
  <c r="J372" i="1" s="1"/>
  <c r="K372" i="1" s="1"/>
  <c r="L372" i="1" s="1"/>
  <c r="I374" i="1"/>
  <c r="J374" i="1" s="1"/>
  <c r="K374" i="1" s="1"/>
  <c r="L374" i="1" s="1"/>
  <c r="I376" i="1"/>
  <c r="J376" i="1" s="1"/>
  <c r="K376" i="1" s="1"/>
  <c r="L376" i="1" s="1"/>
  <c r="I378" i="1"/>
  <c r="J378" i="1" s="1"/>
  <c r="K378" i="1" s="1"/>
  <c r="L378" i="1" s="1"/>
  <c r="I380" i="1"/>
  <c r="J380" i="1" s="1"/>
  <c r="K380" i="1" s="1"/>
  <c r="L380" i="1" s="1"/>
  <c r="I382" i="1"/>
  <c r="J382" i="1" s="1"/>
  <c r="K382" i="1" s="1"/>
  <c r="L382" i="1" s="1"/>
  <c r="I353" i="1"/>
  <c r="J353" i="1" s="1"/>
  <c r="K353" i="1" s="1"/>
  <c r="L353" i="1" s="1"/>
  <c r="I355" i="1"/>
  <c r="J355" i="1" s="1"/>
  <c r="K355" i="1" s="1"/>
  <c r="L355" i="1" s="1"/>
  <c r="I357" i="1"/>
  <c r="J357" i="1" s="1"/>
  <c r="K357" i="1" s="1"/>
  <c r="L357" i="1" s="1"/>
  <c r="I359" i="1"/>
  <c r="J359" i="1" s="1"/>
  <c r="K359" i="1" s="1"/>
  <c r="L359" i="1" s="1"/>
  <c r="I361" i="1"/>
  <c r="J361" i="1" s="1"/>
  <c r="K361" i="1" s="1"/>
  <c r="L361" i="1" s="1"/>
  <c r="I363" i="1"/>
  <c r="J363" i="1" s="1"/>
  <c r="K363" i="1" s="1"/>
  <c r="L363" i="1" s="1"/>
  <c r="I365" i="1"/>
  <c r="J365" i="1" s="1"/>
  <c r="K365" i="1" s="1"/>
  <c r="L365" i="1" s="1"/>
  <c r="I367" i="1"/>
  <c r="J367" i="1" s="1"/>
  <c r="K367" i="1" s="1"/>
  <c r="L367" i="1" s="1"/>
  <c r="I369" i="1"/>
  <c r="J369" i="1" s="1"/>
  <c r="K369" i="1" s="1"/>
  <c r="L369" i="1" s="1"/>
  <c r="I371" i="1"/>
  <c r="J371" i="1" s="1"/>
  <c r="K371" i="1" s="1"/>
  <c r="L371" i="1" s="1"/>
  <c r="I373" i="1"/>
  <c r="J373" i="1" s="1"/>
  <c r="K373" i="1" s="1"/>
  <c r="L373" i="1" s="1"/>
  <c r="I375" i="1"/>
  <c r="J375" i="1" s="1"/>
  <c r="K375" i="1" s="1"/>
  <c r="L375" i="1" s="1"/>
  <c r="I377" i="1"/>
  <c r="J377" i="1" s="1"/>
  <c r="K377" i="1" s="1"/>
  <c r="L377" i="1" s="1"/>
  <c r="I379" i="1"/>
  <c r="J379" i="1" s="1"/>
  <c r="K379" i="1" s="1"/>
  <c r="L379" i="1" s="1"/>
  <c r="I381" i="1"/>
  <c r="J381" i="1" s="1"/>
  <c r="K381" i="1" s="1"/>
  <c r="L381" i="1" s="1"/>
  <c r="I352" i="1"/>
  <c r="J352" i="1" s="1"/>
  <c r="K352" i="1" s="1"/>
  <c r="L352" i="1" s="1"/>
  <c r="J14" i="1"/>
  <c r="N352" i="1" l="1"/>
  <c r="F316" i="2"/>
  <c r="N371" i="1"/>
  <c r="F354" i="2"/>
  <c r="N363" i="1"/>
  <c r="F338" i="2"/>
  <c r="N359" i="1"/>
  <c r="F330" i="2"/>
  <c r="N355" i="1"/>
  <c r="F322" i="2"/>
  <c r="N382" i="1"/>
  <c r="F376" i="2"/>
  <c r="N378" i="1"/>
  <c r="F368" i="2"/>
  <c r="F360" i="2"/>
  <c r="N374" i="1"/>
  <c r="N370" i="1"/>
  <c r="F352" i="2"/>
  <c r="F344" i="2"/>
  <c r="N366" i="1"/>
  <c r="N362" i="1"/>
  <c r="F336" i="2"/>
  <c r="F328" i="2"/>
  <c r="N358" i="1"/>
  <c r="N354" i="1"/>
  <c r="F320" i="2"/>
  <c r="N231" i="1"/>
  <c r="F74" i="2"/>
  <c r="F82" i="2"/>
  <c r="N235" i="1"/>
  <c r="F90" i="2"/>
  <c r="N239" i="1"/>
  <c r="F98" i="2"/>
  <c r="N243" i="1"/>
  <c r="F106" i="2"/>
  <c r="N247" i="1"/>
  <c r="F114" i="2"/>
  <c r="N251" i="1"/>
  <c r="N255" i="1"/>
  <c r="F122" i="2"/>
  <c r="F130" i="2"/>
  <c r="N259" i="1"/>
  <c r="N232" i="1"/>
  <c r="F76" i="2"/>
  <c r="F84" i="2"/>
  <c r="N236" i="1"/>
  <c r="N240" i="1"/>
  <c r="F92" i="2"/>
  <c r="F100" i="2"/>
  <c r="N244" i="1"/>
  <c r="N248" i="1"/>
  <c r="F108" i="2"/>
  <c r="N252" i="1"/>
  <c r="F116" i="2"/>
  <c r="F124" i="2"/>
  <c r="N256" i="1"/>
  <c r="N260" i="1"/>
  <c r="F132" i="2"/>
  <c r="N351" i="1"/>
  <c r="F314" i="2"/>
  <c r="N347" i="1"/>
  <c r="F306" i="2"/>
  <c r="N343" i="1"/>
  <c r="F298" i="2"/>
  <c r="N339" i="1"/>
  <c r="F290" i="2"/>
  <c r="N335" i="1"/>
  <c r="F282" i="2"/>
  <c r="N331" i="1"/>
  <c r="F274" i="2"/>
  <c r="N327" i="1"/>
  <c r="F266" i="2"/>
  <c r="N323" i="1"/>
  <c r="F258" i="2"/>
  <c r="N350" i="1"/>
  <c r="F312" i="2"/>
  <c r="N346" i="1"/>
  <c r="F304" i="2"/>
  <c r="N342" i="1"/>
  <c r="F296" i="2"/>
  <c r="N338" i="1"/>
  <c r="F288" i="2"/>
  <c r="N334" i="1"/>
  <c r="F280" i="2"/>
  <c r="N330" i="1"/>
  <c r="F272" i="2"/>
  <c r="N326" i="1"/>
  <c r="F264" i="2"/>
  <c r="N199" i="1"/>
  <c r="F10" i="2"/>
  <c r="F34" i="2"/>
  <c r="N211" i="1"/>
  <c r="F58" i="2"/>
  <c r="N223" i="1"/>
  <c r="F66" i="2"/>
  <c r="N227" i="1"/>
  <c r="F18" i="2"/>
  <c r="N203" i="1"/>
  <c r="F30" i="2"/>
  <c r="N209" i="1"/>
  <c r="F42" i="2"/>
  <c r="N215" i="1"/>
  <c r="F54" i="2"/>
  <c r="N221" i="1"/>
  <c r="F16" i="2"/>
  <c r="N202" i="1"/>
  <c r="F24" i="2"/>
  <c r="N206" i="1"/>
  <c r="F32" i="2"/>
  <c r="N210" i="1"/>
  <c r="F40" i="2"/>
  <c r="N214" i="1"/>
  <c r="F48" i="2"/>
  <c r="N218" i="1"/>
  <c r="N222" i="1"/>
  <c r="F56" i="2"/>
  <c r="F64" i="2"/>
  <c r="N226" i="1"/>
  <c r="N295" i="1"/>
  <c r="F202" i="2"/>
  <c r="N302" i="1"/>
  <c r="F216" i="2"/>
  <c r="F234" i="2"/>
  <c r="N311" i="1"/>
  <c r="F250" i="2"/>
  <c r="N319" i="1"/>
  <c r="N296" i="1"/>
  <c r="F204" i="2"/>
  <c r="N305" i="1"/>
  <c r="F222" i="2"/>
  <c r="N312" i="1"/>
  <c r="F236" i="2"/>
  <c r="N320" i="1"/>
  <c r="F252" i="2"/>
  <c r="N293" i="1"/>
  <c r="F198" i="2"/>
  <c r="F210" i="2"/>
  <c r="N299" i="1"/>
  <c r="N301" i="1"/>
  <c r="F214" i="2"/>
  <c r="N307" i="1"/>
  <c r="F226" i="2"/>
  <c r="N309" i="1"/>
  <c r="F230" i="2"/>
  <c r="F242" i="2"/>
  <c r="N315" i="1"/>
  <c r="N317" i="1"/>
  <c r="F246" i="2"/>
  <c r="N271" i="1"/>
  <c r="F154" i="2"/>
  <c r="F176" i="2"/>
  <c r="N282" i="1"/>
  <c r="F190" i="2"/>
  <c r="N289" i="1"/>
  <c r="N268" i="1"/>
  <c r="F148" i="2"/>
  <c r="F168" i="2"/>
  <c r="N278" i="1"/>
  <c r="N285" i="1"/>
  <c r="F182" i="2"/>
  <c r="F140" i="2"/>
  <c r="N264" i="1"/>
  <c r="N267" i="1"/>
  <c r="F146" i="2"/>
  <c r="N270" i="1"/>
  <c r="F152" i="2"/>
  <c r="F158" i="2"/>
  <c r="N273" i="1"/>
  <c r="F162" i="2"/>
  <c r="N275" i="1"/>
  <c r="F172" i="2"/>
  <c r="N280" i="1"/>
  <c r="F180" i="2"/>
  <c r="N284" i="1"/>
  <c r="F192" i="2"/>
  <c r="N290" i="1"/>
  <c r="J15" i="1"/>
  <c r="N379" i="1"/>
  <c r="F370" i="2"/>
  <c r="N375" i="1"/>
  <c r="F362" i="2"/>
  <c r="N367" i="1"/>
  <c r="F346" i="2"/>
  <c r="N381" i="1"/>
  <c r="F374" i="2"/>
  <c r="N377" i="1"/>
  <c r="F366" i="2"/>
  <c r="N373" i="1"/>
  <c r="F358" i="2"/>
  <c r="N369" i="1"/>
  <c r="F350" i="2"/>
  <c r="N365" i="1"/>
  <c r="F342" i="2"/>
  <c r="N361" i="1"/>
  <c r="F334" i="2"/>
  <c r="F326" i="2"/>
  <c r="N357" i="1"/>
  <c r="N353" i="1"/>
  <c r="F318" i="2"/>
  <c r="N380" i="1"/>
  <c r="F372" i="2"/>
  <c r="N376" i="1"/>
  <c r="F364" i="2"/>
  <c r="N372" i="1"/>
  <c r="F356" i="2"/>
  <c r="N368" i="1"/>
  <c r="F348" i="2"/>
  <c r="N364" i="1"/>
  <c r="F340" i="2"/>
  <c r="F332" i="2"/>
  <c r="N360" i="1"/>
  <c r="N356" i="1"/>
  <c r="F324" i="2"/>
  <c r="F78" i="2"/>
  <c r="N233" i="1"/>
  <c r="N237" i="1"/>
  <c r="F86" i="2"/>
  <c r="N241" i="1"/>
  <c r="F94" i="2"/>
  <c r="F102" i="2"/>
  <c r="N245" i="1"/>
  <c r="F110" i="2"/>
  <c r="N249" i="1"/>
  <c r="F118" i="2"/>
  <c r="N253" i="1"/>
  <c r="F126" i="2"/>
  <c r="N257" i="1"/>
  <c r="F72" i="2"/>
  <c r="N230" i="1"/>
  <c r="N234" i="1"/>
  <c r="F80" i="2"/>
  <c r="F88" i="2"/>
  <c r="N238" i="1"/>
  <c r="F96" i="2"/>
  <c r="N242" i="1"/>
  <c r="F104" i="2"/>
  <c r="N246" i="1"/>
  <c r="F112" i="2"/>
  <c r="N250" i="1"/>
  <c r="N254" i="1"/>
  <c r="F120" i="2"/>
  <c r="F128" i="2"/>
  <c r="N258" i="1"/>
  <c r="N349" i="1"/>
  <c r="F310" i="2"/>
  <c r="N345" i="1"/>
  <c r="F302" i="2"/>
  <c r="N341" i="1"/>
  <c r="F294" i="2"/>
  <c r="N337" i="1"/>
  <c r="F286" i="2"/>
  <c r="N333" i="1"/>
  <c r="F278" i="2"/>
  <c r="N329" i="1"/>
  <c r="F270" i="2"/>
  <c r="N325" i="1"/>
  <c r="F262" i="2"/>
  <c r="F256" i="2"/>
  <c r="N322" i="1"/>
  <c r="N348" i="1"/>
  <c r="F308" i="2"/>
  <c r="N344" i="1"/>
  <c r="F300" i="2"/>
  <c r="N340" i="1"/>
  <c r="F292" i="2"/>
  <c r="N336" i="1"/>
  <c r="F284" i="2"/>
  <c r="N332" i="1"/>
  <c r="F276" i="2"/>
  <c r="N328" i="1"/>
  <c r="F268" i="2"/>
  <c r="N324" i="1"/>
  <c r="F260" i="2"/>
  <c r="F26" i="2"/>
  <c r="N207" i="1"/>
  <c r="F46" i="2"/>
  <c r="N217" i="1"/>
  <c r="F62" i="2"/>
  <c r="N225" i="1"/>
  <c r="F70" i="2"/>
  <c r="N229" i="1"/>
  <c r="F14" i="2"/>
  <c r="N201" i="1"/>
  <c r="F22" i="2"/>
  <c r="N205" i="1"/>
  <c r="F38" i="2"/>
  <c r="N213" i="1"/>
  <c r="F50" i="2"/>
  <c r="N219" i="1"/>
  <c r="F12" i="2"/>
  <c r="N200" i="1"/>
  <c r="F20" i="2"/>
  <c r="N204" i="1"/>
  <c r="F28" i="2"/>
  <c r="N208" i="1"/>
  <c r="F36" i="2"/>
  <c r="N212" i="1"/>
  <c r="F44" i="2"/>
  <c r="N216" i="1"/>
  <c r="F52" i="2"/>
  <c r="N220" i="1"/>
  <c r="F60" i="2"/>
  <c r="N224" i="1"/>
  <c r="F68" i="2"/>
  <c r="N228" i="1"/>
  <c r="N297" i="1"/>
  <c r="F206" i="2"/>
  <c r="N304" i="1"/>
  <c r="F220" i="2"/>
  <c r="N313" i="1"/>
  <c r="F238" i="2"/>
  <c r="F200" i="2"/>
  <c r="N294" i="1"/>
  <c r="F218" i="2"/>
  <c r="N303" i="1"/>
  <c r="N310" i="1"/>
  <c r="F232" i="2"/>
  <c r="N318" i="1"/>
  <c r="F248" i="2"/>
  <c r="N321" i="1"/>
  <c r="F254" i="2"/>
  <c r="F196" i="2"/>
  <c r="N292" i="1"/>
  <c r="N298" i="1"/>
  <c r="F208" i="2"/>
  <c r="N300" i="1"/>
  <c r="F212" i="2"/>
  <c r="N306" i="1"/>
  <c r="F224" i="2"/>
  <c r="N308" i="1"/>
  <c r="F228" i="2"/>
  <c r="N314" i="1"/>
  <c r="F240" i="2"/>
  <c r="N316" i="1"/>
  <c r="F244" i="2"/>
  <c r="N291" i="1"/>
  <c r="F194" i="2"/>
  <c r="N261" i="1"/>
  <c r="F134" i="2"/>
  <c r="F166" i="2"/>
  <c r="N277" i="1"/>
  <c r="N286" i="1"/>
  <c r="F184" i="2"/>
  <c r="F136" i="2"/>
  <c r="N262" i="1"/>
  <c r="F164" i="2"/>
  <c r="N276" i="1"/>
  <c r="N283" i="1"/>
  <c r="F178" i="2"/>
  <c r="F188" i="2"/>
  <c r="N288" i="1"/>
  <c r="F138" i="2"/>
  <c r="N263" i="1"/>
  <c r="N265" i="1"/>
  <c r="F142" i="2"/>
  <c r="N269" i="1"/>
  <c r="F150" i="2"/>
  <c r="F156" i="2"/>
  <c r="N272" i="1"/>
  <c r="N274" i="1"/>
  <c r="F160" i="2"/>
  <c r="N279" i="1"/>
  <c r="F170" i="2"/>
  <c r="N281" i="1"/>
  <c r="F174" i="2"/>
  <c r="F186" i="2"/>
  <c r="N287" i="1"/>
  <c r="F144" i="2"/>
  <c r="N266" i="1"/>
</calcChain>
</file>

<file path=xl/comments1.xml><?xml version="1.0" encoding="utf-8"?>
<comments xmlns="http://schemas.openxmlformats.org/spreadsheetml/2006/main">
  <authors>
    <author>Josefina Hurtado</author>
  </authors>
  <commentList>
    <comment ref="X4" authorId="0">
      <text>
        <r>
          <rPr>
            <b/>
            <sz val="9"/>
            <color indexed="81"/>
            <rFont val="Tahoma"/>
            <family val="2"/>
          </rPr>
          <t>Josefina Hurtado:</t>
        </r>
        <r>
          <rPr>
            <sz val="9"/>
            <color indexed="81"/>
            <rFont val="Tahoma"/>
            <family val="2"/>
          </rPr>
          <t xml:space="preserve">
Para el fondo Picton WP, corresponde al 1,4% de su compromiso.</t>
        </r>
      </text>
    </comment>
  </commentList>
</comments>
</file>

<file path=xl/sharedStrings.xml><?xml version="1.0" encoding="utf-8"?>
<sst xmlns="http://schemas.openxmlformats.org/spreadsheetml/2006/main" count="1780" uniqueCount="78">
  <si>
    <t>Mes</t>
  </si>
  <si>
    <t>Rem. Fija</t>
  </si>
  <si>
    <t>Rem. Comité</t>
  </si>
  <si>
    <t>Gastos Operac.</t>
  </si>
  <si>
    <t>Otros gastos</t>
  </si>
  <si>
    <t>Suma Gastos</t>
  </si>
  <si>
    <t>Rem S/IVA</t>
  </si>
  <si>
    <t>TGC Anual</t>
  </si>
  <si>
    <t>Gto por Inv en CFM</t>
  </si>
  <si>
    <t>Exceso</t>
  </si>
  <si>
    <t>Capital privado</t>
  </si>
  <si>
    <t>Enero - Junio 11</t>
  </si>
  <si>
    <t>Julio11 - Junio12</t>
  </si>
  <si>
    <t>Julio12 - Junio13</t>
  </si>
  <si>
    <t>N°</t>
  </si>
  <si>
    <t>Fecha</t>
  </si>
  <si>
    <t>Total Activo</t>
  </si>
  <si>
    <t>Activo Promedio Trimestral</t>
  </si>
  <si>
    <t>TGC Diaria</t>
  </si>
  <si>
    <t>Aportes por suscribir</t>
  </si>
  <si>
    <t>Aportes por suscribir Prom.Trimestral</t>
  </si>
  <si>
    <t>ITAU CASH DOLLAR</t>
  </si>
  <si>
    <t>MONEY MARKET I</t>
  </si>
  <si>
    <t>FONDO DE INVERSIÓN PICTON</t>
  </si>
  <si>
    <t>RUN</t>
  </si>
  <si>
    <t>Fondo</t>
  </si>
  <si>
    <t>Serie</t>
  </si>
  <si>
    <t>ÚNICA</t>
  </si>
  <si>
    <t>Clasificación</t>
  </si>
  <si>
    <t>Comisión</t>
  </si>
  <si>
    <t>efectiva diaria</t>
  </si>
  <si>
    <t>Período a informar</t>
  </si>
  <si>
    <t>FONDO DE INVERSION PICTON WP</t>
  </si>
  <si>
    <t>7262-1</t>
  </si>
  <si>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</si>
  <si>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</si>
  <si>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</si>
  <si>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 xml:space="preserve">PICTON ADMINISTRADORA GENERAL DE FONDOS S.A. </t>
  </si>
  <si>
    <t xml:space="preserve">76.202.136-6  </t>
  </si>
  <si>
    <t>CAP</t>
  </si>
  <si>
    <t>Julio13 - Junio14</t>
  </si>
  <si>
    <t>Nombre del Fondo: FONDO MUTUO SECURITY DOLAR MONEY MARKET</t>
  </si>
  <si>
    <t xml:space="preserve">RUN: 8384-4 </t>
  </si>
  <si>
    <t>Serie de Cuota: C</t>
  </si>
  <si>
    <t>Moneda           : Dólar</t>
  </si>
  <si>
    <t>Valor</t>
  </si>
  <si>
    <t>Patrimonio</t>
  </si>
  <si>
    <t>Número de</t>
  </si>
  <si>
    <t>Remun. Fija</t>
  </si>
  <si>
    <t>cuota</t>
  </si>
  <si>
    <t>Neto</t>
  </si>
  <si>
    <t>Partícipes</t>
  </si>
  <si>
    <t>Soc. Admin.</t>
  </si>
  <si>
    <t>M$</t>
  </si>
  <si>
    <t xml:space="preserve">Numero de cuotas </t>
  </si>
  <si>
    <t>Monto en $</t>
  </si>
  <si>
    <t>Monto en M$</t>
  </si>
  <si>
    <t>%</t>
  </si>
  <si>
    <t>comision M$</t>
  </si>
  <si>
    <t>Gastos Warburg Pincus Private Equity XI LP</t>
  </si>
  <si>
    <t>Expenses</t>
  </si>
  <si>
    <t xml:space="preserve">Los que se conderan para el TGC (MUSD) </t>
  </si>
  <si>
    <t>Para el feeder Fund (*)</t>
  </si>
  <si>
    <t>Total LPs commitment (MUSD)</t>
  </si>
  <si>
    <t>Picton WP commitment (MUSD)</t>
  </si>
  <si>
    <t>% Fondo PICTON WP sobre total LPs Commitment</t>
  </si>
  <si>
    <t>Management Fee and special rebate distributions</t>
  </si>
  <si>
    <t>Proffesional fees and others</t>
  </si>
  <si>
    <t xml:space="preserve">Portfolio Company Due Diligence </t>
  </si>
  <si>
    <t>Income tax expense</t>
  </si>
  <si>
    <t>Holding Company Formation and operations</t>
  </si>
  <si>
    <t>T&amp;E</t>
  </si>
  <si>
    <t xml:space="preserve">Credit facilities </t>
  </si>
  <si>
    <t>Audit and Tax</t>
  </si>
  <si>
    <t>Other</t>
  </si>
  <si>
    <t>Interest Expense</t>
  </si>
  <si>
    <t>* estos gastos se reparten para todo el año</t>
  </si>
  <si>
    <t>Nota: Este fondo inicia operaciones con fecha 14 de mayo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</si>
</sst>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_-* #,##0_-;\-* #,##0_-;_-* &quot;-&quot;_-;_-@_-"/>
    <numFmt numFmtId="165" formatCode="_-* #,##0\ _€_-;\-* #,##0\ _€_-;_-* &quot;-&quot;??\ _€_-;_-@_-"/>
    <numFmt numFmtId="166" formatCode="#,##0.000000"/>
    <numFmt numFmtId="167" formatCode="0.000000000"/>
    <numFmt numFmtId="168" formatCode="0.0000"/>
    <numFmt numFmtId="169" formatCode="#,##0.00000000"/>
    <numFmt numFmtId="170" formatCode="dd/mm/yy;@"/>
    <numFmt numFmtId="171" formatCode="#,##0.0000000"/>
    <numFmt numFmtId="172" formatCode="_-* #,##0.0000\ _€_-;\-* #,##0.0000\ _€_-;_-* &quot;-&quot;??\ _€_-;_-@_-"/>
    <numFmt numFmtId="173" formatCode="0.000%"/>
    <numFmt numFmtId="174" formatCode="_(* #,##0.0000_);_(* \(#,##0.0000\);_(* &quot;-&quot;??_);_(@_)"/>
    <numFmt numFmtId="175" formatCode="0.0000%"/>
    <numFmt numFmtId="176" formatCode="_-* #,##0.00000_-;\-* #,##0.0000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Century Gothic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2"/>
      <name val="Arial"/>
      <family val="2"/>
    </font>
    <font>
      <sz val="8"/>
      <color indexed="63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 applyFill="1" applyBorder="1" applyAlignment="1">
      <alignment horizontal="left"/>
    </xf>
    <xf numFmtId="14" fontId="0" fillId="0" borderId="0" xfId="0" applyNumberFormat="1"/>
    <xf numFmtId="3" fontId="4" fillId="0" borderId="0" xfId="0" applyNumberFormat="1" applyFont="1"/>
    <xf numFmtId="3" fontId="0" fillId="0" borderId="0" xfId="0" applyNumberFormat="1"/>
    <xf numFmtId="0" fontId="5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2" xfId="0" applyNumberFormat="1" applyFont="1" applyBorder="1"/>
    <xf numFmtId="3" fontId="7" fillId="0" borderId="2" xfId="0" applyNumberFormat="1" applyFont="1" applyBorder="1"/>
    <xf numFmtId="3" fontId="7" fillId="0" borderId="0" xfId="0" applyNumberFormat="1" applyFont="1" applyBorder="1"/>
    <xf numFmtId="3" fontId="4" fillId="0" borderId="3" xfId="0" applyNumberFormat="1" applyFont="1" applyBorder="1"/>
    <xf numFmtId="3" fontId="8" fillId="0" borderId="2" xfId="0" applyNumberFormat="1" applyFont="1" applyBorder="1"/>
    <xf numFmtId="3" fontId="0" fillId="0" borderId="4" xfId="0" applyNumberFormat="1" applyFill="1" applyBorder="1"/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9" fillId="0" borderId="0" xfId="0" applyFont="1" applyAlignment="1">
      <alignment horizontal="left"/>
    </xf>
    <xf numFmtId="3" fontId="5" fillId="0" borderId="5" xfId="0" applyNumberFormat="1" applyFont="1" applyBorder="1"/>
    <xf numFmtId="3" fontId="7" fillId="0" borderId="5" xfId="0" applyNumberFormat="1" applyFont="1" applyBorder="1"/>
    <xf numFmtId="3" fontId="4" fillId="0" borderId="6" xfId="0" applyNumberFormat="1" applyFont="1" applyBorder="1"/>
    <xf numFmtId="3" fontId="8" fillId="0" borderId="5" xfId="0" applyNumberFormat="1" applyFont="1" applyBorder="1"/>
    <xf numFmtId="3" fontId="0" fillId="0" borderId="7" xfId="0" applyNumberFormat="1" applyFill="1" applyBorder="1"/>
    <xf numFmtId="0" fontId="0" fillId="0" borderId="7" xfId="0" applyBorder="1"/>
    <xf numFmtId="0" fontId="5" fillId="0" borderId="7" xfId="0" applyFont="1" applyBorder="1"/>
    <xf numFmtId="0" fontId="0" fillId="0" borderId="6" xfId="0" applyBorder="1"/>
    <xf numFmtId="0" fontId="1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3" fontId="5" fillId="0" borderId="8" xfId="0" applyNumberFormat="1" applyFont="1" applyBorder="1"/>
    <xf numFmtId="3" fontId="8" fillId="0" borderId="8" xfId="0" applyNumberFormat="1" applyFont="1" applyBorder="1"/>
    <xf numFmtId="3" fontId="0" fillId="0" borderId="11" xfId="0" applyNumberFormat="1" applyFill="1" applyBorder="1"/>
    <xf numFmtId="0" fontId="0" fillId="0" borderId="11" xfId="0" applyBorder="1"/>
    <xf numFmtId="0" fontId="0" fillId="0" borderId="10" xfId="0" applyBorder="1"/>
    <xf numFmtId="3" fontId="0" fillId="0" borderId="12" xfId="0" applyNumberFormat="1" applyBorder="1"/>
    <xf numFmtId="3" fontId="5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/>
    <xf numFmtId="3" fontId="6" fillId="2" borderId="1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0" fillId="0" borderId="2" xfId="0" applyFill="1" applyBorder="1"/>
    <xf numFmtId="14" fontId="11" fillId="0" borderId="4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Border="1" applyAlignment="1">
      <alignment horizontal="right" vertical="top" wrapText="1"/>
    </xf>
    <xf numFmtId="165" fontId="8" fillId="0" borderId="5" xfId="1" applyNumberFormat="1" applyFont="1" applyBorder="1"/>
    <xf numFmtId="165" fontId="8" fillId="0" borderId="0" xfId="1" applyNumberFormat="1" applyFont="1" applyBorder="1"/>
    <xf numFmtId="165" fontId="8" fillId="0" borderId="0" xfId="1" applyNumberFormat="1" applyFont="1" applyFill="1" applyBorder="1"/>
    <xf numFmtId="165" fontId="8" fillId="0" borderId="6" xfId="1" applyNumberFormat="1" applyFont="1" applyBorder="1"/>
    <xf numFmtId="4" fontId="0" fillId="0" borderId="6" xfId="0" applyNumberFormat="1" applyFill="1" applyBorder="1"/>
    <xf numFmtId="166" fontId="0" fillId="0" borderId="5" xfId="1" applyNumberFormat="1" applyFont="1" applyFill="1" applyBorder="1" applyAlignment="1">
      <alignment horizontal="right"/>
    </xf>
    <xf numFmtId="0" fontId="0" fillId="0" borderId="7" xfId="0" applyFill="1" applyBorder="1"/>
    <xf numFmtId="167" fontId="5" fillId="0" borderId="6" xfId="1" applyNumberFormat="1" applyFont="1" applyBorder="1"/>
    <xf numFmtId="168" fontId="5" fillId="0" borderId="6" xfId="0" applyNumberFormat="1" applyFont="1" applyFill="1" applyBorder="1"/>
    <xf numFmtId="0" fontId="4" fillId="0" borderId="7" xfId="0" applyFont="1" applyFill="1" applyBorder="1"/>
    <xf numFmtId="0" fontId="4" fillId="0" borderId="7" xfId="0" applyFont="1" applyBorder="1"/>
    <xf numFmtId="0" fontId="0" fillId="0" borderId="5" xfId="0" applyFill="1" applyBorder="1"/>
    <xf numFmtId="3" fontId="4" fillId="0" borderId="0" xfId="0" applyNumberFormat="1" applyFont="1" applyBorder="1"/>
    <xf numFmtId="3" fontId="4" fillId="0" borderId="9" xfId="0" applyNumberFormat="1" applyFont="1" applyBorder="1"/>
    <xf numFmtId="4" fontId="0" fillId="0" borderId="10" xfId="0" applyNumberFormat="1" applyFill="1" applyBorder="1"/>
    <xf numFmtId="166" fontId="0" fillId="0" borderId="8" xfId="1" applyNumberFormat="1" applyFont="1" applyFill="1" applyBorder="1" applyAlignment="1">
      <alignment horizontal="right"/>
    </xf>
    <xf numFmtId="167" fontId="5" fillId="0" borderId="10" xfId="1" applyNumberFormat="1" applyFont="1" applyBorder="1"/>
    <xf numFmtId="0" fontId="0" fillId="0" borderId="0" xfId="0" applyFill="1"/>
    <xf numFmtId="0" fontId="4" fillId="0" borderId="0" xfId="0" applyFont="1"/>
    <xf numFmtId="0" fontId="0" fillId="5" borderId="5" xfId="0" applyFill="1" applyBorder="1"/>
    <xf numFmtId="3" fontId="12" fillId="5" borderId="0" xfId="0" applyNumberFormat="1" applyFont="1" applyFill="1" applyBorder="1" applyAlignment="1">
      <alignment horizontal="right" vertical="top" wrapText="1"/>
    </xf>
    <xf numFmtId="3" fontId="8" fillId="5" borderId="5" xfId="0" applyNumberFormat="1" applyFont="1" applyFill="1" applyBorder="1"/>
    <xf numFmtId="165" fontId="8" fillId="5" borderId="5" xfId="1" applyNumberFormat="1" applyFont="1" applyFill="1" applyBorder="1"/>
    <xf numFmtId="165" fontId="8" fillId="5" borderId="0" xfId="1" applyNumberFormat="1" applyFont="1" applyFill="1" applyBorder="1"/>
    <xf numFmtId="165" fontId="8" fillId="5" borderId="6" xfId="1" applyNumberFormat="1" applyFont="1" applyFill="1" applyBorder="1"/>
    <xf numFmtId="4" fontId="0" fillId="5" borderId="6" xfId="0" applyNumberFormat="1" applyFill="1" applyBorder="1"/>
    <xf numFmtId="166" fontId="0" fillId="5" borderId="5" xfId="1" applyNumberFormat="1" applyFont="1" applyFill="1" applyBorder="1" applyAlignment="1">
      <alignment horizontal="right"/>
    </xf>
    <xf numFmtId="167" fontId="5" fillId="5" borderId="6" xfId="1" applyNumberFormat="1" applyFont="1" applyFill="1" applyBorder="1"/>
    <xf numFmtId="168" fontId="5" fillId="5" borderId="6" xfId="0" applyNumberFormat="1" applyFont="1" applyFill="1" applyBorder="1"/>
    <xf numFmtId="0" fontId="4" fillId="5" borderId="7" xfId="0" applyFont="1" applyFill="1" applyBorder="1"/>
    <xf numFmtId="3" fontId="0" fillId="5" borderId="7" xfId="0" applyNumberFormat="1" applyFill="1" applyBorder="1"/>
    <xf numFmtId="2" fontId="4" fillId="5" borderId="0" xfId="0" applyNumberFormat="1" applyFont="1" applyFill="1"/>
    <xf numFmtId="0" fontId="0" fillId="5" borderId="0" xfId="0" applyFill="1"/>
    <xf numFmtId="169" fontId="0" fillId="5" borderId="7" xfId="0" applyNumberFormat="1" applyFill="1" applyBorder="1"/>
    <xf numFmtId="3" fontId="4" fillId="5" borderId="7" xfId="0" applyNumberFormat="1" applyFont="1" applyFill="1" applyBorder="1"/>
    <xf numFmtId="170" fontId="0" fillId="0" borderId="0" xfId="0" applyNumberForma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171" fontId="0" fillId="0" borderId="0" xfId="0" applyNumberFormat="1"/>
    <xf numFmtId="0" fontId="13" fillId="5" borderId="0" xfId="0" applyFont="1" applyFill="1"/>
    <xf numFmtId="0" fontId="8" fillId="5" borderId="0" xfId="0" applyFont="1" applyFill="1"/>
    <xf numFmtId="0" fontId="8" fillId="5" borderId="0" xfId="0" applyFont="1" applyFill="1" applyBorder="1"/>
    <xf numFmtId="0" fontId="5" fillId="5" borderId="2" xfId="0" applyFont="1" applyFill="1" applyBorder="1"/>
    <xf numFmtId="0" fontId="8" fillId="5" borderId="14" xfId="0" applyFont="1" applyFill="1" applyBorder="1"/>
    <xf numFmtId="0" fontId="8" fillId="5" borderId="5" xfId="0" applyFont="1" applyFill="1" applyBorder="1" applyAlignment="1">
      <alignment horizontal="right"/>
    </xf>
    <xf numFmtId="0" fontId="5" fillId="5" borderId="0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0" fontId="8" fillId="5" borderId="15" xfId="0" applyFont="1" applyFill="1" applyBorder="1" applyAlignment="1" applyProtection="1">
      <alignment horizontal="center"/>
    </xf>
    <xf numFmtId="14" fontId="8" fillId="5" borderId="16" xfId="0" applyNumberFormat="1" applyFont="1" applyFill="1" applyBorder="1"/>
    <xf numFmtId="14" fontId="8" fillId="5" borderId="17" xfId="0" applyNumberFormat="1" applyFont="1" applyFill="1" applyBorder="1" applyProtection="1"/>
    <xf numFmtId="14" fontId="5" fillId="5" borderId="18" xfId="0" applyNumberFormat="1" applyFont="1" applyFill="1" applyBorder="1" applyAlignment="1" applyProtection="1">
      <alignment horizontal="center"/>
    </xf>
    <xf numFmtId="14" fontId="8" fillId="5" borderId="9" xfId="0" applyNumberFormat="1" applyFont="1" applyFill="1" applyBorder="1"/>
    <xf numFmtId="14" fontId="8" fillId="5" borderId="10" xfId="0" applyNumberFormat="1" applyFont="1" applyFill="1" applyBorder="1" applyProtection="1"/>
    <xf numFmtId="0" fontId="8" fillId="5" borderId="19" xfId="0" applyFont="1" applyFill="1" applyBorder="1" applyAlignment="1" applyProtection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7" xfId="0" applyFont="1" applyFill="1" applyBorder="1" applyAlignment="1" applyProtection="1">
      <alignment horizontal="center"/>
    </xf>
    <xf numFmtId="0" fontId="5" fillId="5" borderId="19" xfId="0" applyFont="1" applyFill="1" applyBorder="1"/>
    <xf numFmtId="0" fontId="5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5" fillId="5" borderId="0" xfId="0" applyFont="1" applyFill="1" applyBorder="1" applyAlignment="1">
      <alignment wrapText="1"/>
    </xf>
    <xf numFmtId="0" fontId="0" fillId="0" borderId="8" xfId="0" applyFill="1" applyBorder="1"/>
    <xf numFmtId="14" fontId="11" fillId="0" borderId="1" xfId="0" applyNumberFormat="1" applyFont="1" applyFill="1" applyBorder="1" applyAlignment="1">
      <alignment horizontal="right" vertical="top" wrapText="1"/>
    </xf>
    <xf numFmtId="0" fontId="0" fillId="0" borderId="11" xfId="0" applyFill="1" applyBorder="1"/>
    <xf numFmtId="168" fontId="5" fillId="0" borderId="10" xfId="0" applyNumberFormat="1" applyFont="1" applyFill="1" applyBorder="1"/>
    <xf numFmtId="3" fontId="4" fillId="5" borderId="11" xfId="0" applyNumberFormat="1" applyFont="1" applyFill="1" applyBorder="1"/>
    <xf numFmtId="0" fontId="14" fillId="0" borderId="0" xfId="2" applyFont="1" applyFill="1"/>
    <xf numFmtId="0" fontId="1" fillId="0" borderId="0" xfId="2" applyFill="1"/>
    <xf numFmtId="172" fontId="16" fillId="0" borderId="0" xfId="3" applyNumberFormat="1" applyFont="1" applyAlignment="1">
      <alignment vertical="center"/>
    </xf>
    <xf numFmtId="3" fontId="16" fillId="0" borderId="0" xfId="2" applyNumberFormat="1" applyFont="1" applyAlignment="1">
      <alignment vertical="center"/>
    </xf>
    <xf numFmtId="173" fontId="16" fillId="0" borderId="0" xfId="4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" fillId="0" borderId="0" xfId="2" applyFill="1" applyAlignment="1">
      <alignment horizontal="left" vertical="top"/>
    </xf>
    <xf numFmtId="3" fontId="17" fillId="6" borderId="2" xfId="2" applyNumberFormat="1" applyFont="1" applyFill="1" applyBorder="1" applyAlignment="1">
      <alignment horizontal="center" vertical="center" wrapText="1"/>
    </xf>
    <xf numFmtId="3" fontId="17" fillId="6" borderId="14" xfId="2" applyNumberFormat="1" applyFont="1" applyFill="1" applyBorder="1" applyAlignment="1">
      <alignment horizontal="center" vertical="center" wrapText="1"/>
    </xf>
    <xf numFmtId="3" fontId="17" fillId="6" borderId="3" xfId="2" applyNumberFormat="1" applyFont="1" applyFill="1" applyBorder="1" applyAlignment="1">
      <alignment horizontal="center" vertical="center" wrapText="1"/>
    </xf>
    <xf numFmtId="0" fontId="1" fillId="6" borderId="14" xfId="2" applyFill="1" applyBorder="1"/>
    <xf numFmtId="172" fontId="16" fillId="6" borderId="14" xfId="3" applyNumberFormat="1" applyFont="1" applyFill="1" applyBorder="1" applyAlignment="1">
      <alignment vertical="center"/>
    </xf>
    <xf numFmtId="3" fontId="16" fillId="6" borderId="14" xfId="2" applyNumberFormat="1" applyFont="1" applyFill="1" applyBorder="1" applyAlignment="1">
      <alignment vertical="center"/>
    </xf>
    <xf numFmtId="3" fontId="16" fillId="6" borderId="3" xfId="2" applyNumberFormat="1" applyFont="1" applyFill="1" applyBorder="1" applyAlignment="1">
      <alignment vertical="center"/>
    </xf>
    <xf numFmtId="3" fontId="17" fillId="6" borderId="5" xfId="2" applyNumberFormat="1" applyFont="1" applyFill="1" applyBorder="1" applyAlignment="1">
      <alignment horizontal="center" vertical="center" wrapText="1"/>
    </xf>
    <xf numFmtId="3" fontId="17" fillId="6" borderId="0" xfId="2" applyNumberFormat="1" applyFont="1" applyFill="1" applyBorder="1" applyAlignment="1">
      <alignment horizontal="center" vertical="center" wrapText="1"/>
    </xf>
    <xf numFmtId="3" fontId="17" fillId="6" borderId="6" xfId="2" applyNumberFormat="1" applyFont="1" applyFill="1" applyBorder="1" applyAlignment="1">
      <alignment horizontal="center" vertical="center" wrapText="1"/>
    </xf>
    <xf numFmtId="0" fontId="1" fillId="6" borderId="0" xfId="2" applyFill="1" applyBorder="1"/>
    <xf numFmtId="172" fontId="16" fillId="6" borderId="0" xfId="3" applyNumberFormat="1" applyFont="1" applyFill="1" applyBorder="1" applyAlignment="1">
      <alignment vertical="center"/>
    </xf>
    <xf numFmtId="3" fontId="16" fillId="6" borderId="0" xfId="2" applyNumberFormat="1" applyFont="1" applyFill="1" applyBorder="1" applyAlignment="1">
      <alignment vertical="center"/>
    </xf>
    <xf numFmtId="3" fontId="16" fillId="6" borderId="6" xfId="2" applyNumberFormat="1" applyFont="1" applyFill="1" applyBorder="1" applyAlignment="1">
      <alignment vertical="center"/>
    </xf>
    <xf numFmtId="3" fontId="17" fillId="6" borderId="8" xfId="2" applyNumberFormat="1" applyFont="1" applyFill="1" applyBorder="1" applyAlignment="1">
      <alignment horizontal="center" vertical="center" wrapText="1"/>
    </xf>
    <xf numFmtId="0" fontId="1" fillId="6" borderId="9" xfId="2" applyFill="1" applyBorder="1"/>
    <xf numFmtId="0" fontId="18" fillId="6" borderId="9" xfId="2" applyFont="1" applyFill="1" applyBorder="1" applyAlignment="1">
      <alignment horizontal="center"/>
    </xf>
    <xf numFmtId="0" fontId="18" fillId="6" borderId="10" xfId="2" applyFont="1" applyFill="1" applyBorder="1" applyAlignment="1">
      <alignment horizontal="center"/>
    </xf>
    <xf numFmtId="172" fontId="17" fillId="6" borderId="9" xfId="3" applyNumberFormat="1" applyFont="1" applyFill="1" applyBorder="1" applyAlignment="1">
      <alignment horizontal="center" vertical="center" wrapText="1"/>
    </xf>
    <xf numFmtId="3" fontId="17" fillId="6" borderId="9" xfId="2" applyNumberFormat="1" applyFont="1" applyFill="1" applyBorder="1" applyAlignment="1">
      <alignment horizontal="center" vertical="center" wrapText="1"/>
    </xf>
    <xf numFmtId="3" fontId="17" fillId="6" borderId="10" xfId="2" applyNumberFormat="1" applyFont="1" applyFill="1" applyBorder="1" applyAlignment="1">
      <alignment horizontal="center" vertical="center" wrapText="1"/>
    </xf>
    <xf numFmtId="14" fontId="1" fillId="0" borderId="5" xfId="2" applyNumberFormat="1" applyFill="1" applyBorder="1" applyAlignment="1">
      <alignment horizontal="center" vertical="top"/>
    </xf>
    <xf numFmtId="4" fontId="1" fillId="0" borderId="0" xfId="2" applyNumberFormat="1" applyFill="1" applyBorder="1" applyAlignment="1">
      <alignment horizontal="right" vertical="top"/>
    </xf>
    <xf numFmtId="3" fontId="19" fillId="3" borderId="0" xfId="3" applyNumberFormat="1" applyFont="1" applyFill="1"/>
    <xf numFmtId="0" fontId="1" fillId="0" borderId="0" xfId="2" applyFill="1" applyBorder="1" applyAlignment="1">
      <alignment horizontal="right" vertical="top"/>
    </xf>
    <xf numFmtId="4" fontId="1" fillId="0" borderId="6" xfId="2" applyNumberFormat="1" applyFill="1" applyBorder="1" applyAlignment="1">
      <alignment horizontal="right" vertical="top"/>
    </xf>
    <xf numFmtId="0" fontId="1" fillId="0" borderId="5" xfId="2" applyFill="1" applyBorder="1"/>
    <xf numFmtId="165" fontId="15" fillId="0" borderId="0" xfId="3" applyNumberFormat="1" applyFont="1" applyFill="1" applyBorder="1"/>
    <xf numFmtId="173" fontId="15" fillId="0" borderId="0" xfId="4" applyNumberFormat="1" applyFont="1" applyFill="1" applyBorder="1"/>
    <xf numFmtId="2" fontId="1" fillId="0" borderId="6" xfId="2" applyNumberFormat="1" applyFill="1" applyBorder="1"/>
    <xf numFmtId="174" fontId="19" fillId="3" borderId="0" xfId="3" applyNumberFormat="1" applyFont="1" applyFill="1"/>
    <xf numFmtId="4" fontId="1" fillId="0" borderId="0" xfId="2" applyNumberFormat="1" applyFill="1"/>
    <xf numFmtId="14" fontId="20" fillId="3" borderId="0" xfId="2" applyNumberFormat="1" applyFont="1" applyFill="1" applyAlignment="1">
      <alignment horizontal="center"/>
    </xf>
    <xf numFmtId="14" fontId="1" fillId="0" borderId="0" xfId="2" applyNumberFormat="1" applyFill="1" applyAlignment="1">
      <alignment horizontal="center"/>
    </xf>
    <xf numFmtId="3" fontId="1" fillId="0" borderId="0" xfId="2" applyNumberFormat="1" applyFill="1"/>
    <xf numFmtId="14" fontId="1" fillId="0" borderId="0" xfId="2" applyNumberFormat="1" applyFill="1"/>
    <xf numFmtId="0" fontId="24" fillId="0" borderId="0" xfId="0" applyFont="1"/>
    <xf numFmtId="0" fontId="0" fillId="0" borderId="0" xfId="0" applyAlignment="1">
      <alignment horizontal="center"/>
    </xf>
    <xf numFmtId="0" fontId="22" fillId="7" borderId="0" xfId="0" applyFont="1" applyFill="1" applyAlignment="1">
      <alignment vertical="center"/>
    </xf>
    <xf numFmtId="0" fontId="22" fillId="7" borderId="0" xfId="0" applyFont="1" applyFill="1"/>
    <xf numFmtId="0" fontId="22" fillId="7" borderId="0" xfId="0" applyFont="1" applyFill="1" applyAlignment="1">
      <alignment horizontal="center" wrapText="1"/>
    </xf>
    <xf numFmtId="0" fontId="22" fillId="7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11" xfId="0" applyNumberFormat="1" applyBorder="1" applyAlignment="1">
      <alignment horizontal="center"/>
    </xf>
    <xf numFmtId="175" fontId="0" fillId="0" borderId="11" xfId="5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Border="1" applyAlignment="1">
      <alignment horizontal="left" indent="2"/>
    </xf>
    <xf numFmtId="164" fontId="0" fillId="0" borderId="0" xfId="0" applyNumberFormat="1" applyBorder="1" applyAlignment="1">
      <alignment horizontal="center"/>
    </xf>
    <xf numFmtId="0" fontId="0" fillId="0" borderId="9" xfId="0" applyBorder="1" applyAlignment="1">
      <alignment horizontal="left" indent="2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3" fontId="23" fillId="0" borderId="0" xfId="0" applyNumberFormat="1" applyFont="1" applyAlignment="1">
      <alignment horizontal="right"/>
    </xf>
    <xf numFmtId="10" fontId="0" fillId="0" borderId="0" xfId="5" applyNumberFormat="1" applyFont="1" applyAlignment="1">
      <alignment horizontal="right"/>
    </xf>
    <xf numFmtId="0" fontId="0" fillId="0" borderId="0" xfId="0" applyAlignment="1">
      <alignment horizontal="left"/>
    </xf>
    <xf numFmtId="176" fontId="0" fillId="0" borderId="0" xfId="1" applyNumberFormat="1" applyFont="1"/>
    <xf numFmtId="4" fontId="7" fillId="0" borderId="5" xfId="0" applyNumberFormat="1" applyFont="1" applyBorder="1"/>
    <xf numFmtId="4" fontId="7" fillId="0" borderId="0" xfId="0" applyNumberFormat="1" applyFont="1" applyBorder="1"/>
    <xf numFmtId="4" fontId="4" fillId="0" borderId="6" xfId="0" applyNumberFormat="1" applyFont="1" applyBorder="1"/>
    <xf numFmtId="4" fontId="7" fillId="0" borderId="9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43" fontId="8" fillId="0" borderId="5" xfId="1" applyNumberFormat="1" applyFont="1" applyBorder="1"/>
    <xf numFmtId="43" fontId="8" fillId="0" borderId="0" xfId="1" applyNumberFormat="1" applyFont="1" applyBorder="1"/>
    <xf numFmtId="43" fontId="8" fillId="0" borderId="0" xfId="1" applyNumberFormat="1" applyFont="1" applyFill="1" applyBorder="1"/>
    <xf numFmtId="43" fontId="8" fillId="0" borderId="6" xfId="1" applyNumberFormat="1" applyFont="1" applyBorder="1"/>
    <xf numFmtId="43" fontId="8" fillId="0" borderId="8" xfId="1" applyNumberFormat="1" applyFont="1" applyBorder="1"/>
    <xf numFmtId="43" fontId="8" fillId="0" borderId="9" xfId="1" applyNumberFormat="1" applyFont="1" applyBorder="1"/>
    <xf numFmtId="43" fontId="8" fillId="0" borderId="9" xfId="1" applyNumberFormat="1" applyFont="1" applyFill="1" applyBorder="1"/>
    <xf numFmtId="43" fontId="8" fillId="0" borderId="10" xfId="1" applyNumberFormat="1" applyFont="1" applyBorder="1"/>
    <xf numFmtId="0" fontId="1" fillId="0" borderId="0" xfId="2" applyFill="1" applyAlignment="1">
      <alignment horizontal="left" vertical="top"/>
    </xf>
    <xf numFmtId="0" fontId="2" fillId="5" borderId="0" xfId="0" applyFont="1" applyFill="1"/>
    <xf numFmtId="0" fontId="2" fillId="5" borderId="0" xfId="0" applyFont="1" applyFill="1" applyBorder="1"/>
    <xf numFmtId="0" fontId="2" fillId="5" borderId="1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9" xfId="0" applyFont="1" applyFill="1" applyBorder="1"/>
    <xf numFmtId="0" fontId="2" fillId="5" borderId="15" xfId="0" applyFont="1" applyFill="1" applyBorder="1" applyAlignment="1" applyProtection="1">
      <alignment horizontal="center"/>
    </xf>
    <xf numFmtId="14" fontId="2" fillId="5" borderId="16" xfId="0" applyNumberFormat="1" applyFont="1" applyFill="1" applyBorder="1"/>
    <xf numFmtId="14" fontId="2" fillId="5" borderId="17" xfId="0" applyNumberFormat="1" applyFont="1" applyFill="1" applyBorder="1" applyProtection="1"/>
    <xf numFmtId="14" fontId="2" fillId="5" borderId="9" xfId="0" applyNumberFormat="1" applyFont="1" applyFill="1" applyBorder="1"/>
    <xf numFmtId="14" fontId="2" fillId="5" borderId="10" xfId="0" applyNumberFormat="1" applyFont="1" applyFill="1" applyBorder="1" applyProtection="1"/>
    <xf numFmtId="0" fontId="2" fillId="5" borderId="19" xfId="0" applyFont="1" applyFill="1" applyBorder="1" applyAlignment="1" applyProtection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center"/>
    </xf>
    <xf numFmtId="0" fontId="13" fillId="5" borderId="0" xfId="2" applyFont="1" applyFill="1"/>
    <xf numFmtId="0" fontId="2" fillId="5" borderId="0" xfId="2" applyFont="1" applyFill="1"/>
    <xf numFmtId="0" fontId="0" fillId="8" borderId="0" xfId="0" applyFill="1"/>
    <xf numFmtId="0" fontId="5" fillId="5" borderId="2" xfId="2" applyFont="1" applyFill="1" applyBorder="1"/>
    <xf numFmtId="0" fontId="2" fillId="5" borderId="14" xfId="2" applyFont="1" applyFill="1" applyBorder="1"/>
    <xf numFmtId="0" fontId="2" fillId="5" borderId="5" xfId="2" applyFont="1" applyFill="1" applyBorder="1" applyAlignment="1">
      <alignment horizontal="right"/>
    </xf>
    <xf numFmtId="0" fontId="5" fillId="5" borderId="0" xfId="2" applyFont="1" applyFill="1" applyBorder="1"/>
    <xf numFmtId="0" fontId="2" fillId="5" borderId="0" xfId="2" applyFont="1" applyFill="1" applyBorder="1"/>
    <xf numFmtId="0" fontId="5" fillId="5" borderId="0" xfId="2" applyFont="1" applyFill="1" applyBorder="1" applyAlignment="1">
      <alignment wrapText="1"/>
    </xf>
    <xf numFmtId="0" fontId="2" fillId="5" borderId="8" xfId="2" applyFont="1" applyFill="1" applyBorder="1"/>
    <xf numFmtId="0" fontId="2" fillId="5" borderId="9" xfId="2" applyFont="1" applyFill="1" applyBorder="1"/>
    <xf numFmtId="0" fontId="2" fillId="5" borderId="15" xfId="2" applyFont="1" applyFill="1" applyBorder="1" applyAlignment="1" applyProtection="1">
      <alignment horizontal="center"/>
    </xf>
    <xf numFmtId="14" fontId="2" fillId="5" borderId="16" xfId="2" applyNumberFormat="1" applyFont="1" applyFill="1" applyBorder="1"/>
    <xf numFmtId="14" fontId="2" fillId="5" borderId="17" xfId="2" applyNumberFormat="1" applyFont="1" applyFill="1" applyBorder="1" applyProtection="1"/>
    <xf numFmtId="14" fontId="5" fillId="5" borderId="18" xfId="2" applyNumberFormat="1" applyFont="1" applyFill="1" applyBorder="1" applyAlignment="1" applyProtection="1">
      <alignment horizontal="center"/>
    </xf>
    <xf numFmtId="14" fontId="2" fillId="5" borderId="9" xfId="2" applyNumberFormat="1" applyFont="1" applyFill="1" applyBorder="1"/>
    <xf numFmtId="14" fontId="2" fillId="5" borderId="10" xfId="2" applyNumberFormat="1" applyFont="1" applyFill="1" applyBorder="1" applyProtection="1"/>
    <xf numFmtId="0" fontId="2" fillId="5" borderId="19" xfId="2" applyFont="1" applyFill="1" applyBorder="1" applyAlignment="1" applyProtection="1">
      <alignment horizontal="center"/>
    </xf>
    <xf numFmtId="0" fontId="2" fillId="5" borderId="7" xfId="2" applyFont="1" applyFill="1" applyBorder="1" applyAlignment="1">
      <alignment horizontal="center"/>
    </xf>
    <xf numFmtId="0" fontId="2" fillId="5" borderId="7" xfId="2" applyFont="1" applyFill="1" applyBorder="1" applyAlignment="1" applyProtection="1">
      <alignment horizontal="center"/>
    </xf>
    <xf numFmtId="0" fontId="5" fillId="5" borderId="19" xfId="2" applyFont="1" applyFill="1" applyBorder="1"/>
    <xf numFmtId="0" fontId="5" fillId="5" borderId="1" xfId="2" applyFont="1" applyFill="1" applyBorder="1"/>
    <xf numFmtId="0" fontId="2" fillId="5" borderId="1" xfId="2" applyFont="1" applyFill="1" applyBorder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2" xfId="2"/>
    <cellStyle name="Porcentaje" xfId="5" builtinId="5"/>
    <cellStyle name="Porcentual 2" xfId="4"/>
  </cellStyles>
  <dxfs count="1"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282"/>
  <sheetViews>
    <sheetView showGridLines="0" workbookViewId="0">
      <pane ySplit="8" topLeftCell="A182" activePane="bottomLeft" state="frozen"/>
      <selection pane="bottomLeft" activeCell="A185" sqref="A185"/>
    </sheetView>
  </sheetViews>
  <sheetFormatPr baseColWidth="10" defaultColWidth="11.5703125" defaultRowHeight="15" x14ac:dyDescent="0.25"/>
  <cols>
    <col min="1" max="1" width="11.5703125" style="114" customWidth="1"/>
    <col min="2" max="2" width="3.5703125" style="114" customWidth="1"/>
    <col min="3" max="3" width="25.28515625" style="114" customWidth="1"/>
    <col min="4" max="4" width="8.140625" style="114" bestFit="1" customWidth="1"/>
    <col min="5" max="5" width="17.42578125" style="114" bestFit="1" customWidth="1"/>
    <col min="6" max="6" width="9.85546875" style="114" customWidth="1"/>
    <col min="7" max="7" width="11.7109375" style="114" bestFit="1" customWidth="1"/>
    <col min="8" max="8" width="19.140625" style="114" customWidth="1"/>
    <col min="9" max="9" width="17.7109375" style="114" bestFit="1" customWidth="1"/>
    <col min="10" max="10" width="15" style="114" bestFit="1" customWidth="1"/>
    <col min="11" max="11" width="10.140625" style="114" bestFit="1" customWidth="1"/>
    <col min="12" max="12" width="11" style="114" bestFit="1" customWidth="1"/>
    <col min="13" max="13" width="17.42578125" style="114" bestFit="1" customWidth="1"/>
    <col min="14" max="14" width="16.5703125" style="114" bestFit="1" customWidth="1"/>
    <col min="15" max="256" width="11.5703125" style="114"/>
    <col min="257" max="257" width="11.5703125" style="114" customWidth="1"/>
    <col min="258" max="258" width="3.5703125" style="114" customWidth="1"/>
    <col min="259" max="259" width="25.28515625" style="114" customWidth="1"/>
    <col min="260" max="260" width="8.140625" style="114" bestFit="1" customWidth="1"/>
    <col min="261" max="261" width="17.42578125" style="114" bestFit="1" customWidth="1"/>
    <col min="262" max="262" width="9.85546875" style="114" customWidth="1"/>
    <col min="263" max="263" width="11.7109375" style="114" bestFit="1" customWidth="1"/>
    <col min="264" max="264" width="19.140625" style="114" customWidth="1"/>
    <col min="265" max="265" width="17.7109375" style="114" bestFit="1" customWidth="1"/>
    <col min="266" max="266" width="15" style="114" bestFit="1" customWidth="1"/>
    <col min="267" max="267" width="10.140625" style="114" bestFit="1" customWidth="1"/>
    <col min="268" max="268" width="11" style="114" bestFit="1" customWidth="1"/>
    <col min="269" max="269" width="17.42578125" style="114" bestFit="1" customWidth="1"/>
    <col min="270" max="270" width="16.5703125" style="114" bestFit="1" customWidth="1"/>
    <col min="271" max="512" width="11.5703125" style="114"/>
    <col min="513" max="513" width="11.5703125" style="114" customWidth="1"/>
    <col min="514" max="514" width="3.5703125" style="114" customWidth="1"/>
    <col min="515" max="515" width="25.28515625" style="114" customWidth="1"/>
    <col min="516" max="516" width="8.140625" style="114" bestFit="1" customWidth="1"/>
    <col min="517" max="517" width="17.42578125" style="114" bestFit="1" customWidth="1"/>
    <col min="518" max="518" width="9.85546875" style="114" customWidth="1"/>
    <col min="519" max="519" width="11.7109375" style="114" bestFit="1" customWidth="1"/>
    <col min="520" max="520" width="19.140625" style="114" customWidth="1"/>
    <col min="521" max="521" width="17.7109375" style="114" bestFit="1" customWidth="1"/>
    <col min="522" max="522" width="15" style="114" bestFit="1" customWidth="1"/>
    <col min="523" max="523" width="10.140625" style="114" bestFit="1" customWidth="1"/>
    <col min="524" max="524" width="11" style="114" bestFit="1" customWidth="1"/>
    <col min="525" max="525" width="17.42578125" style="114" bestFit="1" customWidth="1"/>
    <col min="526" max="526" width="16.5703125" style="114" bestFit="1" customWidth="1"/>
    <col min="527" max="768" width="11.5703125" style="114"/>
    <col min="769" max="769" width="11.5703125" style="114" customWidth="1"/>
    <col min="770" max="770" width="3.5703125" style="114" customWidth="1"/>
    <col min="771" max="771" width="25.28515625" style="114" customWidth="1"/>
    <col min="772" max="772" width="8.140625" style="114" bestFit="1" customWidth="1"/>
    <col min="773" max="773" width="17.42578125" style="114" bestFit="1" customWidth="1"/>
    <col min="774" max="774" width="9.85546875" style="114" customWidth="1"/>
    <col min="775" max="775" width="11.7109375" style="114" bestFit="1" customWidth="1"/>
    <col min="776" max="776" width="19.140625" style="114" customWidth="1"/>
    <col min="777" max="777" width="17.7109375" style="114" bestFit="1" customWidth="1"/>
    <col min="778" max="778" width="15" style="114" bestFit="1" customWidth="1"/>
    <col min="779" max="779" width="10.140625" style="114" bestFit="1" customWidth="1"/>
    <col min="780" max="780" width="11" style="114" bestFit="1" customWidth="1"/>
    <col min="781" max="781" width="17.42578125" style="114" bestFit="1" customWidth="1"/>
    <col min="782" max="782" width="16.5703125" style="114" bestFit="1" customWidth="1"/>
    <col min="783" max="1024" width="11.5703125" style="114"/>
    <col min="1025" max="1025" width="11.5703125" style="114" customWidth="1"/>
    <col min="1026" max="1026" width="3.5703125" style="114" customWidth="1"/>
    <col min="1027" max="1027" width="25.28515625" style="114" customWidth="1"/>
    <col min="1028" max="1028" width="8.140625" style="114" bestFit="1" customWidth="1"/>
    <col min="1029" max="1029" width="17.42578125" style="114" bestFit="1" customWidth="1"/>
    <col min="1030" max="1030" width="9.85546875" style="114" customWidth="1"/>
    <col min="1031" max="1031" width="11.7109375" style="114" bestFit="1" customWidth="1"/>
    <col min="1032" max="1032" width="19.140625" style="114" customWidth="1"/>
    <col min="1033" max="1033" width="17.7109375" style="114" bestFit="1" customWidth="1"/>
    <col min="1034" max="1034" width="15" style="114" bestFit="1" customWidth="1"/>
    <col min="1035" max="1035" width="10.140625" style="114" bestFit="1" customWidth="1"/>
    <col min="1036" max="1036" width="11" style="114" bestFit="1" customWidth="1"/>
    <col min="1037" max="1037" width="17.42578125" style="114" bestFit="1" customWidth="1"/>
    <col min="1038" max="1038" width="16.5703125" style="114" bestFit="1" customWidth="1"/>
    <col min="1039" max="1280" width="11.5703125" style="114"/>
    <col min="1281" max="1281" width="11.5703125" style="114" customWidth="1"/>
    <col min="1282" max="1282" width="3.5703125" style="114" customWidth="1"/>
    <col min="1283" max="1283" width="25.28515625" style="114" customWidth="1"/>
    <col min="1284" max="1284" width="8.140625" style="114" bestFit="1" customWidth="1"/>
    <col min="1285" max="1285" width="17.42578125" style="114" bestFit="1" customWidth="1"/>
    <col min="1286" max="1286" width="9.85546875" style="114" customWidth="1"/>
    <col min="1287" max="1287" width="11.7109375" style="114" bestFit="1" customWidth="1"/>
    <col min="1288" max="1288" width="19.140625" style="114" customWidth="1"/>
    <col min="1289" max="1289" width="17.7109375" style="114" bestFit="1" customWidth="1"/>
    <col min="1290" max="1290" width="15" style="114" bestFit="1" customWidth="1"/>
    <col min="1291" max="1291" width="10.140625" style="114" bestFit="1" customWidth="1"/>
    <col min="1292" max="1292" width="11" style="114" bestFit="1" customWidth="1"/>
    <col min="1293" max="1293" width="17.42578125" style="114" bestFit="1" customWidth="1"/>
    <col min="1294" max="1294" width="16.5703125" style="114" bestFit="1" customWidth="1"/>
    <col min="1295" max="1536" width="11.5703125" style="114"/>
    <col min="1537" max="1537" width="11.5703125" style="114" customWidth="1"/>
    <col min="1538" max="1538" width="3.5703125" style="114" customWidth="1"/>
    <col min="1539" max="1539" width="25.28515625" style="114" customWidth="1"/>
    <col min="1540" max="1540" width="8.140625" style="114" bestFit="1" customWidth="1"/>
    <col min="1541" max="1541" width="17.42578125" style="114" bestFit="1" customWidth="1"/>
    <col min="1542" max="1542" width="9.85546875" style="114" customWidth="1"/>
    <col min="1543" max="1543" width="11.7109375" style="114" bestFit="1" customWidth="1"/>
    <col min="1544" max="1544" width="19.140625" style="114" customWidth="1"/>
    <col min="1545" max="1545" width="17.7109375" style="114" bestFit="1" customWidth="1"/>
    <col min="1546" max="1546" width="15" style="114" bestFit="1" customWidth="1"/>
    <col min="1547" max="1547" width="10.140625" style="114" bestFit="1" customWidth="1"/>
    <col min="1548" max="1548" width="11" style="114" bestFit="1" customWidth="1"/>
    <col min="1549" max="1549" width="17.42578125" style="114" bestFit="1" customWidth="1"/>
    <col min="1550" max="1550" width="16.5703125" style="114" bestFit="1" customWidth="1"/>
    <col min="1551" max="1792" width="11.5703125" style="114"/>
    <col min="1793" max="1793" width="11.5703125" style="114" customWidth="1"/>
    <col min="1794" max="1794" width="3.5703125" style="114" customWidth="1"/>
    <col min="1795" max="1795" width="25.28515625" style="114" customWidth="1"/>
    <col min="1796" max="1796" width="8.140625" style="114" bestFit="1" customWidth="1"/>
    <col min="1797" max="1797" width="17.42578125" style="114" bestFit="1" customWidth="1"/>
    <col min="1798" max="1798" width="9.85546875" style="114" customWidth="1"/>
    <col min="1799" max="1799" width="11.7109375" style="114" bestFit="1" customWidth="1"/>
    <col min="1800" max="1800" width="19.140625" style="114" customWidth="1"/>
    <col min="1801" max="1801" width="17.7109375" style="114" bestFit="1" customWidth="1"/>
    <col min="1802" max="1802" width="15" style="114" bestFit="1" customWidth="1"/>
    <col min="1803" max="1803" width="10.140625" style="114" bestFit="1" customWidth="1"/>
    <col min="1804" max="1804" width="11" style="114" bestFit="1" customWidth="1"/>
    <col min="1805" max="1805" width="17.42578125" style="114" bestFit="1" customWidth="1"/>
    <col min="1806" max="1806" width="16.5703125" style="114" bestFit="1" customWidth="1"/>
    <col min="1807" max="2048" width="11.5703125" style="114"/>
    <col min="2049" max="2049" width="11.5703125" style="114" customWidth="1"/>
    <col min="2050" max="2050" width="3.5703125" style="114" customWidth="1"/>
    <col min="2051" max="2051" width="25.28515625" style="114" customWidth="1"/>
    <col min="2052" max="2052" width="8.140625" style="114" bestFit="1" customWidth="1"/>
    <col min="2053" max="2053" width="17.42578125" style="114" bestFit="1" customWidth="1"/>
    <col min="2054" max="2054" width="9.85546875" style="114" customWidth="1"/>
    <col min="2055" max="2055" width="11.7109375" style="114" bestFit="1" customWidth="1"/>
    <col min="2056" max="2056" width="19.140625" style="114" customWidth="1"/>
    <col min="2057" max="2057" width="17.7109375" style="114" bestFit="1" customWidth="1"/>
    <col min="2058" max="2058" width="15" style="114" bestFit="1" customWidth="1"/>
    <col min="2059" max="2059" width="10.140625" style="114" bestFit="1" customWidth="1"/>
    <col min="2060" max="2060" width="11" style="114" bestFit="1" customWidth="1"/>
    <col min="2061" max="2061" width="17.42578125" style="114" bestFit="1" customWidth="1"/>
    <col min="2062" max="2062" width="16.5703125" style="114" bestFit="1" customWidth="1"/>
    <col min="2063" max="2304" width="11.5703125" style="114"/>
    <col min="2305" max="2305" width="11.5703125" style="114" customWidth="1"/>
    <col min="2306" max="2306" width="3.5703125" style="114" customWidth="1"/>
    <col min="2307" max="2307" width="25.28515625" style="114" customWidth="1"/>
    <col min="2308" max="2308" width="8.140625" style="114" bestFit="1" customWidth="1"/>
    <col min="2309" max="2309" width="17.42578125" style="114" bestFit="1" customWidth="1"/>
    <col min="2310" max="2310" width="9.85546875" style="114" customWidth="1"/>
    <col min="2311" max="2311" width="11.7109375" style="114" bestFit="1" customWidth="1"/>
    <col min="2312" max="2312" width="19.140625" style="114" customWidth="1"/>
    <col min="2313" max="2313" width="17.7109375" style="114" bestFit="1" customWidth="1"/>
    <col min="2314" max="2314" width="15" style="114" bestFit="1" customWidth="1"/>
    <col min="2315" max="2315" width="10.140625" style="114" bestFit="1" customWidth="1"/>
    <col min="2316" max="2316" width="11" style="114" bestFit="1" customWidth="1"/>
    <col min="2317" max="2317" width="17.42578125" style="114" bestFit="1" customWidth="1"/>
    <col min="2318" max="2318" width="16.5703125" style="114" bestFit="1" customWidth="1"/>
    <col min="2319" max="2560" width="11.5703125" style="114"/>
    <col min="2561" max="2561" width="11.5703125" style="114" customWidth="1"/>
    <col min="2562" max="2562" width="3.5703125" style="114" customWidth="1"/>
    <col min="2563" max="2563" width="25.28515625" style="114" customWidth="1"/>
    <col min="2564" max="2564" width="8.140625" style="114" bestFit="1" customWidth="1"/>
    <col min="2565" max="2565" width="17.42578125" style="114" bestFit="1" customWidth="1"/>
    <col min="2566" max="2566" width="9.85546875" style="114" customWidth="1"/>
    <col min="2567" max="2567" width="11.7109375" style="114" bestFit="1" customWidth="1"/>
    <col min="2568" max="2568" width="19.140625" style="114" customWidth="1"/>
    <col min="2569" max="2569" width="17.7109375" style="114" bestFit="1" customWidth="1"/>
    <col min="2570" max="2570" width="15" style="114" bestFit="1" customWidth="1"/>
    <col min="2571" max="2571" width="10.140625" style="114" bestFit="1" customWidth="1"/>
    <col min="2572" max="2572" width="11" style="114" bestFit="1" customWidth="1"/>
    <col min="2573" max="2573" width="17.42578125" style="114" bestFit="1" customWidth="1"/>
    <col min="2574" max="2574" width="16.5703125" style="114" bestFit="1" customWidth="1"/>
    <col min="2575" max="2816" width="11.5703125" style="114"/>
    <col min="2817" max="2817" width="11.5703125" style="114" customWidth="1"/>
    <col min="2818" max="2818" width="3.5703125" style="114" customWidth="1"/>
    <col min="2819" max="2819" width="25.28515625" style="114" customWidth="1"/>
    <col min="2820" max="2820" width="8.140625" style="114" bestFit="1" customWidth="1"/>
    <col min="2821" max="2821" width="17.42578125" style="114" bestFit="1" customWidth="1"/>
    <col min="2822" max="2822" width="9.85546875" style="114" customWidth="1"/>
    <col min="2823" max="2823" width="11.7109375" style="114" bestFit="1" customWidth="1"/>
    <col min="2824" max="2824" width="19.140625" style="114" customWidth="1"/>
    <col min="2825" max="2825" width="17.7109375" style="114" bestFit="1" customWidth="1"/>
    <col min="2826" max="2826" width="15" style="114" bestFit="1" customWidth="1"/>
    <col min="2827" max="2827" width="10.140625" style="114" bestFit="1" customWidth="1"/>
    <col min="2828" max="2828" width="11" style="114" bestFit="1" customWidth="1"/>
    <col min="2829" max="2829" width="17.42578125" style="114" bestFit="1" customWidth="1"/>
    <col min="2830" max="2830" width="16.5703125" style="114" bestFit="1" customWidth="1"/>
    <col min="2831" max="3072" width="11.5703125" style="114"/>
    <col min="3073" max="3073" width="11.5703125" style="114" customWidth="1"/>
    <col min="3074" max="3074" width="3.5703125" style="114" customWidth="1"/>
    <col min="3075" max="3075" width="25.28515625" style="114" customWidth="1"/>
    <col min="3076" max="3076" width="8.140625" style="114" bestFit="1" customWidth="1"/>
    <col min="3077" max="3077" width="17.42578125" style="114" bestFit="1" customWidth="1"/>
    <col min="3078" max="3078" width="9.85546875" style="114" customWidth="1"/>
    <col min="3079" max="3079" width="11.7109375" style="114" bestFit="1" customWidth="1"/>
    <col min="3080" max="3080" width="19.140625" style="114" customWidth="1"/>
    <col min="3081" max="3081" width="17.7109375" style="114" bestFit="1" customWidth="1"/>
    <col min="3082" max="3082" width="15" style="114" bestFit="1" customWidth="1"/>
    <col min="3083" max="3083" width="10.140625" style="114" bestFit="1" customWidth="1"/>
    <col min="3084" max="3084" width="11" style="114" bestFit="1" customWidth="1"/>
    <col min="3085" max="3085" width="17.42578125" style="114" bestFit="1" customWidth="1"/>
    <col min="3086" max="3086" width="16.5703125" style="114" bestFit="1" customWidth="1"/>
    <col min="3087" max="3328" width="11.5703125" style="114"/>
    <col min="3329" max="3329" width="11.5703125" style="114" customWidth="1"/>
    <col min="3330" max="3330" width="3.5703125" style="114" customWidth="1"/>
    <col min="3331" max="3331" width="25.28515625" style="114" customWidth="1"/>
    <col min="3332" max="3332" width="8.140625" style="114" bestFit="1" customWidth="1"/>
    <col min="3333" max="3333" width="17.42578125" style="114" bestFit="1" customWidth="1"/>
    <col min="3334" max="3334" width="9.85546875" style="114" customWidth="1"/>
    <col min="3335" max="3335" width="11.7109375" style="114" bestFit="1" customWidth="1"/>
    <col min="3336" max="3336" width="19.140625" style="114" customWidth="1"/>
    <col min="3337" max="3337" width="17.7109375" style="114" bestFit="1" customWidth="1"/>
    <col min="3338" max="3338" width="15" style="114" bestFit="1" customWidth="1"/>
    <col min="3339" max="3339" width="10.140625" style="114" bestFit="1" customWidth="1"/>
    <col min="3340" max="3340" width="11" style="114" bestFit="1" customWidth="1"/>
    <col min="3341" max="3341" width="17.42578125" style="114" bestFit="1" customWidth="1"/>
    <col min="3342" max="3342" width="16.5703125" style="114" bestFit="1" customWidth="1"/>
    <col min="3343" max="3584" width="11.5703125" style="114"/>
    <col min="3585" max="3585" width="11.5703125" style="114" customWidth="1"/>
    <col min="3586" max="3586" width="3.5703125" style="114" customWidth="1"/>
    <col min="3587" max="3587" width="25.28515625" style="114" customWidth="1"/>
    <col min="3588" max="3588" width="8.140625" style="114" bestFit="1" customWidth="1"/>
    <col min="3589" max="3589" width="17.42578125" style="114" bestFit="1" customWidth="1"/>
    <col min="3590" max="3590" width="9.85546875" style="114" customWidth="1"/>
    <col min="3591" max="3591" width="11.7109375" style="114" bestFit="1" customWidth="1"/>
    <col min="3592" max="3592" width="19.140625" style="114" customWidth="1"/>
    <col min="3593" max="3593" width="17.7109375" style="114" bestFit="1" customWidth="1"/>
    <col min="3594" max="3594" width="15" style="114" bestFit="1" customWidth="1"/>
    <col min="3595" max="3595" width="10.140625" style="114" bestFit="1" customWidth="1"/>
    <col min="3596" max="3596" width="11" style="114" bestFit="1" customWidth="1"/>
    <col min="3597" max="3597" width="17.42578125" style="114" bestFit="1" customWidth="1"/>
    <col min="3598" max="3598" width="16.5703125" style="114" bestFit="1" customWidth="1"/>
    <col min="3599" max="3840" width="11.5703125" style="114"/>
    <col min="3841" max="3841" width="11.5703125" style="114" customWidth="1"/>
    <col min="3842" max="3842" width="3.5703125" style="114" customWidth="1"/>
    <col min="3843" max="3843" width="25.28515625" style="114" customWidth="1"/>
    <col min="3844" max="3844" width="8.140625" style="114" bestFit="1" customWidth="1"/>
    <col min="3845" max="3845" width="17.42578125" style="114" bestFit="1" customWidth="1"/>
    <col min="3846" max="3846" width="9.85546875" style="114" customWidth="1"/>
    <col min="3847" max="3847" width="11.7109375" style="114" bestFit="1" customWidth="1"/>
    <col min="3848" max="3848" width="19.140625" style="114" customWidth="1"/>
    <col min="3849" max="3849" width="17.7109375" style="114" bestFit="1" customWidth="1"/>
    <col min="3850" max="3850" width="15" style="114" bestFit="1" customWidth="1"/>
    <col min="3851" max="3851" width="10.140625" style="114" bestFit="1" customWidth="1"/>
    <col min="3852" max="3852" width="11" style="114" bestFit="1" customWidth="1"/>
    <col min="3853" max="3853" width="17.42578125" style="114" bestFit="1" customWidth="1"/>
    <col min="3854" max="3854" width="16.5703125" style="114" bestFit="1" customWidth="1"/>
    <col min="3855" max="4096" width="11.5703125" style="114"/>
    <col min="4097" max="4097" width="11.5703125" style="114" customWidth="1"/>
    <col min="4098" max="4098" width="3.5703125" style="114" customWidth="1"/>
    <col min="4099" max="4099" width="25.28515625" style="114" customWidth="1"/>
    <col min="4100" max="4100" width="8.140625" style="114" bestFit="1" customWidth="1"/>
    <col min="4101" max="4101" width="17.42578125" style="114" bestFit="1" customWidth="1"/>
    <col min="4102" max="4102" width="9.85546875" style="114" customWidth="1"/>
    <col min="4103" max="4103" width="11.7109375" style="114" bestFit="1" customWidth="1"/>
    <col min="4104" max="4104" width="19.140625" style="114" customWidth="1"/>
    <col min="4105" max="4105" width="17.7109375" style="114" bestFit="1" customWidth="1"/>
    <col min="4106" max="4106" width="15" style="114" bestFit="1" customWidth="1"/>
    <col min="4107" max="4107" width="10.140625" style="114" bestFit="1" customWidth="1"/>
    <col min="4108" max="4108" width="11" style="114" bestFit="1" customWidth="1"/>
    <col min="4109" max="4109" width="17.42578125" style="114" bestFit="1" customWidth="1"/>
    <col min="4110" max="4110" width="16.5703125" style="114" bestFit="1" customWidth="1"/>
    <col min="4111" max="4352" width="11.5703125" style="114"/>
    <col min="4353" max="4353" width="11.5703125" style="114" customWidth="1"/>
    <col min="4354" max="4354" width="3.5703125" style="114" customWidth="1"/>
    <col min="4355" max="4355" width="25.28515625" style="114" customWidth="1"/>
    <col min="4356" max="4356" width="8.140625" style="114" bestFit="1" customWidth="1"/>
    <col min="4357" max="4357" width="17.42578125" style="114" bestFit="1" customWidth="1"/>
    <col min="4358" max="4358" width="9.85546875" style="114" customWidth="1"/>
    <col min="4359" max="4359" width="11.7109375" style="114" bestFit="1" customWidth="1"/>
    <col min="4360" max="4360" width="19.140625" style="114" customWidth="1"/>
    <col min="4361" max="4361" width="17.7109375" style="114" bestFit="1" customWidth="1"/>
    <col min="4362" max="4362" width="15" style="114" bestFit="1" customWidth="1"/>
    <col min="4363" max="4363" width="10.140625" style="114" bestFit="1" customWidth="1"/>
    <col min="4364" max="4364" width="11" style="114" bestFit="1" customWidth="1"/>
    <col min="4365" max="4365" width="17.42578125" style="114" bestFit="1" customWidth="1"/>
    <col min="4366" max="4366" width="16.5703125" style="114" bestFit="1" customWidth="1"/>
    <col min="4367" max="4608" width="11.5703125" style="114"/>
    <col min="4609" max="4609" width="11.5703125" style="114" customWidth="1"/>
    <col min="4610" max="4610" width="3.5703125" style="114" customWidth="1"/>
    <col min="4611" max="4611" width="25.28515625" style="114" customWidth="1"/>
    <col min="4612" max="4612" width="8.140625" style="114" bestFit="1" customWidth="1"/>
    <col min="4613" max="4613" width="17.42578125" style="114" bestFit="1" customWidth="1"/>
    <col min="4614" max="4614" width="9.85546875" style="114" customWidth="1"/>
    <col min="4615" max="4615" width="11.7109375" style="114" bestFit="1" customWidth="1"/>
    <col min="4616" max="4616" width="19.140625" style="114" customWidth="1"/>
    <col min="4617" max="4617" width="17.7109375" style="114" bestFit="1" customWidth="1"/>
    <col min="4618" max="4618" width="15" style="114" bestFit="1" customWidth="1"/>
    <col min="4619" max="4619" width="10.140625" style="114" bestFit="1" customWidth="1"/>
    <col min="4620" max="4620" width="11" style="114" bestFit="1" customWidth="1"/>
    <col min="4621" max="4621" width="17.42578125" style="114" bestFit="1" customWidth="1"/>
    <col min="4622" max="4622" width="16.5703125" style="114" bestFit="1" customWidth="1"/>
    <col min="4623" max="4864" width="11.5703125" style="114"/>
    <col min="4865" max="4865" width="11.5703125" style="114" customWidth="1"/>
    <col min="4866" max="4866" width="3.5703125" style="114" customWidth="1"/>
    <col min="4867" max="4867" width="25.28515625" style="114" customWidth="1"/>
    <col min="4868" max="4868" width="8.140625" style="114" bestFit="1" customWidth="1"/>
    <col min="4869" max="4869" width="17.42578125" style="114" bestFit="1" customWidth="1"/>
    <col min="4870" max="4870" width="9.85546875" style="114" customWidth="1"/>
    <col min="4871" max="4871" width="11.7109375" style="114" bestFit="1" customWidth="1"/>
    <col min="4872" max="4872" width="19.140625" style="114" customWidth="1"/>
    <col min="4873" max="4873" width="17.7109375" style="114" bestFit="1" customWidth="1"/>
    <col min="4874" max="4874" width="15" style="114" bestFit="1" customWidth="1"/>
    <col min="4875" max="4875" width="10.140625" style="114" bestFit="1" customWidth="1"/>
    <col min="4876" max="4876" width="11" style="114" bestFit="1" customWidth="1"/>
    <col min="4877" max="4877" width="17.42578125" style="114" bestFit="1" customWidth="1"/>
    <col min="4878" max="4878" width="16.5703125" style="114" bestFit="1" customWidth="1"/>
    <col min="4879" max="5120" width="11.5703125" style="114"/>
    <col min="5121" max="5121" width="11.5703125" style="114" customWidth="1"/>
    <col min="5122" max="5122" width="3.5703125" style="114" customWidth="1"/>
    <col min="5123" max="5123" width="25.28515625" style="114" customWidth="1"/>
    <col min="5124" max="5124" width="8.140625" style="114" bestFit="1" customWidth="1"/>
    <col min="5125" max="5125" width="17.42578125" style="114" bestFit="1" customWidth="1"/>
    <col min="5126" max="5126" width="9.85546875" style="114" customWidth="1"/>
    <col min="5127" max="5127" width="11.7109375" style="114" bestFit="1" customWidth="1"/>
    <col min="5128" max="5128" width="19.140625" style="114" customWidth="1"/>
    <col min="5129" max="5129" width="17.7109375" style="114" bestFit="1" customWidth="1"/>
    <col min="5130" max="5130" width="15" style="114" bestFit="1" customWidth="1"/>
    <col min="5131" max="5131" width="10.140625" style="114" bestFit="1" customWidth="1"/>
    <col min="5132" max="5132" width="11" style="114" bestFit="1" customWidth="1"/>
    <col min="5133" max="5133" width="17.42578125" style="114" bestFit="1" customWidth="1"/>
    <col min="5134" max="5134" width="16.5703125" style="114" bestFit="1" customWidth="1"/>
    <col min="5135" max="5376" width="11.5703125" style="114"/>
    <col min="5377" max="5377" width="11.5703125" style="114" customWidth="1"/>
    <col min="5378" max="5378" width="3.5703125" style="114" customWidth="1"/>
    <col min="5379" max="5379" width="25.28515625" style="114" customWidth="1"/>
    <col min="5380" max="5380" width="8.140625" style="114" bestFit="1" customWidth="1"/>
    <col min="5381" max="5381" width="17.42578125" style="114" bestFit="1" customWidth="1"/>
    <col min="5382" max="5382" width="9.85546875" style="114" customWidth="1"/>
    <col min="5383" max="5383" width="11.7109375" style="114" bestFit="1" customWidth="1"/>
    <col min="5384" max="5384" width="19.140625" style="114" customWidth="1"/>
    <col min="5385" max="5385" width="17.7109375" style="114" bestFit="1" customWidth="1"/>
    <col min="5386" max="5386" width="15" style="114" bestFit="1" customWidth="1"/>
    <col min="5387" max="5387" width="10.140625" style="114" bestFit="1" customWidth="1"/>
    <col min="5388" max="5388" width="11" style="114" bestFit="1" customWidth="1"/>
    <col min="5389" max="5389" width="17.42578125" style="114" bestFit="1" customWidth="1"/>
    <col min="5390" max="5390" width="16.5703125" style="114" bestFit="1" customWidth="1"/>
    <col min="5391" max="5632" width="11.5703125" style="114"/>
    <col min="5633" max="5633" width="11.5703125" style="114" customWidth="1"/>
    <col min="5634" max="5634" width="3.5703125" style="114" customWidth="1"/>
    <col min="5635" max="5635" width="25.28515625" style="114" customWidth="1"/>
    <col min="5636" max="5636" width="8.140625" style="114" bestFit="1" customWidth="1"/>
    <col min="5637" max="5637" width="17.42578125" style="114" bestFit="1" customWidth="1"/>
    <col min="5638" max="5638" width="9.85546875" style="114" customWidth="1"/>
    <col min="5639" max="5639" width="11.7109375" style="114" bestFit="1" customWidth="1"/>
    <col min="5640" max="5640" width="19.140625" style="114" customWidth="1"/>
    <col min="5641" max="5641" width="17.7109375" style="114" bestFit="1" customWidth="1"/>
    <col min="5642" max="5642" width="15" style="114" bestFit="1" customWidth="1"/>
    <col min="5643" max="5643" width="10.140625" style="114" bestFit="1" customWidth="1"/>
    <col min="5644" max="5644" width="11" style="114" bestFit="1" customWidth="1"/>
    <col min="5645" max="5645" width="17.42578125" style="114" bestFit="1" customWidth="1"/>
    <col min="5646" max="5646" width="16.5703125" style="114" bestFit="1" customWidth="1"/>
    <col min="5647" max="5888" width="11.5703125" style="114"/>
    <col min="5889" max="5889" width="11.5703125" style="114" customWidth="1"/>
    <col min="5890" max="5890" width="3.5703125" style="114" customWidth="1"/>
    <col min="5891" max="5891" width="25.28515625" style="114" customWidth="1"/>
    <col min="5892" max="5892" width="8.140625" style="114" bestFit="1" customWidth="1"/>
    <col min="5893" max="5893" width="17.42578125" style="114" bestFit="1" customWidth="1"/>
    <col min="5894" max="5894" width="9.85546875" style="114" customWidth="1"/>
    <col min="5895" max="5895" width="11.7109375" style="114" bestFit="1" customWidth="1"/>
    <col min="5896" max="5896" width="19.140625" style="114" customWidth="1"/>
    <col min="5897" max="5897" width="17.7109375" style="114" bestFit="1" customWidth="1"/>
    <col min="5898" max="5898" width="15" style="114" bestFit="1" customWidth="1"/>
    <col min="5899" max="5899" width="10.140625" style="114" bestFit="1" customWidth="1"/>
    <col min="5900" max="5900" width="11" style="114" bestFit="1" customWidth="1"/>
    <col min="5901" max="5901" width="17.42578125" style="114" bestFit="1" customWidth="1"/>
    <col min="5902" max="5902" width="16.5703125" style="114" bestFit="1" customWidth="1"/>
    <col min="5903" max="6144" width="11.5703125" style="114"/>
    <col min="6145" max="6145" width="11.5703125" style="114" customWidth="1"/>
    <col min="6146" max="6146" width="3.5703125" style="114" customWidth="1"/>
    <col min="6147" max="6147" width="25.28515625" style="114" customWidth="1"/>
    <col min="6148" max="6148" width="8.140625" style="114" bestFit="1" customWidth="1"/>
    <col min="6149" max="6149" width="17.42578125" style="114" bestFit="1" customWidth="1"/>
    <col min="6150" max="6150" width="9.85546875" style="114" customWidth="1"/>
    <col min="6151" max="6151" width="11.7109375" style="114" bestFit="1" customWidth="1"/>
    <col min="6152" max="6152" width="19.140625" style="114" customWidth="1"/>
    <col min="6153" max="6153" width="17.7109375" style="114" bestFit="1" customWidth="1"/>
    <col min="6154" max="6154" width="15" style="114" bestFit="1" customWidth="1"/>
    <col min="6155" max="6155" width="10.140625" style="114" bestFit="1" customWidth="1"/>
    <col min="6156" max="6156" width="11" style="114" bestFit="1" customWidth="1"/>
    <col min="6157" max="6157" width="17.42578125" style="114" bestFit="1" customWidth="1"/>
    <col min="6158" max="6158" width="16.5703125" style="114" bestFit="1" customWidth="1"/>
    <col min="6159" max="6400" width="11.5703125" style="114"/>
    <col min="6401" max="6401" width="11.5703125" style="114" customWidth="1"/>
    <col min="6402" max="6402" width="3.5703125" style="114" customWidth="1"/>
    <col min="6403" max="6403" width="25.28515625" style="114" customWidth="1"/>
    <col min="6404" max="6404" width="8.140625" style="114" bestFit="1" customWidth="1"/>
    <col min="6405" max="6405" width="17.42578125" style="114" bestFit="1" customWidth="1"/>
    <col min="6406" max="6406" width="9.85546875" style="114" customWidth="1"/>
    <col min="6407" max="6407" width="11.7109375" style="114" bestFit="1" customWidth="1"/>
    <col min="6408" max="6408" width="19.140625" style="114" customWidth="1"/>
    <col min="6409" max="6409" width="17.7109375" style="114" bestFit="1" customWidth="1"/>
    <col min="6410" max="6410" width="15" style="114" bestFit="1" customWidth="1"/>
    <col min="6411" max="6411" width="10.140625" style="114" bestFit="1" customWidth="1"/>
    <col min="6412" max="6412" width="11" style="114" bestFit="1" customWidth="1"/>
    <col min="6413" max="6413" width="17.42578125" style="114" bestFit="1" customWidth="1"/>
    <col min="6414" max="6414" width="16.5703125" style="114" bestFit="1" customWidth="1"/>
    <col min="6415" max="6656" width="11.5703125" style="114"/>
    <col min="6657" max="6657" width="11.5703125" style="114" customWidth="1"/>
    <col min="6658" max="6658" width="3.5703125" style="114" customWidth="1"/>
    <col min="6659" max="6659" width="25.28515625" style="114" customWidth="1"/>
    <col min="6660" max="6660" width="8.140625" style="114" bestFit="1" customWidth="1"/>
    <col min="6661" max="6661" width="17.42578125" style="114" bestFit="1" customWidth="1"/>
    <col min="6662" max="6662" width="9.85546875" style="114" customWidth="1"/>
    <col min="6663" max="6663" width="11.7109375" style="114" bestFit="1" customWidth="1"/>
    <col min="6664" max="6664" width="19.140625" style="114" customWidth="1"/>
    <col min="6665" max="6665" width="17.7109375" style="114" bestFit="1" customWidth="1"/>
    <col min="6666" max="6666" width="15" style="114" bestFit="1" customWidth="1"/>
    <col min="6667" max="6667" width="10.140625" style="114" bestFit="1" customWidth="1"/>
    <col min="6668" max="6668" width="11" style="114" bestFit="1" customWidth="1"/>
    <col min="6669" max="6669" width="17.42578125" style="114" bestFit="1" customWidth="1"/>
    <col min="6670" max="6670" width="16.5703125" style="114" bestFit="1" customWidth="1"/>
    <col min="6671" max="6912" width="11.5703125" style="114"/>
    <col min="6913" max="6913" width="11.5703125" style="114" customWidth="1"/>
    <col min="6914" max="6914" width="3.5703125" style="114" customWidth="1"/>
    <col min="6915" max="6915" width="25.28515625" style="114" customWidth="1"/>
    <col min="6916" max="6916" width="8.140625" style="114" bestFit="1" customWidth="1"/>
    <col min="6917" max="6917" width="17.42578125" style="114" bestFit="1" customWidth="1"/>
    <col min="6918" max="6918" width="9.85546875" style="114" customWidth="1"/>
    <col min="6919" max="6919" width="11.7109375" style="114" bestFit="1" customWidth="1"/>
    <col min="6920" max="6920" width="19.140625" style="114" customWidth="1"/>
    <col min="6921" max="6921" width="17.7109375" style="114" bestFit="1" customWidth="1"/>
    <col min="6922" max="6922" width="15" style="114" bestFit="1" customWidth="1"/>
    <col min="6923" max="6923" width="10.140625" style="114" bestFit="1" customWidth="1"/>
    <col min="6924" max="6924" width="11" style="114" bestFit="1" customWidth="1"/>
    <col min="6925" max="6925" width="17.42578125" style="114" bestFit="1" customWidth="1"/>
    <col min="6926" max="6926" width="16.5703125" style="114" bestFit="1" customWidth="1"/>
    <col min="6927" max="7168" width="11.5703125" style="114"/>
    <col min="7169" max="7169" width="11.5703125" style="114" customWidth="1"/>
    <col min="7170" max="7170" width="3.5703125" style="114" customWidth="1"/>
    <col min="7171" max="7171" width="25.28515625" style="114" customWidth="1"/>
    <col min="7172" max="7172" width="8.140625" style="114" bestFit="1" customWidth="1"/>
    <col min="7173" max="7173" width="17.42578125" style="114" bestFit="1" customWidth="1"/>
    <col min="7174" max="7174" width="9.85546875" style="114" customWidth="1"/>
    <col min="7175" max="7175" width="11.7109375" style="114" bestFit="1" customWidth="1"/>
    <col min="7176" max="7176" width="19.140625" style="114" customWidth="1"/>
    <col min="7177" max="7177" width="17.7109375" style="114" bestFit="1" customWidth="1"/>
    <col min="7178" max="7178" width="15" style="114" bestFit="1" customWidth="1"/>
    <col min="7179" max="7179" width="10.140625" style="114" bestFit="1" customWidth="1"/>
    <col min="7180" max="7180" width="11" style="114" bestFit="1" customWidth="1"/>
    <col min="7181" max="7181" width="17.42578125" style="114" bestFit="1" customWidth="1"/>
    <col min="7182" max="7182" width="16.5703125" style="114" bestFit="1" customWidth="1"/>
    <col min="7183" max="7424" width="11.5703125" style="114"/>
    <col min="7425" max="7425" width="11.5703125" style="114" customWidth="1"/>
    <col min="7426" max="7426" width="3.5703125" style="114" customWidth="1"/>
    <col min="7427" max="7427" width="25.28515625" style="114" customWidth="1"/>
    <col min="7428" max="7428" width="8.140625" style="114" bestFit="1" customWidth="1"/>
    <col min="7429" max="7429" width="17.42578125" style="114" bestFit="1" customWidth="1"/>
    <col min="7430" max="7430" width="9.85546875" style="114" customWidth="1"/>
    <col min="7431" max="7431" width="11.7109375" style="114" bestFit="1" customWidth="1"/>
    <col min="7432" max="7432" width="19.140625" style="114" customWidth="1"/>
    <col min="7433" max="7433" width="17.7109375" style="114" bestFit="1" customWidth="1"/>
    <col min="7434" max="7434" width="15" style="114" bestFit="1" customWidth="1"/>
    <col min="7435" max="7435" width="10.140625" style="114" bestFit="1" customWidth="1"/>
    <col min="7436" max="7436" width="11" style="114" bestFit="1" customWidth="1"/>
    <col min="7437" max="7437" width="17.42578125" style="114" bestFit="1" customWidth="1"/>
    <col min="7438" max="7438" width="16.5703125" style="114" bestFit="1" customWidth="1"/>
    <col min="7439" max="7680" width="11.5703125" style="114"/>
    <col min="7681" max="7681" width="11.5703125" style="114" customWidth="1"/>
    <col min="7682" max="7682" width="3.5703125" style="114" customWidth="1"/>
    <col min="7683" max="7683" width="25.28515625" style="114" customWidth="1"/>
    <col min="7684" max="7684" width="8.140625" style="114" bestFit="1" customWidth="1"/>
    <col min="7685" max="7685" width="17.42578125" style="114" bestFit="1" customWidth="1"/>
    <col min="7686" max="7686" width="9.85546875" style="114" customWidth="1"/>
    <col min="7687" max="7687" width="11.7109375" style="114" bestFit="1" customWidth="1"/>
    <col min="7688" max="7688" width="19.140625" style="114" customWidth="1"/>
    <col min="7689" max="7689" width="17.7109375" style="114" bestFit="1" customWidth="1"/>
    <col min="7690" max="7690" width="15" style="114" bestFit="1" customWidth="1"/>
    <col min="7691" max="7691" width="10.140625" style="114" bestFit="1" customWidth="1"/>
    <col min="7692" max="7692" width="11" style="114" bestFit="1" customWidth="1"/>
    <col min="7693" max="7693" width="17.42578125" style="114" bestFit="1" customWidth="1"/>
    <col min="7694" max="7694" width="16.5703125" style="114" bestFit="1" customWidth="1"/>
    <col min="7695" max="7936" width="11.5703125" style="114"/>
    <col min="7937" max="7937" width="11.5703125" style="114" customWidth="1"/>
    <col min="7938" max="7938" width="3.5703125" style="114" customWidth="1"/>
    <col min="7939" max="7939" width="25.28515625" style="114" customWidth="1"/>
    <col min="7940" max="7940" width="8.140625" style="114" bestFit="1" customWidth="1"/>
    <col min="7941" max="7941" width="17.42578125" style="114" bestFit="1" customWidth="1"/>
    <col min="7942" max="7942" width="9.85546875" style="114" customWidth="1"/>
    <col min="7943" max="7943" width="11.7109375" style="114" bestFit="1" customWidth="1"/>
    <col min="7944" max="7944" width="19.140625" style="114" customWidth="1"/>
    <col min="7945" max="7945" width="17.7109375" style="114" bestFit="1" customWidth="1"/>
    <col min="7946" max="7946" width="15" style="114" bestFit="1" customWidth="1"/>
    <col min="7947" max="7947" width="10.140625" style="114" bestFit="1" customWidth="1"/>
    <col min="7948" max="7948" width="11" style="114" bestFit="1" customWidth="1"/>
    <col min="7949" max="7949" width="17.42578125" style="114" bestFit="1" customWidth="1"/>
    <col min="7950" max="7950" width="16.5703125" style="114" bestFit="1" customWidth="1"/>
    <col min="7951" max="8192" width="11.5703125" style="114"/>
    <col min="8193" max="8193" width="11.5703125" style="114" customWidth="1"/>
    <col min="8194" max="8194" width="3.5703125" style="114" customWidth="1"/>
    <col min="8195" max="8195" width="25.28515625" style="114" customWidth="1"/>
    <col min="8196" max="8196" width="8.140625" style="114" bestFit="1" customWidth="1"/>
    <col min="8197" max="8197" width="17.42578125" style="114" bestFit="1" customWidth="1"/>
    <col min="8198" max="8198" width="9.85546875" style="114" customWidth="1"/>
    <col min="8199" max="8199" width="11.7109375" style="114" bestFit="1" customWidth="1"/>
    <col min="8200" max="8200" width="19.140625" style="114" customWidth="1"/>
    <col min="8201" max="8201" width="17.7109375" style="114" bestFit="1" customWidth="1"/>
    <col min="8202" max="8202" width="15" style="114" bestFit="1" customWidth="1"/>
    <col min="8203" max="8203" width="10.140625" style="114" bestFit="1" customWidth="1"/>
    <col min="8204" max="8204" width="11" style="114" bestFit="1" customWidth="1"/>
    <col min="8205" max="8205" width="17.42578125" style="114" bestFit="1" customWidth="1"/>
    <col min="8206" max="8206" width="16.5703125" style="114" bestFit="1" customWidth="1"/>
    <col min="8207" max="8448" width="11.5703125" style="114"/>
    <col min="8449" max="8449" width="11.5703125" style="114" customWidth="1"/>
    <col min="8450" max="8450" width="3.5703125" style="114" customWidth="1"/>
    <col min="8451" max="8451" width="25.28515625" style="114" customWidth="1"/>
    <col min="8452" max="8452" width="8.140625" style="114" bestFit="1" customWidth="1"/>
    <col min="8453" max="8453" width="17.42578125" style="114" bestFit="1" customWidth="1"/>
    <col min="8454" max="8454" width="9.85546875" style="114" customWidth="1"/>
    <col min="8455" max="8455" width="11.7109375" style="114" bestFit="1" customWidth="1"/>
    <col min="8456" max="8456" width="19.140625" style="114" customWidth="1"/>
    <col min="8457" max="8457" width="17.7109375" style="114" bestFit="1" customWidth="1"/>
    <col min="8458" max="8458" width="15" style="114" bestFit="1" customWidth="1"/>
    <col min="8459" max="8459" width="10.140625" style="114" bestFit="1" customWidth="1"/>
    <col min="8460" max="8460" width="11" style="114" bestFit="1" customWidth="1"/>
    <col min="8461" max="8461" width="17.42578125" style="114" bestFit="1" customWidth="1"/>
    <col min="8462" max="8462" width="16.5703125" style="114" bestFit="1" customWidth="1"/>
    <col min="8463" max="8704" width="11.5703125" style="114"/>
    <col min="8705" max="8705" width="11.5703125" style="114" customWidth="1"/>
    <col min="8706" max="8706" width="3.5703125" style="114" customWidth="1"/>
    <col min="8707" max="8707" width="25.28515625" style="114" customWidth="1"/>
    <col min="8708" max="8708" width="8.140625" style="114" bestFit="1" customWidth="1"/>
    <col min="8709" max="8709" width="17.42578125" style="114" bestFit="1" customWidth="1"/>
    <col min="8710" max="8710" width="9.85546875" style="114" customWidth="1"/>
    <col min="8711" max="8711" width="11.7109375" style="114" bestFit="1" customWidth="1"/>
    <col min="8712" max="8712" width="19.140625" style="114" customWidth="1"/>
    <col min="8713" max="8713" width="17.7109375" style="114" bestFit="1" customWidth="1"/>
    <col min="8714" max="8714" width="15" style="114" bestFit="1" customWidth="1"/>
    <col min="8715" max="8715" width="10.140625" style="114" bestFit="1" customWidth="1"/>
    <col min="8716" max="8716" width="11" style="114" bestFit="1" customWidth="1"/>
    <col min="8717" max="8717" width="17.42578125" style="114" bestFit="1" customWidth="1"/>
    <col min="8718" max="8718" width="16.5703125" style="114" bestFit="1" customWidth="1"/>
    <col min="8719" max="8960" width="11.5703125" style="114"/>
    <col min="8961" max="8961" width="11.5703125" style="114" customWidth="1"/>
    <col min="8962" max="8962" width="3.5703125" style="114" customWidth="1"/>
    <col min="8963" max="8963" width="25.28515625" style="114" customWidth="1"/>
    <col min="8964" max="8964" width="8.140625" style="114" bestFit="1" customWidth="1"/>
    <col min="8965" max="8965" width="17.42578125" style="114" bestFit="1" customWidth="1"/>
    <col min="8966" max="8966" width="9.85546875" style="114" customWidth="1"/>
    <col min="8967" max="8967" width="11.7109375" style="114" bestFit="1" customWidth="1"/>
    <col min="8968" max="8968" width="19.140625" style="114" customWidth="1"/>
    <col min="8969" max="8969" width="17.7109375" style="114" bestFit="1" customWidth="1"/>
    <col min="8970" max="8970" width="15" style="114" bestFit="1" customWidth="1"/>
    <col min="8971" max="8971" width="10.140625" style="114" bestFit="1" customWidth="1"/>
    <col min="8972" max="8972" width="11" style="114" bestFit="1" customWidth="1"/>
    <col min="8973" max="8973" width="17.42578125" style="114" bestFit="1" customWidth="1"/>
    <col min="8974" max="8974" width="16.5703125" style="114" bestFit="1" customWidth="1"/>
    <col min="8975" max="9216" width="11.5703125" style="114"/>
    <col min="9217" max="9217" width="11.5703125" style="114" customWidth="1"/>
    <col min="9218" max="9218" width="3.5703125" style="114" customWidth="1"/>
    <col min="9219" max="9219" width="25.28515625" style="114" customWidth="1"/>
    <col min="9220" max="9220" width="8.140625" style="114" bestFit="1" customWidth="1"/>
    <col min="9221" max="9221" width="17.42578125" style="114" bestFit="1" customWidth="1"/>
    <col min="9222" max="9222" width="9.85546875" style="114" customWidth="1"/>
    <col min="9223" max="9223" width="11.7109375" style="114" bestFit="1" customWidth="1"/>
    <col min="9224" max="9224" width="19.140625" style="114" customWidth="1"/>
    <col min="9225" max="9225" width="17.7109375" style="114" bestFit="1" customWidth="1"/>
    <col min="9226" max="9226" width="15" style="114" bestFit="1" customWidth="1"/>
    <col min="9227" max="9227" width="10.140625" style="114" bestFit="1" customWidth="1"/>
    <col min="9228" max="9228" width="11" style="114" bestFit="1" customWidth="1"/>
    <col min="9229" max="9229" width="17.42578125" style="114" bestFit="1" customWidth="1"/>
    <col min="9230" max="9230" width="16.5703125" style="114" bestFit="1" customWidth="1"/>
    <col min="9231" max="9472" width="11.5703125" style="114"/>
    <col min="9473" max="9473" width="11.5703125" style="114" customWidth="1"/>
    <col min="9474" max="9474" width="3.5703125" style="114" customWidth="1"/>
    <col min="9475" max="9475" width="25.28515625" style="114" customWidth="1"/>
    <col min="9476" max="9476" width="8.140625" style="114" bestFit="1" customWidth="1"/>
    <col min="9477" max="9477" width="17.42578125" style="114" bestFit="1" customWidth="1"/>
    <col min="9478" max="9478" width="9.85546875" style="114" customWidth="1"/>
    <col min="9479" max="9479" width="11.7109375" style="114" bestFit="1" customWidth="1"/>
    <col min="9480" max="9480" width="19.140625" style="114" customWidth="1"/>
    <col min="9481" max="9481" width="17.7109375" style="114" bestFit="1" customWidth="1"/>
    <col min="9482" max="9482" width="15" style="114" bestFit="1" customWidth="1"/>
    <col min="9483" max="9483" width="10.140625" style="114" bestFit="1" customWidth="1"/>
    <col min="9484" max="9484" width="11" style="114" bestFit="1" customWidth="1"/>
    <col min="9485" max="9485" width="17.42578125" style="114" bestFit="1" customWidth="1"/>
    <col min="9486" max="9486" width="16.5703125" style="114" bestFit="1" customWidth="1"/>
    <col min="9487" max="9728" width="11.5703125" style="114"/>
    <col min="9729" max="9729" width="11.5703125" style="114" customWidth="1"/>
    <col min="9730" max="9730" width="3.5703125" style="114" customWidth="1"/>
    <col min="9731" max="9731" width="25.28515625" style="114" customWidth="1"/>
    <col min="9732" max="9732" width="8.140625" style="114" bestFit="1" customWidth="1"/>
    <col min="9733" max="9733" width="17.42578125" style="114" bestFit="1" customWidth="1"/>
    <col min="9734" max="9734" width="9.85546875" style="114" customWidth="1"/>
    <col min="9735" max="9735" width="11.7109375" style="114" bestFit="1" customWidth="1"/>
    <col min="9736" max="9736" width="19.140625" style="114" customWidth="1"/>
    <col min="9737" max="9737" width="17.7109375" style="114" bestFit="1" customWidth="1"/>
    <col min="9738" max="9738" width="15" style="114" bestFit="1" customWidth="1"/>
    <col min="9739" max="9739" width="10.140625" style="114" bestFit="1" customWidth="1"/>
    <col min="9740" max="9740" width="11" style="114" bestFit="1" customWidth="1"/>
    <col min="9741" max="9741" width="17.42578125" style="114" bestFit="1" customWidth="1"/>
    <col min="9742" max="9742" width="16.5703125" style="114" bestFit="1" customWidth="1"/>
    <col min="9743" max="9984" width="11.5703125" style="114"/>
    <col min="9985" max="9985" width="11.5703125" style="114" customWidth="1"/>
    <col min="9986" max="9986" width="3.5703125" style="114" customWidth="1"/>
    <col min="9987" max="9987" width="25.28515625" style="114" customWidth="1"/>
    <col min="9988" max="9988" width="8.140625" style="114" bestFit="1" customWidth="1"/>
    <col min="9989" max="9989" width="17.42578125" style="114" bestFit="1" customWidth="1"/>
    <col min="9990" max="9990" width="9.85546875" style="114" customWidth="1"/>
    <col min="9991" max="9991" width="11.7109375" style="114" bestFit="1" customWidth="1"/>
    <col min="9992" max="9992" width="19.140625" style="114" customWidth="1"/>
    <col min="9993" max="9993" width="17.7109375" style="114" bestFit="1" customWidth="1"/>
    <col min="9994" max="9994" width="15" style="114" bestFit="1" customWidth="1"/>
    <col min="9995" max="9995" width="10.140625" style="114" bestFit="1" customWidth="1"/>
    <col min="9996" max="9996" width="11" style="114" bestFit="1" customWidth="1"/>
    <col min="9997" max="9997" width="17.42578125" style="114" bestFit="1" customWidth="1"/>
    <col min="9998" max="9998" width="16.5703125" style="114" bestFit="1" customWidth="1"/>
    <col min="9999" max="10240" width="11.5703125" style="114"/>
    <col min="10241" max="10241" width="11.5703125" style="114" customWidth="1"/>
    <col min="10242" max="10242" width="3.5703125" style="114" customWidth="1"/>
    <col min="10243" max="10243" width="25.28515625" style="114" customWidth="1"/>
    <col min="10244" max="10244" width="8.140625" style="114" bestFit="1" customWidth="1"/>
    <col min="10245" max="10245" width="17.42578125" style="114" bestFit="1" customWidth="1"/>
    <col min="10246" max="10246" width="9.85546875" style="114" customWidth="1"/>
    <col min="10247" max="10247" width="11.7109375" style="114" bestFit="1" customWidth="1"/>
    <col min="10248" max="10248" width="19.140625" style="114" customWidth="1"/>
    <col min="10249" max="10249" width="17.7109375" style="114" bestFit="1" customWidth="1"/>
    <col min="10250" max="10250" width="15" style="114" bestFit="1" customWidth="1"/>
    <col min="10251" max="10251" width="10.140625" style="114" bestFit="1" customWidth="1"/>
    <col min="10252" max="10252" width="11" style="114" bestFit="1" customWidth="1"/>
    <col min="10253" max="10253" width="17.42578125" style="114" bestFit="1" customWidth="1"/>
    <col min="10254" max="10254" width="16.5703125" style="114" bestFit="1" customWidth="1"/>
    <col min="10255" max="10496" width="11.5703125" style="114"/>
    <col min="10497" max="10497" width="11.5703125" style="114" customWidth="1"/>
    <col min="10498" max="10498" width="3.5703125" style="114" customWidth="1"/>
    <col min="10499" max="10499" width="25.28515625" style="114" customWidth="1"/>
    <col min="10500" max="10500" width="8.140625" style="114" bestFit="1" customWidth="1"/>
    <col min="10501" max="10501" width="17.42578125" style="114" bestFit="1" customWidth="1"/>
    <col min="10502" max="10502" width="9.85546875" style="114" customWidth="1"/>
    <col min="10503" max="10503" width="11.7109375" style="114" bestFit="1" customWidth="1"/>
    <col min="10504" max="10504" width="19.140625" style="114" customWidth="1"/>
    <col min="10505" max="10505" width="17.7109375" style="114" bestFit="1" customWidth="1"/>
    <col min="10506" max="10506" width="15" style="114" bestFit="1" customWidth="1"/>
    <col min="10507" max="10507" width="10.140625" style="114" bestFit="1" customWidth="1"/>
    <col min="10508" max="10508" width="11" style="114" bestFit="1" customWidth="1"/>
    <col min="10509" max="10509" width="17.42578125" style="114" bestFit="1" customWidth="1"/>
    <col min="10510" max="10510" width="16.5703125" style="114" bestFit="1" customWidth="1"/>
    <col min="10511" max="10752" width="11.5703125" style="114"/>
    <col min="10753" max="10753" width="11.5703125" style="114" customWidth="1"/>
    <col min="10754" max="10754" width="3.5703125" style="114" customWidth="1"/>
    <col min="10755" max="10755" width="25.28515625" style="114" customWidth="1"/>
    <col min="10756" max="10756" width="8.140625" style="114" bestFit="1" customWidth="1"/>
    <col min="10757" max="10757" width="17.42578125" style="114" bestFit="1" customWidth="1"/>
    <col min="10758" max="10758" width="9.85546875" style="114" customWidth="1"/>
    <col min="10759" max="10759" width="11.7109375" style="114" bestFit="1" customWidth="1"/>
    <col min="10760" max="10760" width="19.140625" style="114" customWidth="1"/>
    <col min="10761" max="10761" width="17.7109375" style="114" bestFit="1" customWidth="1"/>
    <col min="10762" max="10762" width="15" style="114" bestFit="1" customWidth="1"/>
    <col min="10763" max="10763" width="10.140625" style="114" bestFit="1" customWidth="1"/>
    <col min="10764" max="10764" width="11" style="114" bestFit="1" customWidth="1"/>
    <col min="10765" max="10765" width="17.42578125" style="114" bestFit="1" customWidth="1"/>
    <col min="10766" max="10766" width="16.5703125" style="114" bestFit="1" customWidth="1"/>
    <col min="10767" max="11008" width="11.5703125" style="114"/>
    <col min="11009" max="11009" width="11.5703125" style="114" customWidth="1"/>
    <col min="11010" max="11010" width="3.5703125" style="114" customWidth="1"/>
    <col min="11011" max="11011" width="25.28515625" style="114" customWidth="1"/>
    <col min="11012" max="11012" width="8.140625" style="114" bestFit="1" customWidth="1"/>
    <col min="11013" max="11013" width="17.42578125" style="114" bestFit="1" customWidth="1"/>
    <col min="11014" max="11014" width="9.85546875" style="114" customWidth="1"/>
    <col min="11015" max="11015" width="11.7109375" style="114" bestFit="1" customWidth="1"/>
    <col min="11016" max="11016" width="19.140625" style="114" customWidth="1"/>
    <col min="11017" max="11017" width="17.7109375" style="114" bestFit="1" customWidth="1"/>
    <col min="11018" max="11018" width="15" style="114" bestFit="1" customWidth="1"/>
    <col min="11019" max="11019" width="10.140625" style="114" bestFit="1" customWidth="1"/>
    <col min="11020" max="11020" width="11" style="114" bestFit="1" customWidth="1"/>
    <col min="11021" max="11021" width="17.42578125" style="114" bestFit="1" customWidth="1"/>
    <col min="11022" max="11022" width="16.5703125" style="114" bestFit="1" customWidth="1"/>
    <col min="11023" max="11264" width="11.5703125" style="114"/>
    <col min="11265" max="11265" width="11.5703125" style="114" customWidth="1"/>
    <col min="11266" max="11266" width="3.5703125" style="114" customWidth="1"/>
    <col min="11267" max="11267" width="25.28515625" style="114" customWidth="1"/>
    <col min="11268" max="11268" width="8.140625" style="114" bestFit="1" customWidth="1"/>
    <col min="11269" max="11269" width="17.42578125" style="114" bestFit="1" customWidth="1"/>
    <col min="11270" max="11270" width="9.85546875" style="114" customWidth="1"/>
    <col min="11271" max="11271" width="11.7109375" style="114" bestFit="1" customWidth="1"/>
    <col min="11272" max="11272" width="19.140625" style="114" customWidth="1"/>
    <col min="11273" max="11273" width="17.7109375" style="114" bestFit="1" customWidth="1"/>
    <col min="11274" max="11274" width="15" style="114" bestFit="1" customWidth="1"/>
    <col min="11275" max="11275" width="10.140625" style="114" bestFit="1" customWidth="1"/>
    <col min="11276" max="11276" width="11" style="114" bestFit="1" customWidth="1"/>
    <col min="11277" max="11277" width="17.42578125" style="114" bestFit="1" customWidth="1"/>
    <col min="11278" max="11278" width="16.5703125" style="114" bestFit="1" customWidth="1"/>
    <col min="11279" max="11520" width="11.5703125" style="114"/>
    <col min="11521" max="11521" width="11.5703125" style="114" customWidth="1"/>
    <col min="11522" max="11522" width="3.5703125" style="114" customWidth="1"/>
    <col min="11523" max="11523" width="25.28515625" style="114" customWidth="1"/>
    <col min="11524" max="11524" width="8.140625" style="114" bestFit="1" customWidth="1"/>
    <col min="11525" max="11525" width="17.42578125" style="114" bestFit="1" customWidth="1"/>
    <col min="11526" max="11526" width="9.85546875" style="114" customWidth="1"/>
    <col min="11527" max="11527" width="11.7109375" style="114" bestFit="1" customWidth="1"/>
    <col min="11528" max="11528" width="19.140625" style="114" customWidth="1"/>
    <col min="11529" max="11529" width="17.7109375" style="114" bestFit="1" customWidth="1"/>
    <col min="11530" max="11530" width="15" style="114" bestFit="1" customWidth="1"/>
    <col min="11531" max="11531" width="10.140625" style="114" bestFit="1" customWidth="1"/>
    <col min="11532" max="11532" width="11" style="114" bestFit="1" customWidth="1"/>
    <col min="11533" max="11533" width="17.42578125" style="114" bestFit="1" customWidth="1"/>
    <col min="11534" max="11534" width="16.5703125" style="114" bestFit="1" customWidth="1"/>
    <col min="11535" max="11776" width="11.5703125" style="114"/>
    <col min="11777" max="11777" width="11.5703125" style="114" customWidth="1"/>
    <col min="11778" max="11778" width="3.5703125" style="114" customWidth="1"/>
    <col min="11779" max="11779" width="25.28515625" style="114" customWidth="1"/>
    <col min="11780" max="11780" width="8.140625" style="114" bestFit="1" customWidth="1"/>
    <col min="11781" max="11781" width="17.42578125" style="114" bestFit="1" customWidth="1"/>
    <col min="11782" max="11782" width="9.85546875" style="114" customWidth="1"/>
    <col min="11783" max="11783" width="11.7109375" style="114" bestFit="1" customWidth="1"/>
    <col min="11784" max="11784" width="19.140625" style="114" customWidth="1"/>
    <col min="11785" max="11785" width="17.7109375" style="114" bestFit="1" customWidth="1"/>
    <col min="11786" max="11786" width="15" style="114" bestFit="1" customWidth="1"/>
    <col min="11787" max="11787" width="10.140625" style="114" bestFit="1" customWidth="1"/>
    <col min="11788" max="11788" width="11" style="114" bestFit="1" customWidth="1"/>
    <col min="11789" max="11789" width="17.42578125" style="114" bestFit="1" customWidth="1"/>
    <col min="11790" max="11790" width="16.5703125" style="114" bestFit="1" customWidth="1"/>
    <col min="11791" max="12032" width="11.5703125" style="114"/>
    <col min="12033" max="12033" width="11.5703125" style="114" customWidth="1"/>
    <col min="12034" max="12034" width="3.5703125" style="114" customWidth="1"/>
    <col min="12035" max="12035" width="25.28515625" style="114" customWidth="1"/>
    <col min="12036" max="12036" width="8.140625" style="114" bestFit="1" customWidth="1"/>
    <col min="12037" max="12037" width="17.42578125" style="114" bestFit="1" customWidth="1"/>
    <col min="12038" max="12038" width="9.85546875" style="114" customWidth="1"/>
    <col min="12039" max="12039" width="11.7109375" style="114" bestFit="1" customWidth="1"/>
    <col min="12040" max="12040" width="19.140625" style="114" customWidth="1"/>
    <col min="12041" max="12041" width="17.7109375" style="114" bestFit="1" customWidth="1"/>
    <col min="12042" max="12042" width="15" style="114" bestFit="1" customWidth="1"/>
    <col min="12043" max="12043" width="10.140625" style="114" bestFit="1" customWidth="1"/>
    <col min="12044" max="12044" width="11" style="114" bestFit="1" customWidth="1"/>
    <col min="12045" max="12045" width="17.42578125" style="114" bestFit="1" customWidth="1"/>
    <col min="12046" max="12046" width="16.5703125" style="114" bestFit="1" customWidth="1"/>
    <col min="12047" max="12288" width="11.5703125" style="114"/>
    <col min="12289" max="12289" width="11.5703125" style="114" customWidth="1"/>
    <col min="12290" max="12290" width="3.5703125" style="114" customWidth="1"/>
    <col min="12291" max="12291" width="25.28515625" style="114" customWidth="1"/>
    <col min="12292" max="12292" width="8.140625" style="114" bestFit="1" customWidth="1"/>
    <col min="12293" max="12293" width="17.42578125" style="114" bestFit="1" customWidth="1"/>
    <col min="12294" max="12294" width="9.85546875" style="114" customWidth="1"/>
    <col min="12295" max="12295" width="11.7109375" style="114" bestFit="1" customWidth="1"/>
    <col min="12296" max="12296" width="19.140625" style="114" customWidth="1"/>
    <col min="12297" max="12297" width="17.7109375" style="114" bestFit="1" customWidth="1"/>
    <col min="12298" max="12298" width="15" style="114" bestFit="1" customWidth="1"/>
    <col min="12299" max="12299" width="10.140625" style="114" bestFit="1" customWidth="1"/>
    <col min="12300" max="12300" width="11" style="114" bestFit="1" customWidth="1"/>
    <col min="12301" max="12301" width="17.42578125" style="114" bestFit="1" customWidth="1"/>
    <col min="12302" max="12302" width="16.5703125" style="114" bestFit="1" customWidth="1"/>
    <col min="12303" max="12544" width="11.5703125" style="114"/>
    <col min="12545" max="12545" width="11.5703125" style="114" customWidth="1"/>
    <col min="12546" max="12546" width="3.5703125" style="114" customWidth="1"/>
    <col min="12547" max="12547" width="25.28515625" style="114" customWidth="1"/>
    <col min="12548" max="12548" width="8.140625" style="114" bestFit="1" customWidth="1"/>
    <col min="12549" max="12549" width="17.42578125" style="114" bestFit="1" customWidth="1"/>
    <col min="12550" max="12550" width="9.85546875" style="114" customWidth="1"/>
    <col min="12551" max="12551" width="11.7109375" style="114" bestFit="1" customWidth="1"/>
    <col min="12552" max="12552" width="19.140625" style="114" customWidth="1"/>
    <col min="12553" max="12553" width="17.7109375" style="114" bestFit="1" customWidth="1"/>
    <col min="12554" max="12554" width="15" style="114" bestFit="1" customWidth="1"/>
    <col min="12555" max="12555" width="10.140625" style="114" bestFit="1" customWidth="1"/>
    <col min="12556" max="12556" width="11" style="114" bestFit="1" customWidth="1"/>
    <col min="12557" max="12557" width="17.42578125" style="114" bestFit="1" customWidth="1"/>
    <col min="12558" max="12558" width="16.5703125" style="114" bestFit="1" customWidth="1"/>
    <col min="12559" max="12800" width="11.5703125" style="114"/>
    <col min="12801" max="12801" width="11.5703125" style="114" customWidth="1"/>
    <col min="12802" max="12802" width="3.5703125" style="114" customWidth="1"/>
    <col min="12803" max="12803" width="25.28515625" style="114" customWidth="1"/>
    <col min="12804" max="12804" width="8.140625" style="114" bestFit="1" customWidth="1"/>
    <col min="12805" max="12805" width="17.42578125" style="114" bestFit="1" customWidth="1"/>
    <col min="12806" max="12806" width="9.85546875" style="114" customWidth="1"/>
    <col min="12807" max="12807" width="11.7109375" style="114" bestFit="1" customWidth="1"/>
    <col min="12808" max="12808" width="19.140625" style="114" customWidth="1"/>
    <col min="12809" max="12809" width="17.7109375" style="114" bestFit="1" customWidth="1"/>
    <col min="12810" max="12810" width="15" style="114" bestFit="1" customWidth="1"/>
    <col min="12811" max="12811" width="10.140625" style="114" bestFit="1" customWidth="1"/>
    <col min="12812" max="12812" width="11" style="114" bestFit="1" customWidth="1"/>
    <col min="12813" max="12813" width="17.42578125" style="114" bestFit="1" customWidth="1"/>
    <col min="12814" max="12814" width="16.5703125" style="114" bestFit="1" customWidth="1"/>
    <col min="12815" max="13056" width="11.5703125" style="114"/>
    <col min="13057" max="13057" width="11.5703125" style="114" customWidth="1"/>
    <col min="13058" max="13058" width="3.5703125" style="114" customWidth="1"/>
    <col min="13059" max="13059" width="25.28515625" style="114" customWidth="1"/>
    <col min="13060" max="13060" width="8.140625" style="114" bestFit="1" customWidth="1"/>
    <col min="13061" max="13061" width="17.42578125" style="114" bestFit="1" customWidth="1"/>
    <col min="13062" max="13062" width="9.85546875" style="114" customWidth="1"/>
    <col min="13063" max="13063" width="11.7109375" style="114" bestFit="1" customWidth="1"/>
    <col min="13064" max="13064" width="19.140625" style="114" customWidth="1"/>
    <col min="13065" max="13065" width="17.7109375" style="114" bestFit="1" customWidth="1"/>
    <col min="13066" max="13066" width="15" style="114" bestFit="1" customWidth="1"/>
    <col min="13067" max="13067" width="10.140625" style="114" bestFit="1" customWidth="1"/>
    <col min="13068" max="13068" width="11" style="114" bestFit="1" customWidth="1"/>
    <col min="13069" max="13069" width="17.42578125" style="114" bestFit="1" customWidth="1"/>
    <col min="13070" max="13070" width="16.5703125" style="114" bestFit="1" customWidth="1"/>
    <col min="13071" max="13312" width="11.5703125" style="114"/>
    <col min="13313" max="13313" width="11.5703125" style="114" customWidth="1"/>
    <col min="13314" max="13314" width="3.5703125" style="114" customWidth="1"/>
    <col min="13315" max="13315" width="25.28515625" style="114" customWidth="1"/>
    <col min="13316" max="13316" width="8.140625" style="114" bestFit="1" customWidth="1"/>
    <col min="13317" max="13317" width="17.42578125" style="114" bestFit="1" customWidth="1"/>
    <col min="13318" max="13318" width="9.85546875" style="114" customWidth="1"/>
    <col min="13319" max="13319" width="11.7109375" style="114" bestFit="1" customWidth="1"/>
    <col min="13320" max="13320" width="19.140625" style="114" customWidth="1"/>
    <col min="13321" max="13321" width="17.7109375" style="114" bestFit="1" customWidth="1"/>
    <col min="13322" max="13322" width="15" style="114" bestFit="1" customWidth="1"/>
    <col min="13323" max="13323" width="10.140625" style="114" bestFit="1" customWidth="1"/>
    <col min="13324" max="13324" width="11" style="114" bestFit="1" customWidth="1"/>
    <col min="13325" max="13325" width="17.42578125" style="114" bestFit="1" customWidth="1"/>
    <col min="13326" max="13326" width="16.5703125" style="114" bestFit="1" customWidth="1"/>
    <col min="13327" max="13568" width="11.5703125" style="114"/>
    <col min="13569" max="13569" width="11.5703125" style="114" customWidth="1"/>
    <col min="13570" max="13570" width="3.5703125" style="114" customWidth="1"/>
    <col min="13571" max="13571" width="25.28515625" style="114" customWidth="1"/>
    <col min="13572" max="13572" width="8.140625" style="114" bestFit="1" customWidth="1"/>
    <col min="13573" max="13573" width="17.42578125" style="114" bestFit="1" customWidth="1"/>
    <col min="13574" max="13574" width="9.85546875" style="114" customWidth="1"/>
    <col min="13575" max="13575" width="11.7109375" style="114" bestFit="1" customWidth="1"/>
    <col min="13576" max="13576" width="19.140625" style="114" customWidth="1"/>
    <col min="13577" max="13577" width="17.7109375" style="114" bestFit="1" customWidth="1"/>
    <col min="13578" max="13578" width="15" style="114" bestFit="1" customWidth="1"/>
    <col min="13579" max="13579" width="10.140625" style="114" bestFit="1" customWidth="1"/>
    <col min="13580" max="13580" width="11" style="114" bestFit="1" customWidth="1"/>
    <col min="13581" max="13581" width="17.42578125" style="114" bestFit="1" customWidth="1"/>
    <col min="13582" max="13582" width="16.5703125" style="114" bestFit="1" customWidth="1"/>
    <col min="13583" max="13824" width="11.5703125" style="114"/>
    <col min="13825" max="13825" width="11.5703125" style="114" customWidth="1"/>
    <col min="13826" max="13826" width="3.5703125" style="114" customWidth="1"/>
    <col min="13827" max="13827" width="25.28515625" style="114" customWidth="1"/>
    <col min="13828" max="13828" width="8.140625" style="114" bestFit="1" customWidth="1"/>
    <col min="13829" max="13829" width="17.42578125" style="114" bestFit="1" customWidth="1"/>
    <col min="13830" max="13830" width="9.85546875" style="114" customWidth="1"/>
    <col min="13831" max="13831" width="11.7109375" style="114" bestFit="1" customWidth="1"/>
    <col min="13832" max="13832" width="19.140625" style="114" customWidth="1"/>
    <col min="13833" max="13833" width="17.7109375" style="114" bestFit="1" customWidth="1"/>
    <col min="13834" max="13834" width="15" style="114" bestFit="1" customWidth="1"/>
    <col min="13835" max="13835" width="10.140625" style="114" bestFit="1" customWidth="1"/>
    <col min="13836" max="13836" width="11" style="114" bestFit="1" customWidth="1"/>
    <col min="13837" max="13837" width="17.42578125" style="114" bestFit="1" customWidth="1"/>
    <col min="13838" max="13838" width="16.5703125" style="114" bestFit="1" customWidth="1"/>
    <col min="13839" max="14080" width="11.5703125" style="114"/>
    <col min="14081" max="14081" width="11.5703125" style="114" customWidth="1"/>
    <col min="14082" max="14082" width="3.5703125" style="114" customWidth="1"/>
    <col min="14083" max="14083" width="25.28515625" style="114" customWidth="1"/>
    <col min="14084" max="14084" width="8.140625" style="114" bestFit="1" customWidth="1"/>
    <col min="14085" max="14085" width="17.42578125" style="114" bestFit="1" customWidth="1"/>
    <col min="14086" max="14086" width="9.85546875" style="114" customWidth="1"/>
    <col min="14087" max="14087" width="11.7109375" style="114" bestFit="1" customWidth="1"/>
    <col min="14088" max="14088" width="19.140625" style="114" customWidth="1"/>
    <col min="14089" max="14089" width="17.7109375" style="114" bestFit="1" customWidth="1"/>
    <col min="14090" max="14090" width="15" style="114" bestFit="1" customWidth="1"/>
    <col min="14091" max="14091" width="10.140625" style="114" bestFit="1" customWidth="1"/>
    <col min="14092" max="14092" width="11" style="114" bestFit="1" customWidth="1"/>
    <col min="14093" max="14093" width="17.42578125" style="114" bestFit="1" customWidth="1"/>
    <col min="14094" max="14094" width="16.5703125" style="114" bestFit="1" customWidth="1"/>
    <col min="14095" max="14336" width="11.5703125" style="114"/>
    <col min="14337" max="14337" width="11.5703125" style="114" customWidth="1"/>
    <col min="14338" max="14338" width="3.5703125" style="114" customWidth="1"/>
    <col min="14339" max="14339" width="25.28515625" style="114" customWidth="1"/>
    <col min="14340" max="14340" width="8.140625" style="114" bestFit="1" customWidth="1"/>
    <col min="14341" max="14341" width="17.42578125" style="114" bestFit="1" customWidth="1"/>
    <col min="14342" max="14342" width="9.85546875" style="114" customWidth="1"/>
    <col min="14343" max="14343" width="11.7109375" style="114" bestFit="1" customWidth="1"/>
    <col min="14344" max="14344" width="19.140625" style="114" customWidth="1"/>
    <col min="14345" max="14345" width="17.7109375" style="114" bestFit="1" customWidth="1"/>
    <col min="14346" max="14346" width="15" style="114" bestFit="1" customWidth="1"/>
    <col min="14347" max="14347" width="10.140625" style="114" bestFit="1" customWidth="1"/>
    <col min="14348" max="14348" width="11" style="114" bestFit="1" customWidth="1"/>
    <col min="14349" max="14349" width="17.42578125" style="114" bestFit="1" customWidth="1"/>
    <col min="14350" max="14350" width="16.5703125" style="114" bestFit="1" customWidth="1"/>
    <col min="14351" max="14592" width="11.5703125" style="114"/>
    <col min="14593" max="14593" width="11.5703125" style="114" customWidth="1"/>
    <col min="14594" max="14594" width="3.5703125" style="114" customWidth="1"/>
    <col min="14595" max="14595" width="25.28515625" style="114" customWidth="1"/>
    <col min="14596" max="14596" width="8.140625" style="114" bestFit="1" customWidth="1"/>
    <col min="14597" max="14597" width="17.42578125" style="114" bestFit="1" customWidth="1"/>
    <col min="14598" max="14598" width="9.85546875" style="114" customWidth="1"/>
    <col min="14599" max="14599" width="11.7109375" style="114" bestFit="1" customWidth="1"/>
    <col min="14600" max="14600" width="19.140625" style="114" customWidth="1"/>
    <col min="14601" max="14601" width="17.7109375" style="114" bestFit="1" customWidth="1"/>
    <col min="14602" max="14602" width="15" style="114" bestFit="1" customWidth="1"/>
    <col min="14603" max="14603" width="10.140625" style="114" bestFit="1" customWidth="1"/>
    <col min="14604" max="14604" width="11" style="114" bestFit="1" customWidth="1"/>
    <col min="14605" max="14605" width="17.42578125" style="114" bestFit="1" customWidth="1"/>
    <col min="14606" max="14606" width="16.5703125" style="114" bestFit="1" customWidth="1"/>
    <col min="14607" max="14848" width="11.5703125" style="114"/>
    <col min="14849" max="14849" width="11.5703125" style="114" customWidth="1"/>
    <col min="14850" max="14850" width="3.5703125" style="114" customWidth="1"/>
    <col min="14851" max="14851" width="25.28515625" style="114" customWidth="1"/>
    <col min="14852" max="14852" width="8.140625" style="114" bestFit="1" customWidth="1"/>
    <col min="14853" max="14853" width="17.42578125" style="114" bestFit="1" customWidth="1"/>
    <col min="14854" max="14854" width="9.85546875" style="114" customWidth="1"/>
    <col min="14855" max="14855" width="11.7109375" style="114" bestFit="1" customWidth="1"/>
    <col min="14856" max="14856" width="19.140625" style="114" customWidth="1"/>
    <col min="14857" max="14857" width="17.7109375" style="114" bestFit="1" customWidth="1"/>
    <col min="14858" max="14858" width="15" style="114" bestFit="1" customWidth="1"/>
    <col min="14859" max="14859" width="10.140625" style="114" bestFit="1" customWidth="1"/>
    <col min="14860" max="14860" width="11" style="114" bestFit="1" customWidth="1"/>
    <col min="14861" max="14861" width="17.42578125" style="114" bestFit="1" customWidth="1"/>
    <col min="14862" max="14862" width="16.5703125" style="114" bestFit="1" customWidth="1"/>
    <col min="14863" max="15104" width="11.5703125" style="114"/>
    <col min="15105" max="15105" width="11.5703125" style="114" customWidth="1"/>
    <col min="15106" max="15106" width="3.5703125" style="114" customWidth="1"/>
    <col min="15107" max="15107" width="25.28515625" style="114" customWidth="1"/>
    <col min="15108" max="15108" width="8.140625" style="114" bestFit="1" customWidth="1"/>
    <col min="15109" max="15109" width="17.42578125" style="114" bestFit="1" customWidth="1"/>
    <col min="15110" max="15110" width="9.85546875" style="114" customWidth="1"/>
    <col min="15111" max="15111" width="11.7109375" style="114" bestFit="1" customWidth="1"/>
    <col min="15112" max="15112" width="19.140625" style="114" customWidth="1"/>
    <col min="15113" max="15113" width="17.7109375" style="114" bestFit="1" customWidth="1"/>
    <col min="15114" max="15114" width="15" style="114" bestFit="1" customWidth="1"/>
    <col min="15115" max="15115" width="10.140625" style="114" bestFit="1" customWidth="1"/>
    <col min="15116" max="15116" width="11" style="114" bestFit="1" customWidth="1"/>
    <col min="15117" max="15117" width="17.42578125" style="114" bestFit="1" customWidth="1"/>
    <col min="15118" max="15118" width="16.5703125" style="114" bestFit="1" customWidth="1"/>
    <col min="15119" max="15360" width="11.5703125" style="114"/>
    <col min="15361" max="15361" width="11.5703125" style="114" customWidth="1"/>
    <col min="15362" max="15362" width="3.5703125" style="114" customWidth="1"/>
    <col min="15363" max="15363" width="25.28515625" style="114" customWidth="1"/>
    <col min="15364" max="15364" width="8.140625" style="114" bestFit="1" customWidth="1"/>
    <col min="15365" max="15365" width="17.42578125" style="114" bestFit="1" customWidth="1"/>
    <col min="15366" max="15366" width="9.85546875" style="114" customWidth="1"/>
    <col min="15367" max="15367" width="11.7109375" style="114" bestFit="1" customWidth="1"/>
    <col min="15368" max="15368" width="19.140625" style="114" customWidth="1"/>
    <col min="15369" max="15369" width="17.7109375" style="114" bestFit="1" customWidth="1"/>
    <col min="15370" max="15370" width="15" style="114" bestFit="1" customWidth="1"/>
    <col min="15371" max="15371" width="10.140625" style="114" bestFit="1" customWidth="1"/>
    <col min="15372" max="15372" width="11" style="114" bestFit="1" customWidth="1"/>
    <col min="15373" max="15373" width="17.42578125" style="114" bestFit="1" customWidth="1"/>
    <col min="15374" max="15374" width="16.5703125" style="114" bestFit="1" customWidth="1"/>
    <col min="15375" max="15616" width="11.5703125" style="114"/>
    <col min="15617" max="15617" width="11.5703125" style="114" customWidth="1"/>
    <col min="15618" max="15618" width="3.5703125" style="114" customWidth="1"/>
    <col min="15619" max="15619" width="25.28515625" style="114" customWidth="1"/>
    <col min="15620" max="15620" width="8.140625" style="114" bestFit="1" customWidth="1"/>
    <col min="15621" max="15621" width="17.42578125" style="114" bestFit="1" customWidth="1"/>
    <col min="15622" max="15622" width="9.85546875" style="114" customWidth="1"/>
    <col min="15623" max="15623" width="11.7109375" style="114" bestFit="1" customWidth="1"/>
    <col min="15624" max="15624" width="19.140625" style="114" customWidth="1"/>
    <col min="15625" max="15625" width="17.7109375" style="114" bestFit="1" customWidth="1"/>
    <col min="15626" max="15626" width="15" style="114" bestFit="1" customWidth="1"/>
    <col min="15627" max="15627" width="10.140625" style="114" bestFit="1" customWidth="1"/>
    <col min="15628" max="15628" width="11" style="114" bestFit="1" customWidth="1"/>
    <col min="15629" max="15629" width="17.42578125" style="114" bestFit="1" customWidth="1"/>
    <col min="15630" max="15630" width="16.5703125" style="114" bestFit="1" customWidth="1"/>
    <col min="15631" max="15872" width="11.5703125" style="114"/>
    <col min="15873" max="15873" width="11.5703125" style="114" customWidth="1"/>
    <col min="15874" max="15874" width="3.5703125" style="114" customWidth="1"/>
    <col min="15875" max="15875" width="25.28515625" style="114" customWidth="1"/>
    <col min="15876" max="15876" width="8.140625" style="114" bestFit="1" customWidth="1"/>
    <col min="15877" max="15877" width="17.42578125" style="114" bestFit="1" customWidth="1"/>
    <col min="15878" max="15878" width="9.85546875" style="114" customWidth="1"/>
    <col min="15879" max="15879" width="11.7109375" style="114" bestFit="1" customWidth="1"/>
    <col min="15880" max="15880" width="19.140625" style="114" customWidth="1"/>
    <col min="15881" max="15881" width="17.7109375" style="114" bestFit="1" customWidth="1"/>
    <col min="15882" max="15882" width="15" style="114" bestFit="1" customWidth="1"/>
    <col min="15883" max="15883" width="10.140625" style="114" bestFit="1" customWidth="1"/>
    <col min="15884" max="15884" width="11" style="114" bestFit="1" customWidth="1"/>
    <col min="15885" max="15885" width="17.42578125" style="114" bestFit="1" customWidth="1"/>
    <col min="15886" max="15886" width="16.5703125" style="114" bestFit="1" customWidth="1"/>
    <col min="15887" max="16128" width="11.5703125" style="114"/>
    <col min="16129" max="16129" width="11.5703125" style="114" customWidth="1"/>
    <col min="16130" max="16130" width="3.5703125" style="114" customWidth="1"/>
    <col min="16131" max="16131" width="25.28515625" style="114" customWidth="1"/>
    <col min="16132" max="16132" width="8.140625" style="114" bestFit="1" customWidth="1"/>
    <col min="16133" max="16133" width="17.42578125" style="114" bestFit="1" customWidth="1"/>
    <col min="16134" max="16134" width="9.85546875" style="114" customWidth="1"/>
    <col min="16135" max="16135" width="11.7109375" style="114" bestFit="1" customWidth="1"/>
    <col min="16136" max="16136" width="19.140625" style="114" customWidth="1"/>
    <col min="16137" max="16137" width="17.7109375" style="114" bestFit="1" customWidth="1"/>
    <col min="16138" max="16138" width="15" style="114" bestFit="1" customWidth="1"/>
    <col min="16139" max="16139" width="10.140625" style="114" bestFit="1" customWidth="1"/>
    <col min="16140" max="16140" width="11" style="114" bestFit="1" customWidth="1"/>
    <col min="16141" max="16141" width="17.42578125" style="114" bestFit="1" customWidth="1"/>
    <col min="16142" max="16142" width="16.5703125" style="114" bestFit="1" customWidth="1"/>
    <col min="16143" max="16384" width="11.5703125" style="114"/>
  </cols>
  <sheetData>
    <row r="1" spans="3:14" x14ac:dyDescent="0.25">
      <c r="C1" s="113" t="s">
        <v>41</v>
      </c>
      <c r="J1" s="115"/>
      <c r="K1" s="116"/>
      <c r="L1" s="116"/>
      <c r="M1" s="117"/>
      <c r="N1" s="118"/>
    </row>
    <row r="2" spans="3:14" x14ac:dyDescent="0.25">
      <c r="C2" s="113" t="s">
        <v>42</v>
      </c>
      <c r="J2" s="115"/>
      <c r="K2" s="116"/>
      <c r="L2" s="116"/>
      <c r="M2" s="117"/>
      <c r="N2" s="118"/>
    </row>
    <row r="3" spans="3:14" x14ac:dyDescent="0.25">
      <c r="C3" s="192" t="s">
        <v>43</v>
      </c>
      <c r="D3" s="192"/>
      <c r="E3" s="192"/>
      <c r="F3" s="192"/>
      <c r="J3" s="115"/>
      <c r="K3" s="116"/>
      <c r="L3" s="116"/>
      <c r="M3" s="117"/>
      <c r="N3" s="118"/>
    </row>
    <row r="4" spans="3:14" x14ac:dyDescent="0.25">
      <c r="C4" s="192" t="s">
        <v>44</v>
      </c>
      <c r="D4" s="192"/>
      <c r="E4" s="192"/>
      <c r="F4" s="192"/>
      <c r="J4" s="115"/>
      <c r="K4" s="116"/>
      <c r="L4" s="116"/>
      <c r="M4" s="117"/>
      <c r="N4" s="118"/>
    </row>
    <row r="5" spans="3:14" x14ac:dyDescent="0.25">
      <c r="C5" s="119"/>
      <c r="D5" s="119"/>
      <c r="E5" s="119"/>
      <c r="F5" s="119"/>
      <c r="J5" s="115"/>
      <c r="K5" s="116"/>
      <c r="L5" s="116"/>
      <c r="M5" s="117"/>
      <c r="N5" s="118"/>
    </row>
    <row r="6" spans="3:14" x14ac:dyDescent="0.25">
      <c r="C6" s="120" t="s">
        <v>15</v>
      </c>
      <c r="D6" s="121" t="s">
        <v>45</v>
      </c>
      <c r="E6" s="121" t="s">
        <v>46</v>
      </c>
      <c r="F6" s="121" t="s">
        <v>47</v>
      </c>
      <c r="G6" s="122" t="s">
        <v>48</v>
      </c>
      <c r="H6" s="123"/>
      <c r="I6" s="123"/>
      <c r="J6" s="124"/>
      <c r="K6" s="125"/>
      <c r="L6" s="126"/>
      <c r="M6" s="117"/>
      <c r="N6" s="118"/>
    </row>
    <row r="7" spans="3:14" x14ac:dyDescent="0.25">
      <c r="C7" s="127"/>
      <c r="D7" s="128" t="s">
        <v>49</v>
      </c>
      <c r="E7" s="128" t="s">
        <v>50</v>
      </c>
      <c r="F7" s="128" t="s">
        <v>51</v>
      </c>
      <c r="G7" s="129" t="s">
        <v>52</v>
      </c>
      <c r="H7" s="130"/>
      <c r="I7" s="130"/>
      <c r="J7" s="131"/>
      <c r="K7" s="132"/>
      <c r="L7" s="133"/>
      <c r="M7" s="117"/>
      <c r="N7" s="118"/>
    </row>
    <row r="8" spans="3:14" x14ac:dyDescent="0.25">
      <c r="C8" s="134"/>
      <c r="D8" s="135"/>
      <c r="E8" s="136" t="s">
        <v>53</v>
      </c>
      <c r="F8" s="135"/>
      <c r="G8" s="137" t="s">
        <v>53</v>
      </c>
      <c r="H8" s="138" t="s">
        <v>54</v>
      </c>
      <c r="I8" s="139" t="s">
        <v>55</v>
      </c>
      <c r="J8" s="139" t="s">
        <v>56</v>
      </c>
      <c r="K8" s="139" t="s">
        <v>57</v>
      </c>
      <c r="L8" s="140" t="s">
        <v>58</v>
      </c>
    </row>
    <row r="9" spans="3:14" x14ac:dyDescent="0.25">
      <c r="C9" s="141">
        <v>41456</v>
      </c>
      <c r="D9" s="142">
        <v>1033.9341999999999</v>
      </c>
      <c r="E9" s="143">
        <v>11571.4534</v>
      </c>
      <c r="F9" s="144">
        <v>5</v>
      </c>
      <c r="G9" s="145">
        <v>0.10034</v>
      </c>
      <c r="H9" s="146"/>
      <c r="I9" s="147">
        <f>D9*H9</f>
        <v>0</v>
      </c>
      <c r="J9" s="147">
        <f>I9/1000</f>
        <v>0</v>
      </c>
      <c r="K9" s="148">
        <f>J9/E9</f>
        <v>0</v>
      </c>
      <c r="L9" s="149">
        <f>K9*G9</f>
        <v>0</v>
      </c>
      <c r="M9" s="142"/>
      <c r="N9" s="150"/>
    </row>
    <row r="10" spans="3:14" x14ac:dyDescent="0.25">
      <c r="C10" s="141">
        <v>41457</v>
      </c>
      <c r="D10" s="142">
        <v>1033.9373000000001</v>
      </c>
      <c r="E10" s="143">
        <v>11571.4948</v>
      </c>
      <c r="F10" s="144">
        <v>5</v>
      </c>
      <c r="G10" s="145">
        <v>0.19957</v>
      </c>
      <c r="H10" s="146"/>
      <c r="I10" s="147">
        <f t="shared" ref="I10:I73" si="0">D10*H10</f>
        <v>0</v>
      </c>
      <c r="J10" s="147">
        <f t="shared" ref="J10:J73" si="1">I10/1000</f>
        <v>0</v>
      </c>
      <c r="K10" s="148">
        <f t="shared" ref="K10:K73" si="2">J10/E10</f>
        <v>0</v>
      </c>
      <c r="L10" s="149">
        <f t="shared" ref="L10:L73" si="3">K10*G10</f>
        <v>0</v>
      </c>
      <c r="M10" s="142"/>
      <c r="N10" s="150"/>
    </row>
    <row r="11" spans="3:14" x14ac:dyDescent="0.25">
      <c r="C11" s="141">
        <v>41458</v>
      </c>
      <c r="D11" s="142">
        <v>1033.9390000000001</v>
      </c>
      <c r="E11" s="143">
        <v>11571.5103</v>
      </c>
      <c r="F11" s="144">
        <v>5</v>
      </c>
      <c r="G11" s="145">
        <v>2.9999999999999997E-5</v>
      </c>
      <c r="H11" s="146"/>
      <c r="I11" s="147">
        <f t="shared" si="0"/>
        <v>0</v>
      </c>
      <c r="J11" s="147">
        <f t="shared" si="1"/>
        <v>0</v>
      </c>
      <c r="K11" s="148">
        <f t="shared" si="2"/>
        <v>0</v>
      </c>
      <c r="L11" s="149">
        <f t="shared" si="3"/>
        <v>0</v>
      </c>
      <c r="M11" s="142"/>
      <c r="N11" s="150"/>
    </row>
    <row r="12" spans="3:14" x14ac:dyDescent="0.25">
      <c r="C12" s="141">
        <v>41459</v>
      </c>
      <c r="D12" s="142">
        <v>1033.9432999999999</v>
      </c>
      <c r="E12" s="143">
        <v>11571.5602</v>
      </c>
      <c r="F12" s="144">
        <v>5</v>
      </c>
      <c r="G12" s="145">
        <v>0.39991000000000004</v>
      </c>
      <c r="H12" s="146"/>
      <c r="I12" s="147">
        <f t="shared" si="0"/>
        <v>0</v>
      </c>
      <c r="J12" s="147">
        <f t="shared" si="1"/>
        <v>0</v>
      </c>
      <c r="K12" s="148">
        <f t="shared" si="2"/>
        <v>0</v>
      </c>
      <c r="L12" s="149">
        <f t="shared" si="3"/>
        <v>0</v>
      </c>
      <c r="M12" s="142"/>
      <c r="N12" s="150"/>
    </row>
    <row r="13" spans="3:14" x14ac:dyDescent="0.25">
      <c r="C13" s="141">
        <v>41460</v>
      </c>
      <c r="D13" s="142">
        <v>1033.9277999999999</v>
      </c>
      <c r="E13" s="143">
        <v>11571.383800000001</v>
      </c>
      <c r="F13" s="144">
        <v>5</v>
      </c>
      <c r="G13" s="145">
        <v>2.9999999999999997E-5</v>
      </c>
      <c r="H13" s="146"/>
      <c r="I13" s="147">
        <f t="shared" si="0"/>
        <v>0</v>
      </c>
      <c r="J13" s="147">
        <f t="shared" si="1"/>
        <v>0</v>
      </c>
      <c r="K13" s="148">
        <f t="shared" si="2"/>
        <v>0</v>
      </c>
      <c r="L13" s="149">
        <f t="shared" si="3"/>
        <v>0</v>
      </c>
      <c r="M13" s="142"/>
      <c r="N13" s="150"/>
    </row>
    <row r="14" spans="3:14" x14ac:dyDescent="0.25">
      <c r="C14" s="141">
        <v>41461</v>
      </c>
      <c r="D14" s="142">
        <v>1033.9398000000001</v>
      </c>
      <c r="E14" s="143">
        <v>11571.5226</v>
      </c>
      <c r="F14" s="144">
        <v>5</v>
      </c>
      <c r="G14" s="145">
        <v>0.23391000000000001</v>
      </c>
      <c r="H14" s="146"/>
      <c r="I14" s="147">
        <f t="shared" si="0"/>
        <v>0</v>
      </c>
      <c r="J14" s="147">
        <f t="shared" si="1"/>
        <v>0</v>
      </c>
      <c r="K14" s="148">
        <f t="shared" si="2"/>
        <v>0</v>
      </c>
      <c r="L14" s="149">
        <f t="shared" si="3"/>
        <v>0</v>
      </c>
      <c r="M14" s="142"/>
      <c r="N14" s="150"/>
    </row>
    <row r="15" spans="3:14" x14ac:dyDescent="0.25">
      <c r="C15" s="141">
        <v>41462</v>
      </c>
      <c r="D15" s="142">
        <v>1033.9522999999999</v>
      </c>
      <c r="E15" s="143">
        <v>11571.663199999999</v>
      </c>
      <c r="F15" s="144">
        <v>5</v>
      </c>
      <c r="G15" s="145">
        <v>0.22938</v>
      </c>
      <c r="H15" s="146"/>
      <c r="I15" s="147">
        <f t="shared" si="0"/>
        <v>0</v>
      </c>
      <c r="J15" s="147">
        <f t="shared" si="1"/>
        <v>0</v>
      </c>
      <c r="K15" s="148">
        <f t="shared" si="2"/>
        <v>0</v>
      </c>
      <c r="L15" s="149">
        <f t="shared" si="3"/>
        <v>0</v>
      </c>
      <c r="M15" s="142"/>
      <c r="N15" s="150"/>
    </row>
    <row r="16" spans="3:14" x14ac:dyDescent="0.25">
      <c r="C16" s="141">
        <v>41463</v>
      </c>
      <c r="D16" s="142">
        <v>1033.9553000000001</v>
      </c>
      <c r="E16" s="143">
        <v>11571.695699999998</v>
      </c>
      <c r="F16" s="144">
        <v>5</v>
      </c>
      <c r="G16" s="145">
        <v>0.14977000000000001</v>
      </c>
      <c r="H16" s="146"/>
      <c r="I16" s="147">
        <f t="shared" si="0"/>
        <v>0</v>
      </c>
      <c r="J16" s="147">
        <f t="shared" si="1"/>
        <v>0</v>
      </c>
      <c r="K16" s="148">
        <f t="shared" si="2"/>
        <v>0</v>
      </c>
      <c r="L16" s="149">
        <f t="shared" si="3"/>
        <v>0</v>
      </c>
      <c r="M16" s="142"/>
      <c r="N16" s="150"/>
    </row>
    <row r="17" spans="3:14" x14ac:dyDescent="0.25">
      <c r="C17" s="141">
        <v>41464</v>
      </c>
      <c r="D17" s="142">
        <v>1033.9583</v>
      </c>
      <c r="E17" s="143">
        <v>11571.73</v>
      </c>
      <c r="F17" s="144">
        <v>5</v>
      </c>
      <c r="G17" s="145">
        <v>0.11734</v>
      </c>
      <c r="H17" s="146"/>
      <c r="I17" s="147">
        <f t="shared" si="0"/>
        <v>0</v>
      </c>
      <c r="J17" s="147">
        <f t="shared" si="1"/>
        <v>0</v>
      </c>
      <c r="K17" s="148">
        <f t="shared" si="2"/>
        <v>0</v>
      </c>
      <c r="L17" s="149">
        <f t="shared" si="3"/>
        <v>0</v>
      </c>
      <c r="M17" s="142"/>
      <c r="N17" s="150"/>
    </row>
    <row r="18" spans="3:14" x14ac:dyDescent="0.25">
      <c r="C18" s="141">
        <v>41465</v>
      </c>
      <c r="D18" s="142">
        <v>1033.9613999999999</v>
      </c>
      <c r="E18" s="143">
        <v>21571.7952</v>
      </c>
      <c r="F18" s="144">
        <v>6</v>
      </c>
      <c r="G18" s="145">
        <v>0.14486000000000002</v>
      </c>
      <c r="H18" s="146"/>
      <c r="I18" s="147">
        <f t="shared" si="0"/>
        <v>0</v>
      </c>
      <c r="J18" s="147">
        <f t="shared" si="1"/>
        <v>0</v>
      </c>
      <c r="K18" s="148">
        <f t="shared" si="2"/>
        <v>0</v>
      </c>
      <c r="L18" s="149">
        <f t="shared" si="3"/>
        <v>0</v>
      </c>
      <c r="M18" s="142"/>
      <c r="N18" s="150"/>
    </row>
    <row r="19" spans="3:14" x14ac:dyDescent="0.25">
      <c r="C19" s="141">
        <v>41466</v>
      </c>
      <c r="D19" s="142">
        <v>1033.9644000000001</v>
      </c>
      <c r="E19" s="143">
        <v>21571.8531</v>
      </c>
      <c r="F19" s="144">
        <v>6</v>
      </c>
      <c r="G19" s="145">
        <v>0.18286000000000002</v>
      </c>
      <c r="H19" s="146"/>
      <c r="I19" s="147">
        <f t="shared" si="0"/>
        <v>0</v>
      </c>
      <c r="J19" s="147">
        <f t="shared" si="1"/>
        <v>0</v>
      </c>
      <c r="K19" s="148">
        <f t="shared" si="2"/>
        <v>0</v>
      </c>
      <c r="L19" s="149">
        <f t="shared" si="3"/>
        <v>0</v>
      </c>
      <c r="M19" s="142"/>
      <c r="N19" s="150"/>
    </row>
    <row r="20" spans="3:14" x14ac:dyDescent="0.25">
      <c r="C20" s="141">
        <v>41467</v>
      </c>
      <c r="D20" s="142">
        <v>1033.9674</v>
      </c>
      <c r="E20" s="143">
        <v>21571.915000000001</v>
      </c>
      <c r="F20" s="144">
        <v>6</v>
      </c>
      <c r="G20" s="145">
        <v>0.13924</v>
      </c>
      <c r="H20" s="146"/>
      <c r="I20" s="147">
        <f t="shared" si="0"/>
        <v>0</v>
      </c>
      <c r="J20" s="147">
        <f t="shared" si="1"/>
        <v>0</v>
      </c>
      <c r="K20" s="148">
        <f t="shared" si="2"/>
        <v>0</v>
      </c>
      <c r="L20" s="149">
        <f t="shared" si="3"/>
        <v>0</v>
      </c>
      <c r="M20" s="142"/>
      <c r="N20" s="150"/>
    </row>
    <row r="21" spans="3:14" x14ac:dyDescent="0.25">
      <c r="C21" s="141">
        <v>41468</v>
      </c>
      <c r="D21" s="142">
        <v>1033.9703999999999</v>
      </c>
      <c r="E21" s="143">
        <v>21571.980299999999</v>
      </c>
      <c r="F21" s="144">
        <v>6</v>
      </c>
      <c r="G21" s="145">
        <v>0.18143999999999999</v>
      </c>
      <c r="H21" s="146"/>
      <c r="I21" s="147">
        <f t="shared" si="0"/>
        <v>0</v>
      </c>
      <c r="J21" s="147">
        <f t="shared" si="1"/>
        <v>0</v>
      </c>
      <c r="K21" s="148">
        <f t="shared" si="2"/>
        <v>0</v>
      </c>
      <c r="L21" s="149">
        <f t="shared" si="3"/>
        <v>0</v>
      </c>
      <c r="M21" s="142"/>
      <c r="N21" s="150"/>
    </row>
    <row r="22" spans="3:14" x14ac:dyDescent="0.25">
      <c r="C22" s="141">
        <v>41469</v>
      </c>
      <c r="D22" s="142">
        <v>1033.9734000000001</v>
      </c>
      <c r="E22" s="143">
        <v>21572.040199999999</v>
      </c>
      <c r="F22" s="144">
        <v>6</v>
      </c>
      <c r="G22" s="145">
        <v>0.18073</v>
      </c>
      <c r="H22" s="146"/>
      <c r="I22" s="147">
        <f t="shared" si="0"/>
        <v>0</v>
      </c>
      <c r="J22" s="147">
        <f t="shared" si="1"/>
        <v>0</v>
      </c>
      <c r="K22" s="148">
        <f t="shared" si="2"/>
        <v>0</v>
      </c>
      <c r="L22" s="149">
        <f t="shared" si="3"/>
        <v>0</v>
      </c>
      <c r="M22" s="142"/>
      <c r="N22" s="150"/>
    </row>
    <row r="23" spans="3:14" x14ac:dyDescent="0.25">
      <c r="C23" s="141">
        <v>41470</v>
      </c>
      <c r="D23" s="142">
        <v>1033.9764</v>
      </c>
      <c r="E23" s="143">
        <v>21572.106399999997</v>
      </c>
      <c r="F23" s="144">
        <v>6</v>
      </c>
      <c r="G23" s="145">
        <v>0.17867</v>
      </c>
      <c r="H23" s="146"/>
      <c r="I23" s="147">
        <f t="shared" si="0"/>
        <v>0</v>
      </c>
      <c r="J23" s="147">
        <f t="shared" si="1"/>
        <v>0</v>
      </c>
      <c r="K23" s="148">
        <f t="shared" si="2"/>
        <v>0</v>
      </c>
      <c r="L23" s="149">
        <f t="shared" si="3"/>
        <v>0</v>
      </c>
      <c r="M23" s="142"/>
      <c r="N23" s="150"/>
    </row>
    <row r="24" spans="3:14" x14ac:dyDescent="0.25">
      <c r="C24" s="141">
        <v>41471</v>
      </c>
      <c r="D24" s="142">
        <v>1033.9793999999999</v>
      </c>
      <c r="E24" s="143">
        <v>21572.168799999999</v>
      </c>
      <c r="F24" s="144">
        <v>6</v>
      </c>
      <c r="G24" s="145">
        <v>0.19202000000000002</v>
      </c>
      <c r="H24" s="146"/>
      <c r="I24" s="147">
        <f t="shared" si="0"/>
        <v>0</v>
      </c>
      <c r="J24" s="147">
        <f t="shared" si="1"/>
        <v>0</v>
      </c>
      <c r="K24" s="148">
        <f t="shared" si="2"/>
        <v>0</v>
      </c>
      <c r="L24" s="149">
        <f t="shared" si="3"/>
        <v>0</v>
      </c>
      <c r="M24" s="142"/>
      <c r="N24" s="150"/>
    </row>
    <row r="25" spans="3:14" x14ac:dyDescent="0.25">
      <c r="C25" s="141">
        <v>41472</v>
      </c>
      <c r="D25" s="142">
        <v>1033.9824000000001</v>
      </c>
      <c r="E25" s="143">
        <v>21572.227600000002</v>
      </c>
      <c r="F25" s="144">
        <v>6</v>
      </c>
      <c r="G25" s="145">
        <v>0.16666999999999998</v>
      </c>
      <c r="H25" s="146"/>
      <c r="I25" s="147">
        <f t="shared" si="0"/>
        <v>0</v>
      </c>
      <c r="J25" s="147">
        <f t="shared" si="1"/>
        <v>0</v>
      </c>
      <c r="K25" s="148">
        <f t="shared" si="2"/>
        <v>0</v>
      </c>
      <c r="L25" s="149">
        <f t="shared" si="3"/>
        <v>0</v>
      </c>
      <c r="M25" s="142"/>
      <c r="N25" s="150"/>
    </row>
    <row r="26" spans="3:14" x14ac:dyDescent="0.25">
      <c r="C26" s="141">
        <v>41473</v>
      </c>
      <c r="D26" s="142">
        <v>1033.9854</v>
      </c>
      <c r="E26" s="143">
        <v>21572.290800000002</v>
      </c>
      <c r="F26" s="144">
        <v>6</v>
      </c>
      <c r="G26" s="145">
        <v>0.13783000000000001</v>
      </c>
      <c r="H26" s="146"/>
      <c r="I26" s="147">
        <f t="shared" si="0"/>
        <v>0</v>
      </c>
      <c r="J26" s="147">
        <f t="shared" si="1"/>
        <v>0</v>
      </c>
      <c r="K26" s="148">
        <f t="shared" si="2"/>
        <v>0</v>
      </c>
      <c r="L26" s="149">
        <f t="shared" si="3"/>
        <v>0</v>
      </c>
      <c r="M26" s="142"/>
      <c r="N26" s="150"/>
    </row>
    <row r="27" spans="3:14" x14ac:dyDescent="0.25">
      <c r="C27" s="141">
        <v>41474</v>
      </c>
      <c r="D27" s="142">
        <v>1033.9884999999999</v>
      </c>
      <c r="E27" s="143">
        <v>21572.358600000003</v>
      </c>
      <c r="F27" s="144">
        <v>6</v>
      </c>
      <c r="G27" s="145">
        <v>0.13783000000000001</v>
      </c>
      <c r="H27" s="146"/>
      <c r="I27" s="147">
        <f t="shared" si="0"/>
        <v>0</v>
      </c>
      <c r="J27" s="147">
        <f t="shared" si="1"/>
        <v>0</v>
      </c>
      <c r="K27" s="148">
        <f t="shared" si="2"/>
        <v>0</v>
      </c>
      <c r="L27" s="149">
        <f t="shared" si="3"/>
        <v>0</v>
      </c>
      <c r="M27" s="142"/>
      <c r="N27" s="150"/>
    </row>
    <row r="28" spans="3:14" x14ac:dyDescent="0.25">
      <c r="C28" s="141">
        <v>41475</v>
      </c>
      <c r="D28" s="142">
        <v>1033.9915000000001</v>
      </c>
      <c r="E28" s="143">
        <v>21572.423699999999</v>
      </c>
      <c r="F28" s="144">
        <v>6</v>
      </c>
      <c r="G28" s="145">
        <v>0.11815000000000001</v>
      </c>
      <c r="H28" s="146"/>
      <c r="I28" s="147">
        <f t="shared" si="0"/>
        <v>0</v>
      </c>
      <c r="J28" s="147">
        <f t="shared" si="1"/>
        <v>0</v>
      </c>
      <c r="K28" s="148">
        <f t="shared" si="2"/>
        <v>0</v>
      </c>
      <c r="L28" s="149">
        <f t="shared" si="3"/>
        <v>0</v>
      </c>
      <c r="M28" s="142"/>
      <c r="N28" s="150"/>
    </row>
    <row r="29" spans="3:14" x14ac:dyDescent="0.25">
      <c r="C29" s="141">
        <v>41476</v>
      </c>
      <c r="D29" s="142">
        <v>1033.9945</v>
      </c>
      <c r="E29" s="143">
        <v>21572.487499999999</v>
      </c>
      <c r="F29" s="144">
        <v>6</v>
      </c>
      <c r="G29" s="145">
        <v>0.11815000000000001</v>
      </c>
      <c r="H29" s="146"/>
      <c r="I29" s="147">
        <f t="shared" si="0"/>
        <v>0</v>
      </c>
      <c r="J29" s="147">
        <f t="shared" si="1"/>
        <v>0</v>
      </c>
      <c r="K29" s="148">
        <f t="shared" si="2"/>
        <v>0</v>
      </c>
      <c r="L29" s="149">
        <f t="shared" si="3"/>
        <v>0</v>
      </c>
      <c r="M29" s="142"/>
      <c r="N29" s="150"/>
    </row>
    <row r="30" spans="3:14" x14ac:dyDescent="0.25">
      <c r="C30" s="141">
        <v>41477</v>
      </c>
      <c r="D30" s="142">
        <v>1033.9978000000001</v>
      </c>
      <c r="E30" s="143">
        <v>22572.558399999998</v>
      </c>
      <c r="F30" s="144">
        <v>7</v>
      </c>
      <c r="G30" s="145">
        <v>0.15894</v>
      </c>
      <c r="H30" s="146"/>
      <c r="I30" s="147">
        <f t="shared" si="0"/>
        <v>0</v>
      </c>
      <c r="J30" s="147">
        <f t="shared" si="1"/>
        <v>0</v>
      </c>
      <c r="K30" s="148">
        <f t="shared" si="2"/>
        <v>0</v>
      </c>
      <c r="L30" s="149">
        <f t="shared" si="3"/>
        <v>0</v>
      </c>
      <c r="M30" s="142"/>
      <c r="N30" s="150"/>
    </row>
    <row r="31" spans="3:14" x14ac:dyDescent="0.25">
      <c r="C31" s="141">
        <v>41478</v>
      </c>
      <c r="D31" s="142">
        <v>1034.0008</v>
      </c>
      <c r="E31" s="143">
        <v>22572.617899999997</v>
      </c>
      <c r="F31" s="144">
        <v>7</v>
      </c>
      <c r="G31" s="145">
        <v>0.15713999999999997</v>
      </c>
      <c r="H31" s="146"/>
      <c r="I31" s="147">
        <f t="shared" si="0"/>
        <v>0</v>
      </c>
      <c r="J31" s="147">
        <f t="shared" si="1"/>
        <v>0</v>
      </c>
      <c r="K31" s="148">
        <f t="shared" si="2"/>
        <v>0</v>
      </c>
      <c r="L31" s="149">
        <f t="shared" si="3"/>
        <v>0</v>
      </c>
      <c r="M31" s="142"/>
      <c r="N31" s="150"/>
    </row>
    <row r="32" spans="3:14" x14ac:dyDescent="0.25">
      <c r="C32" s="141">
        <v>41479</v>
      </c>
      <c r="D32" s="142">
        <v>1034.0038</v>
      </c>
      <c r="E32" s="143">
        <v>22572.687999999998</v>
      </c>
      <c r="F32" s="144">
        <v>7</v>
      </c>
      <c r="G32" s="145">
        <v>0.19869999999999999</v>
      </c>
      <c r="H32" s="146"/>
      <c r="I32" s="147">
        <f t="shared" si="0"/>
        <v>0</v>
      </c>
      <c r="J32" s="147">
        <f t="shared" si="1"/>
        <v>0</v>
      </c>
      <c r="K32" s="148">
        <f t="shared" si="2"/>
        <v>0</v>
      </c>
      <c r="L32" s="149">
        <f t="shared" si="3"/>
        <v>0</v>
      </c>
      <c r="M32" s="142"/>
      <c r="N32" s="150"/>
    </row>
    <row r="33" spans="3:14" x14ac:dyDescent="0.25">
      <c r="C33" s="141">
        <v>41480</v>
      </c>
      <c r="D33" s="142">
        <v>1034.0068000000001</v>
      </c>
      <c r="E33" s="143">
        <v>12572.284</v>
      </c>
      <c r="F33" s="144">
        <v>6</v>
      </c>
      <c r="G33" s="145">
        <v>0.12071999999999999</v>
      </c>
      <c r="H33" s="146"/>
      <c r="I33" s="147">
        <f t="shared" si="0"/>
        <v>0</v>
      </c>
      <c r="J33" s="147">
        <f t="shared" si="1"/>
        <v>0</v>
      </c>
      <c r="K33" s="148">
        <f t="shared" si="2"/>
        <v>0</v>
      </c>
      <c r="L33" s="149">
        <f t="shared" si="3"/>
        <v>0</v>
      </c>
      <c r="M33" s="142"/>
      <c r="N33" s="150"/>
    </row>
    <row r="34" spans="3:14" x14ac:dyDescent="0.25">
      <c r="C34" s="141">
        <v>41481</v>
      </c>
      <c r="D34" s="142">
        <v>1034.0098</v>
      </c>
      <c r="E34" s="143">
        <v>22572.817899999998</v>
      </c>
      <c r="F34" s="144">
        <v>7</v>
      </c>
      <c r="G34" s="145">
        <v>0.15894</v>
      </c>
      <c r="H34" s="146"/>
      <c r="I34" s="147">
        <f t="shared" si="0"/>
        <v>0</v>
      </c>
      <c r="J34" s="147">
        <f t="shared" si="1"/>
        <v>0</v>
      </c>
      <c r="K34" s="148">
        <f t="shared" si="2"/>
        <v>0</v>
      </c>
      <c r="L34" s="149">
        <f t="shared" si="3"/>
        <v>0</v>
      </c>
      <c r="M34" s="142"/>
      <c r="N34" s="150"/>
    </row>
    <row r="35" spans="3:14" x14ac:dyDescent="0.25">
      <c r="C35" s="141">
        <v>41482</v>
      </c>
      <c r="D35" s="142">
        <v>1034.0128</v>
      </c>
      <c r="E35" s="143">
        <v>22572.8802</v>
      </c>
      <c r="F35" s="144">
        <v>7</v>
      </c>
      <c r="G35" s="145">
        <v>0.15158000000000002</v>
      </c>
      <c r="H35" s="146"/>
      <c r="I35" s="147">
        <f t="shared" si="0"/>
        <v>0</v>
      </c>
      <c r="J35" s="147">
        <f t="shared" si="1"/>
        <v>0</v>
      </c>
      <c r="K35" s="148">
        <f t="shared" si="2"/>
        <v>0</v>
      </c>
      <c r="L35" s="149">
        <f t="shared" si="3"/>
        <v>0</v>
      </c>
      <c r="M35" s="142"/>
      <c r="N35" s="150"/>
    </row>
    <row r="36" spans="3:14" x14ac:dyDescent="0.25">
      <c r="C36" s="141">
        <v>41483</v>
      </c>
      <c r="D36" s="142">
        <v>1034.0157999999999</v>
      </c>
      <c r="E36" s="143">
        <v>21572.923999999999</v>
      </c>
      <c r="F36" s="144">
        <v>6</v>
      </c>
      <c r="G36" s="145">
        <v>0.15158000000000002</v>
      </c>
      <c r="H36" s="146"/>
      <c r="I36" s="147">
        <f t="shared" si="0"/>
        <v>0</v>
      </c>
      <c r="J36" s="147">
        <f t="shared" si="1"/>
        <v>0</v>
      </c>
      <c r="K36" s="148">
        <f t="shared" si="2"/>
        <v>0</v>
      </c>
      <c r="L36" s="149">
        <f t="shared" si="3"/>
        <v>0</v>
      </c>
      <c r="M36" s="142"/>
      <c r="N36" s="150"/>
    </row>
    <row r="37" spans="3:14" x14ac:dyDescent="0.25">
      <c r="C37" s="141">
        <v>41484</v>
      </c>
      <c r="D37" s="142">
        <v>1034.0188000000001</v>
      </c>
      <c r="E37" s="143">
        <v>11572.4089</v>
      </c>
      <c r="F37" s="144">
        <v>5</v>
      </c>
      <c r="G37" s="145">
        <v>0.17796000000000001</v>
      </c>
      <c r="H37" s="146"/>
      <c r="I37" s="147">
        <f t="shared" si="0"/>
        <v>0</v>
      </c>
      <c r="J37" s="147">
        <f t="shared" si="1"/>
        <v>0</v>
      </c>
      <c r="K37" s="148">
        <f t="shared" si="2"/>
        <v>0</v>
      </c>
      <c r="L37" s="149">
        <f t="shared" si="3"/>
        <v>0</v>
      </c>
      <c r="M37" s="142"/>
      <c r="N37" s="150"/>
    </row>
    <row r="38" spans="3:14" x14ac:dyDescent="0.25">
      <c r="C38" s="141">
        <v>41485</v>
      </c>
      <c r="D38" s="142">
        <v>1034.0218</v>
      </c>
      <c r="E38" s="143">
        <v>11572.4395</v>
      </c>
      <c r="F38" s="144">
        <v>5</v>
      </c>
      <c r="G38" s="145">
        <v>0.80307000000000006</v>
      </c>
      <c r="H38" s="146"/>
      <c r="I38" s="147">
        <f t="shared" si="0"/>
        <v>0</v>
      </c>
      <c r="J38" s="147">
        <f t="shared" si="1"/>
        <v>0</v>
      </c>
      <c r="K38" s="148">
        <f t="shared" si="2"/>
        <v>0</v>
      </c>
      <c r="L38" s="149">
        <f t="shared" si="3"/>
        <v>0</v>
      </c>
      <c r="M38" s="142"/>
      <c r="N38" s="150"/>
    </row>
    <row r="39" spans="3:14" x14ac:dyDescent="0.25">
      <c r="C39" s="141">
        <v>41486</v>
      </c>
      <c r="D39" s="142">
        <v>1034.0247999999999</v>
      </c>
      <c r="E39" s="143">
        <v>11572.4673</v>
      </c>
      <c r="F39" s="144">
        <v>5</v>
      </c>
      <c r="G39" s="145">
        <v>0.14452000000000001</v>
      </c>
      <c r="H39" s="146"/>
      <c r="I39" s="147">
        <f t="shared" si="0"/>
        <v>0</v>
      </c>
      <c r="J39" s="147">
        <f t="shared" si="1"/>
        <v>0</v>
      </c>
      <c r="K39" s="148">
        <f t="shared" si="2"/>
        <v>0</v>
      </c>
      <c r="L39" s="149">
        <f t="shared" si="3"/>
        <v>0</v>
      </c>
      <c r="M39" s="142"/>
      <c r="N39" s="150"/>
    </row>
    <row r="40" spans="3:14" x14ac:dyDescent="0.25">
      <c r="C40" s="141">
        <v>41487</v>
      </c>
      <c r="D40" s="151">
        <v>1034.0278000000001</v>
      </c>
      <c r="E40" s="143">
        <v>18572.526600000001</v>
      </c>
      <c r="F40" s="114">
        <v>6</v>
      </c>
      <c r="G40" s="114">
        <v>0.22465000000000002</v>
      </c>
      <c r="H40" s="146"/>
      <c r="I40" s="147">
        <f t="shared" si="0"/>
        <v>0</v>
      </c>
      <c r="J40" s="147">
        <f t="shared" si="1"/>
        <v>0</v>
      </c>
      <c r="K40" s="148">
        <f t="shared" si="2"/>
        <v>0</v>
      </c>
      <c r="L40" s="149">
        <f t="shared" si="3"/>
        <v>0</v>
      </c>
      <c r="M40" s="152"/>
      <c r="N40" s="150"/>
    </row>
    <row r="41" spans="3:14" x14ac:dyDescent="0.25">
      <c r="C41" s="141">
        <v>41488</v>
      </c>
      <c r="D41" s="151">
        <v>1034.0308</v>
      </c>
      <c r="E41" s="143">
        <v>18572.576800000003</v>
      </c>
      <c r="F41" s="114">
        <v>6</v>
      </c>
      <c r="G41" s="114">
        <v>0.22465000000000002</v>
      </c>
      <c r="H41" s="146"/>
      <c r="I41" s="147">
        <f t="shared" si="0"/>
        <v>0</v>
      </c>
      <c r="J41" s="147">
        <f t="shared" si="1"/>
        <v>0</v>
      </c>
      <c r="K41" s="148">
        <f t="shared" si="2"/>
        <v>0</v>
      </c>
      <c r="L41" s="149">
        <f t="shared" si="3"/>
        <v>0</v>
      </c>
      <c r="M41" s="152"/>
      <c r="N41" s="150"/>
    </row>
    <row r="42" spans="3:14" x14ac:dyDescent="0.25">
      <c r="C42" s="141">
        <v>41489</v>
      </c>
      <c r="D42" s="151">
        <v>1034.0337999999999</v>
      </c>
      <c r="E42" s="143">
        <v>18572.635100000003</v>
      </c>
      <c r="F42" s="114">
        <v>6</v>
      </c>
      <c r="G42" s="114">
        <v>0.23254</v>
      </c>
      <c r="H42" s="146"/>
      <c r="I42" s="147">
        <f t="shared" si="0"/>
        <v>0</v>
      </c>
      <c r="J42" s="147">
        <f t="shared" si="1"/>
        <v>0</v>
      </c>
      <c r="K42" s="148">
        <f t="shared" si="2"/>
        <v>0</v>
      </c>
      <c r="L42" s="149">
        <f t="shared" si="3"/>
        <v>0</v>
      </c>
      <c r="M42" s="152"/>
      <c r="N42" s="150"/>
    </row>
    <row r="43" spans="3:14" x14ac:dyDescent="0.25">
      <c r="C43" s="141">
        <v>41490</v>
      </c>
      <c r="D43" s="151">
        <v>1034.0368000000001</v>
      </c>
      <c r="E43" s="143">
        <v>18572.6911</v>
      </c>
      <c r="F43" s="114">
        <v>6</v>
      </c>
      <c r="G43" s="114">
        <v>0.23254</v>
      </c>
      <c r="H43" s="146"/>
      <c r="I43" s="147">
        <f t="shared" si="0"/>
        <v>0</v>
      </c>
      <c r="J43" s="147">
        <f t="shared" si="1"/>
        <v>0</v>
      </c>
      <c r="K43" s="148">
        <f t="shared" si="2"/>
        <v>0</v>
      </c>
      <c r="L43" s="149">
        <f t="shared" si="3"/>
        <v>0</v>
      </c>
      <c r="M43" s="152"/>
      <c r="N43" s="150"/>
    </row>
    <row r="44" spans="3:14" x14ac:dyDescent="0.25">
      <c r="C44" s="141">
        <v>41491</v>
      </c>
      <c r="D44" s="151">
        <v>1034.0398</v>
      </c>
      <c r="E44" s="143">
        <v>18572.744600000002</v>
      </c>
      <c r="F44" s="114">
        <v>6</v>
      </c>
      <c r="G44" s="114">
        <v>0.21071000000000001</v>
      </c>
      <c r="H44" s="146"/>
      <c r="I44" s="147">
        <f t="shared" si="0"/>
        <v>0</v>
      </c>
      <c r="J44" s="147">
        <f t="shared" si="1"/>
        <v>0</v>
      </c>
      <c r="K44" s="148">
        <f t="shared" si="2"/>
        <v>0</v>
      </c>
      <c r="L44" s="149">
        <f t="shared" si="3"/>
        <v>0</v>
      </c>
      <c r="M44" s="152"/>
      <c r="N44" s="150"/>
    </row>
    <row r="45" spans="3:14" x14ac:dyDescent="0.25">
      <c r="C45" s="141">
        <v>41492</v>
      </c>
      <c r="D45" s="151">
        <v>1034.0427999999999</v>
      </c>
      <c r="E45" s="143">
        <v>18572.798500000001</v>
      </c>
      <c r="F45" s="114">
        <v>6</v>
      </c>
      <c r="G45" s="114">
        <v>0.20893</v>
      </c>
      <c r="H45" s="146"/>
      <c r="I45" s="147">
        <f t="shared" si="0"/>
        <v>0</v>
      </c>
      <c r="J45" s="147">
        <f t="shared" si="1"/>
        <v>0</v>
      </c>
      <c r="K45" s="148">
        <f t="shared" si="2"/>
        <v>0</v>
      </c>
      <c r="L45" s="149">
        <f t="shared" si="3"/>
        <v>0</v>
      </c>
      <c r="M45" s="152"/>
      <c r="N45" s="150"/>
    </row>
    <row r="46" spans="3:14" x14ac:dyDescent="0.25">
      <c r="C46" s="141">
        <v>41493</v>
      </c>
      <c r="D46" s="151">
        <v>1034.0458000000001</v>
      </c>
      <c r="E46" s="143">
        <v>11572.7027</v>
      </c>
      <c r="F46" s="114">
        <v>5</v>
      </c>
      <c r="G46" s="114">
        <v>0.22103999999999999</v>
      </c>
      <c r="H46" s="146"/>
      <c r="I46" s="147">
        <f t="shared" si="0"/>
        <v>0</v>
      </c>
      <c r="J46" s="147">
        <f t="shared" si="1"/>
        <v>0</v>
      </c>
      <c r="K46" s="148">
        <f t="shared" si="2"/>
        <v>0</v>
      </c>
      <c r="L46" s="149">
        <f t="shared" si="3"/>
        <v>0</v>
      </c>
      <c r="M46" s="152"/>
      <c r="N46" s="150"/>
    </row>
    <row r="47" spans="3:14" x14ac:dyDescent="0.25">
      <c r="C47" s="141">
        <v>41494</v>
      </c>
      <c r="D47" s="151">
        <v>1034.0488</v>
      </c>
      <c r="E47" s="143">
        <v>11572.7377</v>
      </c>
      <c r="F47" s="114">
        <v>5</v>
      </c>
      <c r="G47" s="114">
        <v>0.10790000000000001</v>
      </c>
      <c r="H47" s="146"/>
      <c r="I47" s="147">
        <f t="shared" si="0"/>
        <v>0</v>
      </c>
      <c r="J47" s="147">
        <f t="shared" si="1"/>
        <v>0</v>
      </c>
      <c r="K47" s="148">
        <f t="shared" si="2"/>
        <v>0</v>
      </c>
      <c r="L47" s="149">
        <f t="shared" si="3"/>
        <v>0</v>
      </c>
      <c r="M47" s="152"/>
      <c r="N47" s="150"/>
    </row>
    <row r="48" spans="3:14" x14ac:dyDescent="0.25">
      <c r="C48" s="141">
        <v>41495</v>
      </c>
      <c r="D48" s="151">
        <v>1034.0518</v>
      </c>
      <c r="E48" s="143">
        <v>18572.793000000001</v>
      </c>
      <c r="F48" s="114">
        <v>6</v>
      </c>
      <c r="G48" s="114">
        <v>0.16833000000000001</v>
      </c>
      <c r="H48" s="146"/>
      <c r="I48" s="147">
        <f t="shared" si="0"/>
        <v>0</v>
      </c>
      <c r="J48" s="147">
        <f t="shared" si="1"/>
        <v>0</v>
      </c>
      <c r="K48" s="148">
        <f t="shared" si="2"/>
        <v>0</v>
      </c>
      <c r="L48" s="149">
        <f t="shared" si="3"/>
        <v>0</v>
      </c>
      <c r="M48" s="152"/>
      <c r="N48" s="150"/>
    </row>
    <row r="49" spans="3:14" x14ac:dyDescent="0.25">
      <c r="C49" s="141">
        <v>41496</v>
      </c>
      <c r="D49" s="151">
        <v>1034.0547999999999</v>
      </c>
      <c r="E49" s="143">
        <v>18572.849300000002</v>
      </c>
      <c r="F49" s="114">
        <v>6</v>
      </c>
      <c r="G49" s="114">
        <v>0.1986</v>
      </c>
      <c r="H49" s="146"/>
      <c r="I49" s="147">
        <f t="shared" si="0"/>
        <v>0</v>
      </c>
      <c r="J49" s="147">
        <f t="shared" si="1"/>
        <v>0</v>
      </c>
      <c r="K49" s="148">
        <f t="shared" si="2"/>
        <v>0</v>
      </c>
      <c r="L49" s="149">
        <f t="shared" si="3"/>
        <v>0</v>
      </c>
      <c r="M49" s="152"/>
      <c r="N49" s="150"/>
    </row>
    <row r="50" spans="3:14" x14ac:dyDescent="0.25">
      <c r="C50" s="141">
        <v>41497</v>
      </c>
      <c r="D50" s="151">
        <v>1034.0578</v>
      </c>
      <c r="E50" s="143">
        <v>18572.897800000002</v>
      </c>
      <c r="F50" s="114">
        <v>6</v>
      </c>
      <c r="G50" s="114">
        <v>0.1986</v>
      </c>
      <c r="H50" s="146"/>
      <c r="I50" s="147">
        <f t="shared" si="0"/>
        <v>0</v>
      </c>
      <c r="J50" s="147">
        <f t="shared" si="1"/>
        <v>0</v>
      </c>
      <c r="K50" s="148">
        <f t="shared" si="2"/>
        <v>0</v>
      </c>
      <c r="L50" s="149">
        <f t="shared" si="3"/>
        <v>0</v>
      </c>
      <c r="M50" s="152"/>
      <c r="N50" s="150"/>
    </row>
    <row r="51" spans="3:14" x14ac:dyDescent="0.25">
      <c r="C51" s="141">
        <v>41498</v>
      </c>
      <c r="D51" s="151">
        <v>1034.0608</v>
      </c>
      <c r="E51" s="143">
        <v>18572.953799999999</v>
      </c>
      <c r="F51" s="114">
        <v>6</v>
      </c>
      <c r="G51" s="114">
        <v>0.13022</v>
      </c>
      <c r="H51" s="146"/>
      <c r="I51" s="147">
        <f t="shared" si="0"/>
        <v>0</v>
      </c>
      <c r="J51" s="147">
        <f t="shared" si="1"/>
        <v>0</v>
      </c>
      <c r="K51" s="148">
        <f t="shared" si="2"/>
        <v>0</v>
      </c>
      <c r="L51" s="149">
        <f t="shared" si="3"/>
        <v>0</v>
      </c>
      <c r="M51" s="152"/>
      <c r="N51" s="150"/>
    </row>
    <row r="52" spans="3:14" x14ac:dyDescent="0.25">
      <c r="C52" s="141">
        <v>41499</v>
      </c>
      <c r="D52" s="151">
        <v>1034.0637999999999</v>
      </c>
      <c r="E52" s="143">
        <v>11572.907499999999</v>
      </c>
      <c r="F52" s="114">
        <v>5</v>
      </c>
      <c r="G52" s="114">
        <v>0.14471999999999999</v>
      </c>
      <c r="H52" s="146"/>
      <c r="I52" s="147">
        <f t="shared" si="0"/>
        <v>0</v>
      </c>
      <c r="J52" s="147">
        <f t="shared" si="1"/>
        <v>0</v>
      </c>
      <c r="K52" s="148">
        <f t="shared" si="2"/>
        <v>0</v>
      </c>
      <c r="L52" s="149">
        <f t="shared" si="3"/>
        <v>0</v>
      </c>
      <c r="M52" s="152"/>
      <c r="N52" s="150"/>
    </row>
    <row r="53" spans="3:14" x14ac:dyDescent="0.25">
      <c r="C53" s="141">
        <v>41500</v>
      </c>
      <c r="D53" s="151">
        <v>1034.0668000000001</v>
      </c>
      <c r="E53" s="143">
        <v>12772.943800000001</v>
      </c>
      <c r="F53" s="114">
        <v>5</v>
      </c>
      <c r="G53" s="114">
        <v>0.13825999999999999</v>
      </c>
      <c r="H53" s="146"/>
      <c r="I53" s="147">
        <f t="shared" si="0"/>
        <v>0</v>
      </c>
      <c r="J53" s="147">
        <f t="shared" si="1"/>
        <v>0</v>
      </c>
      <c r="K53" s="148">
        <f t="shared" si="2"/>
        <v>0</v>
      </c>
      <c r="L53" s="149">
        <f t="shared" si="3"/>
        <v>0</v>
      </c>
      <c r="M53" s="152"/>
      <c r="N53" s="150"/>
    </row>
    <row r="54" spans="3:14" x14ac:dyDescent="0.25">
      <c r="C54" s="141">
        <v>41501</v>
      </c>
      <c r="D54" s="151">
        <v>1034.0698</v>
      </c>
      <c r="E54" s="143">
        <v>12772.981300000001</v>
      </c>
      <c r="F54" s="114">
        <v>5</v>
      </c>
      <c r="G54" s="114">
        <v>0.14368999999999998</v>
      </c>
      <c r="H54" s="146"/>
      <c r="I54" s="147">
        <f t="shared" si="0"/>
        <v>0</v>
      </c>
      <c r="J54" s="147">
        <f t="shared" si="1"/>
        <v>0</v>
      </c>
      <c r="K54" s="148">
        <f t="shared" si="2"/>
        <v>0</v>
      </c>
      <c r="L54" s="149">
        <f t="shared" si="3"/>
        <v>0</v>
      </c>
      <c r="M54" s="152"/>
      <c r="N54" s="150"/>
    </row>
    <row r="55" spans="3:14" x14ac:dyDescent="0.25">
      <c r="C55" s="141">
        <v>41502</v>
      </c>
      <c r="D55" s="151">
        <v>1034.0727999999999</v>
      </c>
      <c r="E55" s="143">
        <v>15963.0329</v>
      </c>
      <c r="F55" s="114">
        <v>6</v>
      </c>
      <c r="G55" s="114">
        <v>0.17437</v>
      </c>
      <c r="H55" s="146"/>
      <c r="I55" s="147">
        <f t="shared" si="0"/>
        <v>0</v>
      </c>
      <c r="J55" s="147">
        <f t="shared" si="1"/>
        <v>0</v>
      </c>
      <c r="K55" s="148">
        <f t="shared" si="2"/>
        <v>0</v>
      </c>
      <c r="L55" s="149">
        <f t="shared" si="3"/>
        <v>0</v>
      </c>
      <c r="M55" s="152"/>
      <c r="N55" s="150"/>
    </row>
    <row r="56" spans="3:14" x14ac:dyDescent="0.25">
      <c r="C56" s="141">
        <v>41503</v>
      </c>
      <c r="D56" s="151">
        <v>1034.0758000000001</v>
      </c>
      <c r="E56" s="143">
        <v>15963.0785</v>
      </c>
      <c r="F56" s="114">
        <v>6</v>
      </c>
      <c r="G56" s="114">
        <v>0.16759000000000002</v>
      </c>
      <c r="H56" s="146"/>
      <c r="I56" s="147">
        <f t="shared" si="0"/>
        <v>0</v>
      </c>
      <c r="J56" s="147">
        <f t="shared" si="1"/>
        <v>0</v>
      </c>
      <c r="K56" s="148">
        <f t="shared" si="2"/>
        <v>0</v>
      </c>
      <c r="L56" s="149">
        <f t="shared" si="3"/>
        <v>0</v>
      </c>
      <c r="M56" s="152"/>
      <c r="N56" s="150"/>
    </row>
    <row r="57" spans="3:14" x14ac:dyDescent="0.25">
      <c r="C57" s="141">
        <v>41504</v>
      </c>
      <c r="D57" s="151">
        <v>1034.0788</v>
      </c>
      <c r="E57" s="143">
        <v>15963.121300000001</v>
      </c>
      <c r="F57" s="114">
        <v>6</v>
      </c>
      <c r="G57" s="114">
        <v>0.16759000000000002</v>
      </c>
      <c r="H57" s="146"/>
      <c r="I57" s="147">
        <f t="shared" si="0"/>
        <v>0</v>
      </c>
      <c r="J57" s="147">
        <f t="shared" si="1"/>
        <v>0</v>
      </c>
      <c r="K57" s="148">
        <f t="shared" si="2"/>
        <v>0</v>
      </c>
      <c r="L57" s="149">
        <f t="shared" si="3"/>
        <v>0</v>
      </c>
      <c r="M57" s="152"/>
      <c r="N57" s="150"/>
    </row>
    <row r="58" spans="3:14" x14ac:dyDescent="0.25">
      <c r="C58" s="141">
        <v>41505</v>
      </c>
      <c r="D58" s="151">
        <v>1034.0817999999999</v>
      </c>
      <c r="E58" s="143">
        <v>15963.164699999999</v>
      </c>
      <c r="F58" s="114">
        <v>6</v>
      </c>
      <c r="G58" s="114">
        <v>0.16602</v>
      </c>
      <c r="H58" s="146"/>
      <c r="I58" s="147">
        <f t="shared" si="0"/>
        <v>0</v>
      </c>
      <c r="J58" s="147">
        <f t="shared" si="1"/>
        <v>0</v>
      </c>
      <c r="K58" s="148">
        <f t="shared" si="2"/>
        <v>0</v>
      </c>
      <c r="L58" s="149">
        <f t="shared" si="3"/>
        <v>0</v>
      </c>
      <c r="M58" s="152"/>
      <c r="N58" s="150"/>
    </row>
    <row r="59" spans="3:14" x14ac:dyDescent="0.25">
      <c r="C59" s="141">
        <v>41506</v>
      </c>
      <c r="D59" s="151">
        <v>1034.0848000000001</v>
      </c>
      <c r="E59" s="143">
        <v>15963.210300000001</v>
      </c>
      <c r="F59" s="114">
        <v>6</v>
      </c>
      <c r="G59" s="114">
        <v>0.21859000000000001</v>
      </c>
      <c r="H59" s="146"/>
      <c r="I59" s="147">
        <f t="shared" si="0"/>
        <v>0</v>
      </c>
      <c r="J59" s="147">
        <f t="shared" si="1"/>
        <v>0</v>
      </c>
      <c r="K59" s="148">
        <f t="shared" si="2"/>
        <v>0</v>
      </c>
      <c r="L59" s="149">
        <f t="shared" si="3"/>
        <v>0</v>
      </c>
      <c r="M59" s="152"/>
      <c r="N59" s="150"/>
    </row>
    <row r="60" spans="3:14" x14ac:dyDescent="0.25">
      <c r="C60" s="141">
        <v>41507</v>
      </c>
      <c r="D60" s="151">
        <v>1034.0878</v>
      </c>
      <c r="E60" s="143">
        <v>12773.207900000001</v>
      </c>
      <c r="F60" s="114">
        <v>5</v>
      </c>
      <c r="G60" s="114">
        <v>0.17280000000000001</v>
      </c>
      <c r="H60" s="146"/>
      <c r="I60" s="147">
        <f t="shared" si="0"/>
        <v>0</v>
      </c>
      <c r="J60" s="147">
        <f t="shared" si="1"/>
        <v>0</v>
      </c>
      <c r="K60" s="148">
        <f t="shared" si="2"/>
        <v>0</v>
      </c>
      <c r="L60" s="149">
        <f t="shared" si="3"/>
        <v>0</v>
      </c>
      <c r="M60" s="152"/>
      <c r="N60" s="150"/>
    </row>
    <row r="61" spans="3:14" x14ac:dyDescent="0.25">
      <c r="C61" s="141">
        <v>41508</v>
      </c>
      <c r="D61" s="151">
        <v>1034.0907999999999</v>
      </c>
      <c r="E61" s="143">
        <v>12773.240800000001</v>
      </c>
      <c r="F61" s="114">
        <v>5</v>
      </c>
      <c r="G61" s="114">
        <v>0.13536000000000001</v>
      </c>
      <c r="H61" s="146"/>
      <c r="I61" s="147">
        <f t="shared" si="0"/>
        <v>0</v>
      </c>
      <c r="J61" s="147">
        <f t="shared" si="1"/>
        <v>0</v>
      </c>
      <c r="K61" s="148">
        <f t="shared" si="2"/>
        <v>0</v>
      </c>
      <c r="L61" s="149">
        <f t="shared" si="3"/>
        <v>0</v>
      </c>
      <c r="M61" s="152"/>
      <c r="N61" s="150"/>
    </row>
    <row r="62" spans="3:14" x14ac:dyDescent="0.25">
      <c r="C62" s="141">
        <v>41509</v>
      </c>
      <c r="D62" s="151">
        <v>1034.0824</v>
      </c>
      <c r="E62" s="143">
        <v>21773.069600000003</v>
      </c>
      <c r="F62" s="114">
        <v>6</v>
      </c>
      <c r="G62" s="114">
        <v>0.60005999999999993</v>
      </c>
      <c r="H62" s="146"/>
      <c r="I62" s="147">
        <f t="shared" si="0"/>
        <v>0</v>
      </c>
      <c r="J62" s="147">
        <f t="shared" si="1"/>
        <v>0</v>
      </c>
      <c r="K62" s="148">
        <f t="shared" si="2"/>
        <v>0</v>
      </c>
      <c r="L62" s="149">
        <f t="shared" si="3"/>
        <v>0</v>
      </c>
      <c r="M62" s="152"/>
      <c r="N62" s="150"/>
    </row>
    <row r="63" spans="3:14" x14ac:dyDescent="0.25">
      <c r="C63" s="141">
        <v>41510</v>
      </c>
      <c r="D63" s="151">
        <v>1034.098</v>
      </c>
      <c r="E63" s="143">
        <v>21773.392500000002</v>
      </c>
      <c r="F63" s="114">
        <v>6</v>
      </c>
      <c r="G63" s="114">
        <v>0.24846000000000001</v>
      </c>
      <c r="H63" s="146"/>
      <c r="I63" s="147">
        <f t="shared" si="0"/>
        <v>0</v>
      </c>
      <c r="J63" s="147">
        <f t="shared" si="1"/>
        <v>0</v>
      </c>
      <c r="K63" s="148">
        <f t="shared" si="2"/>
        <v>0</v>
      </c>
      <c r="L63" s="149">
        <f t="shared" si="3"/>
        <v>0</v>
      </c>
      <c r="M63" s="152"/>
      <c r="N63" s="150"/>
    </row>
    <row r="64" spans="3:14" x14ac:dyDescent="0.25">
      <c r="C64" s="141">
        <v>41511</v>
      </c>
      <c r="D64" s="151">
        <v>1034.0998999999999</v>
      </c>
      <c r="E64" s="143">
        <v>21773.429399999997</v>
      </c>
      <c r="F64" s="114">
        <v>6</v>
      </c>
      <c r="G64" s="114">
        <v>0.53879999999999995</v>
      </c>
      <c r="H64" s="146"/>
      <c r="I64" s="147">
        <f t="shared" si="0"/>
        <v>0</v>
      </c>
      <c r="J64" s="147">
        <f t="shared" si="1"/>
        <v>0</v>
      </c>
      <c r="K64" s="148">
        <f t="shared" si="2"/>
        <v>0</v>
      </c>
      <c r="L64" s="149">
        <f t="shared" si="3"/>
        <v>0</v>
      </c>
      <c r="M64" s="152"/>
      <c r="N64" s="150"/>
    </row>
    <row r="65" spans="3:14" x14ac:dyDescent="0.25">
      <c r="C65" s="141">
        <v>41512</v>
      </c>
      <c r="D65" s="151">
        <v>1034.1029000000001</v>
      </c>
      <c r="E65" s="143">
        <v>21773.4964</v>
      </c>
      <c r="F65" s="114">
        <v>6</v>
      </c>
      <c r="G65" s="114">
        <v>0.20801</v>
      </c>
      <c r="H65" s="146"/>
      <c r="I65" s="147">
        <f t="shared" si="0"/>
        <v>0</v>
      </c>
      <c r="J65" s="147">
        <f t="shared" si="1"/>
        <v>0</v>
      </c>
      <c r="K65" s="148">
        <f t="shared" si="2"/>
        <v>0</v>
      </c>
      <c r="L65" s="149">
        <f t="shared" si="3"/>
        <v>0</v>
      </c>
      <c r="M65" s="152"/>
      <c r="N65" s="150"/>
    </row>
    <row r="66" spans="3:14" x14ac:dyDescent="0.25">
      <c r="C66" s="141">
        <v>41513</v>
      </c>
      <c r="D66" s="151">
        <v>1034.1059</v>
      </c>
      <c r="E66" s="143">
        <v>21773.561799999999</v>
      </c>
      <c r="F66" s="114">
        <v>6</v>
      </c>
      <c r="G66" s="114">
        <v>0.26050999999999996</v>
      </c>
      <c r="H66" s="146"/>
      <c r="I66" s="147">
        <f t="shared" si="0"/>
        <v>0</v>
      </c>
      <c r="J66" s="147">
        <f t="shared" si="1"/>
        <v>0</v>
      </c>
      <c r="K66" s="148">
        <f t="shared" si="2"/>
        <v>0</v>
      </c>
      <c r="L66" s="149">
        <f t="shared" si="3"/>
        <v>0</v>
      </c>
      <c r="M66" s="152"/>
      <c r="N66" s="150"/>
    </row>
    <row r="67" spans="3:14" x14ac:dyDescent="0.25">
      <c r="C67" s="141">
        <v>41514</v>
      </c>
      <c r="D67" s="151">
        <v>1034.1088999999999</v>
      </c>
      <c r="E67" s="143">
        <v>12773.463300000001</v>
      </c>
      <c r="F67" s="114">
        <v>5</v>
      </c>
      <c r="G67" s="114">
        <v>0.22572999999999999</v>
      </c>
      <c r="H67" s="146"/>
      <c r="I67" s="147">
        <f t="shared" si="0"/>
        <v>0</v>
      </c>
      <c r="J67" s="147">
        <f t="shared" si="1"/>
        <v>0</v>
      </c>
      <c r="K67" s="148">
        <f t="shared" si="2"/>
        <v>0</v>
      </c>
      <c r="L67" s="149">
        <f t="shared" si="3"/>
        <v>0</v>
      </c>
      <c r="M67" s="152"/>
      <c r="N67" s="150"/>
    </row>
    <row r="68" spans="3:14" x14ac:dyDescent="0.25">
      <c r="C68" s="141">
        <v>41515</v>
      </c>
      <c r="D68" s="151">
        <v>1034.1119000000001</v>
      </c>
      <c r="E68" s="143">
        <v>15273.5054</v>
      </c>
      <c r="F68" s="114">
        <v>6</v>
      </c>
      <c r="G68" s="114">
        <v>0.1678</v>
      </c>
      <c r="H68" s="146"/>
      <c r="I68" s="147">
        <f t="shared" si="0"/>
        <v>0</v>
      </c>
      <c r="J68" s="147">
        <f t="shared" si="1"/>
        <v>0</v>
      </c>
      <c r="K68" s="148">
        <f t="shared" si="2"/>
        <v>0</v>
      </c>
      <c r="L68" s="149">
        <f t="shared" si="3"/>
        <v>0</v>
      </c>
      <c r="M68" s="152"/>
      <c r="N68" s="150"/>
    </row>
    <row r="69" spans="3:14" x14ac:dyDescent="0.25">
      <c r="C69" s="141">
        <v>41516</v>
      </c>
      <c r="D69" s="151">
        <v>1034.1149</v>
      </c>
      <c r="E69" s="143">
        <v>19273.5674</v>
      </c>
      <c r="F69" s="114">
        <v>7</v>
      </c>
      <c r="G69" s="114">
        <v>0.18033000000000002</v>
      </c>
      <c r="H69" s="146">
        <v>3868.0529999999999</v>
      </c>
      <c r="I69" s="147">
        <f t="shared" si="0"/>
        <v>4000011.2412896999</v>
      </c>
      <c r="J69" s="147">
        <f t="shared" si="1"/>
        <v>4000.0112412897001</v>
      </c>
      <c r="K69" s="148">
        <f t="shared" si="2"/>
        <v>0.20753870616031883</v>
      </c>
      <c r="L69" s="149">
        <f t="shared" si="3"/>
        <v>3.7425454881890301E-2</v>
      </c>
      <c r="M69" s="152"/>
      <c r="N69" s="150"/>
    </row>
    <row r="70" spans="3:14" x14ac:dyDescent="0.25">
      <c r="C70" s="141">
        <v>41517</v>
      </c>
      <c r="D70" s="151">
        <v>1034.1179</v>
      </c>
      <c r="E70" s="143">
        <v>19273.624399999997</v>
      </c>
      <c r="F70" s="114">
        <v>7</v>
      </c>
      <c r="G70" s="114">
        <v>0.20108000000000001</v>
      </c>
      <c r="H70" s="146">
        <v>3868.0529999999999</v>
      </c>
      <c r="I70" s="147">
        <f t="shared" si="0"/>
        <v>4000022.8454486998</v>
      </c>
      <c r="J70" s="147">
        <f t="shared" si="1"/>
        <v>4000.0228454486996</v>
      </c>
      <c r="K70" s="148">
        <f t="shared" si="2"/>
        <v>0.20753869445794015</v>
      </c>
      <c r="L70" s="149">
        <f t="shared" si="3"/>
        <v>4.1731880681602607E-2</v>
      </c>
      <c r="M70" s="152"/>
      <c r="N70" s="150"/>
    </row>
    <row r="71" spans="3:14" x14ac:dyDescent="0.25">
      <c r="C71" s="141">
        <v>41518</v>
      </c>
      <c r="D71" s="151">
        <v>1034.1208999999999</v>
      </c>
      <c r="E71" s="143">
        <v>19273.6767</v>
      </c>
      <c r="F71" s="114">
        <v>7</v>
      </c>
      <c r="G71" s="114">
        <v>0.20108000000000001</v>
      </c>
      <c r="H71" s="146">
        <v>3868.0529999999999</v>
      </c>
      <c r="I71" s="147">
        <f t="shared" si="0"/>
        <v>4000034.4496076996</v>
      </c>
      <c r="J71" s="147">
        <f t="shared" si="1"/>
        <v>4000.0344496076996</v>
      </c>
      <c r="K71" s="148">
        <f t="shared" si="2"/>
        <v>0.20753873336516532</v>
      </c>
      <c r="L71" s="149">
        <f t="shared" si="3"/>
        <v>4.1731888505067441E-2</v>
      </c>
      <c r="M71" s="152"/>
      <c r="N71" s="150"/>
    </row>
    <row r="72" spans="3:14" x14ac:dyDescent="0.25">
      <c r="C72" s="141">
        <v>41519</v>
      </c>
      <c r="D72" s="151">
        <v>1034.1239</v>
      </c>
      <c r="E72" s="143">
        <v>19273.730199999998</v>
      </c>
      <c r="F72" s="114">
        <v>7</v>
      </c>
      <c r="G72" s="114">
        <v>0.19797000000000001</v>
      </c>
      <c r="H72" s="146">
        <v>3868.0529999999999</v>
      </c>
      <c r="I72" s="147">
        <f t="shared" si="0"/>
        <v>4000046.0537667</v>
      </c>
      <c r="J72" s="147">
        <f t="shared" si="1"/>
        <v>4000.0460537667</v>
      </c>
      <c r="K72" s="148">
        <f t="shared" si="2"/>
        <v>0.20753875935062641</v>
      </c>
      <c r="L72" s="149">
        <f t="shared" si="3"/>
        <v>4.1086448188643508E-2</v>
      </c>
      <c r="M72" s="152"/>
      <c r="N72" s="150"/>
    </row>
    <row r="73" spans="3:14" x14ac:dyDescent="0.25">
      <c r="C73" s="141">
        <v>41520</v>
      </c>
      <c r="D73" s="151">
        <v>1034.1269</v>
      </c>
      <c r="E73" s="143">
        <v>16773.7438</v>
      </c>
      <c r="F73" s="114">
        <v>6</v>
      </c>
      <c r="G73" s="114">
        <v>0.19669999999999999</v>
      </c>
      <c r="H73" s="146">
        <v>3868.0529999999999</v>
      </c>
      <c r="I73" s="147">
        <f t="shared" si="0"/>
        <v>4000057.6579256998</v>
      </c>
      <c r="J73" s="147">
        <f t="shared" si="1"/>
        <v>4000.0576579256999</v>
      </c>
      <c r="K73" s="148">
        <f t="shared" si="2"/>
        <v>0.23847136963697393</v>
      </c>
      <c r="L73" s="149">
        <f t="shared" si="3"/>
        <v>4.6907318407592768E-2</v>
      </c>
      <c r="M73" s="152"/>
      <c r="N73" s="150"/>
    </row>
    <row r="74" spans="3:14" x14ac:dyDescent="0.25">
      <c r="C74" s="141">
        <v>41521</v>
      </c>
      <c r="D74" s="151">
        <v>1034.1298999999999</v>
      </c>
      <c r="E74" s="143">
        <v>18073.801299999999</v>
      </c>
      <c r="F74" s="114">
        <v>6</v>
      </c>
      <c r="G74" s="114">
        <v>0.17386000000000001</v>
      </c>
      <c r="H74" s="146">
        <v>3868.0529999999999</v>
      </c>
      <c r="I74" s="147">
        <f t="shared" ref="I74:I98" si="4">D74*H74</f>
        <v>4000069.2620846997</v>
      </c>
      <c r="J74" s="147">
        <f t="shared" ref="J74:J98" si="5">I74/1000</f>
        <v>4000.0692620846999</v>
      </c>
      <c r="K74" s="148">
        <f t="shared" ref="K74:K98" si="6">J74/E74</f>
        <v>0.22131864767621962</v>
      </c>
      <c r="L74" s="149">
        <f t="shared" ref="L74:L98" si="7">K74*G74</f>
        <v>3.8478460084987544E-2</v>
      </c>
      <c r="M74" s="152"/>
      <c r="N74" s="150"/>
    </row>
    <row r="75" spans="3:14" x14ac:dyDescent="0.25">
      <c r="C75" s="141">
        <v>41522</v>
      </c>
      <c r="D75" s="151">
        <v>1034.1329000000001</v>
      </c>
      <c r="E75" s="143">
        <v>18073.855800000001</v>
      </c>
      <c r="F75" s="114">
        <v>6</v>
      </c>
      <c r="G75" s="114">
        <v>0.17207</v>
      </c>
      <c r="H75" s="146">
        <v>3868.0529999999999</v>
      </c>
      <c r="I75" s="147">
        <f t="shared" si="4"/>
        <v>4000080.8662437</v>
      </c>
      <c r="J75" s="147">
        <f t="shared" si="5"/>
        <v>4000.0808662437003</v>
      </c>
      <c r="K75" s="148">
        <f t="shared" si="6"/>
        <v>0.22131862235194441</v>
      </c>
      <c r="L75" s="149">
        <f t="shared" si="7"/>
        <v>3.8082295348099073E-2</v>
      </c>
      <c r="M75" s="152"/>
      <c r="N75" s="150"/>
    </row>
    <row r="76" spans="3:14" x14ac:dyDescent="0.25">
      <c r="C76" s="141">
        <v>41523</v>
      </c>
      <c r="D76" s="151">
        <v>1034.1359</v>
      </c>
      <c r="E76" s="143">
        <v>18073.902600000001</v>
      </c>
      <c r="F76" s="114">
        <v>6</v>
      </c>
      <c r="G76" s="114">
        <v>0.17208000000000001</v>
      </c>
      <c r="H76" s="146">
        <v>3868.0529999999999</v>
      </c>
      <c r="I76" s="147">
        <f t="shared" si="4"/>
        <v>4000092.4704026999</v>
      </c>
      <c r="J76" s="147">
        <f t="shared" si="5"/>
        <v>4000.0924704026997</v>
      </c>
      <c r="K76" s="148">
        <f t="shared" si="6"/>
        <v>0.22131869131588103</v>
      </c>
      <c r="L76" s="149">
        <f t="shared" si="7"/>
        <v>3.8084520401636811E-2</v>
      </c>
      <c r="M76" s="152"/>
      <c r="N76" s="150"/>
    </row>
    <row r="77" spans="3:14" x14ac:dyDescent="0.25">
      <c r="C77" s="141">
        <v>41524</v>
      </c>
      <c r="D77" s="151">
        <v>1034.1388999999999</v>
      </c>
      <c r="E77" s="143">
        <v>18073.951399999998</v>
      </c>
      <c r="F77" s="114">
        <v>6</v>
      </c>
      <c r="G77" s="114">
        <v>0.17559</v>
      </c>
      <c r="H77" s="146">
        <v>3868.0529999999999</v>
      </c>
      <c r="I77" s="147">
        <f t="shared" si="4"/>
        <v>4000104.0745616998</v>
      </c>
      <c r="J77" s="147">
        <f t="shared" si="5"/>
        <v>4000.1040745616997</v>
      </c>
      <c r="K77" s="148">
        <f t="shared" si="6"/>
        <v>0.22131873578910366</v>
      </c>
      <c r="L77" s="149">
        <f t="shared" si="7"/>
        <v>3.886135681720871E-2</v>
      </c>
      <c r="M77" s="152"/>
      <c r="N77" s="150"/>
    </row>
    <row r="78" spans="3:14" x14ac:dyDescent="0.25">
      <c r="C78" s="141">
        <v>41525</v>
      </c>
      <c r="D78" s="151">
        <v>1034.1419000000001</v>
      </c>
      <c r="E78" s="143">
        <v>18074.010600000001</v>
      </c>
      <c r="F78" s="114">
        <v>6</v>
      </c>
      <c r="G78" s="114">
        <v>0.1744</v>
      </c>
      <c r="H78" s="146">
        <v>3868.0529999999999</v>
      </c>
      <c r="I78" s="147">
        <f t="shared" si="4"/>
        <v>4000115.6787207001</v>
      </c>
      <c r="J78" s="147">
        <f t="shared" si="5"/>
        <v>4000.1156787207001</v>
      </c>
      <c r="K78" s="148">
        <f t="shared" si="6"/>
        <v>0.22131865291263578</v>
      </c>
      <c r="L78" s="149">
        <f t="shared" si="7"/>
        <v>3.8597973067963677E-2</v>
      </c>
      <c r="M78" s="152"/>
      <c r="N78" s="150"/>
    </row>
    <row r="79" spans="3:14" x14ac:dyDescent="0.25">
      <c r="C79" s="141">
        <v>41526</v>
      </c>
      <c r="D79" s="151">
        <v>1034.1449</v>
      </c>
      <c r="E79" s="143">
        <v>18074.063899999997</v>
      </c>
      <c r="F79" s="114">
        <v>6</v>
      </c>
      <c r="G79" s="114">
        <v>0.16797000000000001</v>
      </c>
      <c r="H79" s="146">
        <v>3868.0529999999999</v>
      </c>
      <c r="I79" s="147">
        <f t="shared" si="4"/>
        <v>4000127.2828797</v>
      </c>
      <c r="J79" s="147">
        <f t="shared" si="5"/>
        <v>4000.1272828797</v>
      </c>
      <c r="K79" s="148">
        <f t="shared" si="6"/>
        <v>0.22131864228275194</v>
      </c>
      <c r="L79" s="149">
        <f t="shared" si="7"/>
        <v>3.7174892344233844E-2</v>
      </c>
      <c r="M79" s="152"/>
      <c r="N79" s="150"/>
    </row>
    <row r="80" spans="3:14" x14ac:dyDescent="0.25">
      <c r="C80" s="141">
        <v>41527</v>
      </c>
      <c r="D80" s="151">
        <v>1034.1478999999999</v>
      </c>
      <c r="E80" s="143">
        <v>18074.113699999998</v>
      </c>
      <c r="F80" s="114">
        <v>6</v>
      </c>
      <c r="G80" s="114">
        <v>0.19327</v>
      </c>
      <c r="H80" s="146">
        <v>3868.0529999999999</v>
      </c>
      <c r="I80" s="147">
        <f t="shared" si="4"/>
        <v>4000138.8870386998</v>
      </c>
      <c r="J80" s="147">
        <f t="shared" si="5"/>
        <v>4000.1388870387</v>
      </c>
      <c r="K80" s="148">
        <f t="shared" si="6"/>
        <v>0.2213186745106456</v>
      </c>
      <c r="L80" s="149">
        <f t="shared" si="7"/>
        <v>4.2774260222672472E-2</v>
      </c>
      <c r="M80" s="152"/>
      <c r="N80" s="150"/>
    </row>
    <row r="81" spans="3:14" x14ac:dyDescent="0.25">
      <c r="C81" s="141">
        <v>41528</v>
      </c>
      <c r="D81" s="151">
        <v>1034.1509000000001</v>
      </c>
      <c r="E81" s="143">
        <v>18074.165000000001</v>
      </c>
      <c r="F81" s="114">
        <v>6</v>
      </c>
      <c r="G81" s="114">
        <v>0.18886</v>
      </c>
      <c r="H81" s="146">
        <v>3868.0529999999999</v>
      </c>
      <c r="I81" s="147">
        <f t="shared" si="4"/>
        <v>4000150.4911977001</v>
      </c>
      <c r="J81" s="147">
        <f t="shared" si="5"/>
        <v>4000.1504911976999</v>
      </c>
      <c r="K81" s="148">
        <f t="shared" si="6"/>
        <v>0.22131868837081545</v>
      </c>
      <c r="L81" s="149">
        <f t="shared" si="7"/>
        <v>4.1798247485712203E-2</v>
      </c>
      <c r="M81" s="152"/>
      <c r="N81" s="150"/>
    </row>
    <row r="82" spans="3:14" x14ac:dyDescent="0.25">
      <c r="C82" s="141">
        <v>41529</v>
      </c>
      <c r="D82" s="151">
        <v>1034.1539</v>
      </c>
      <c r="E82" s="143">
        <v>16784.221300000001</v>
      </c>
      <c r="F82" s="114">
        <v>6</v>
      </c>
      <c r="G82" s="114">
        <v>0.18386000000000002</v>
      </c>
      <c r="H82" s="146">
        <v>3868.0529999999999</v>
      </c>
      <c r="I82" s="147">
        <f t="shared" si="4"/>
        <v>4000162.0953567</v>
      </c>
      <c r="J82" s="147">
        <f t="shared" si="5"/>
        <v>4000.1620953566999</v>
      </c>
      <c r="K82" s="148">
        <f t="shared" si="6"/>
        <v>0.23832872695480364</v>
      </c>
      <c r="L82" s="149">
        <f t="shared" si="7"/>
        <v>4.3819119737910202E-2</v>
      </c>
      <c r="M82" s="152"/>
      <c r="N82" s="150"/>
    </row>
    <row r="83" spans="3:14" x14ac:dyDescent="0.25">
      <c r="C83" s="141">
        <v>41530</v>
      </c>
      <c r="D83" s="151">
        <v>1034.1569</v>
      </c>
      <c r="E83" s="143">
        <v>16784.2673</v>
      </c>
      <c r="F83" s="114">
        <v>6</v>
      </c>
      <c r="G83" s="114">
        <v>0.22872999999999999</v>
      </c>
      <c r="H83" s="146">
        <v>3868.0529999999999</v>
      </c>
      <c r="I83" s="147">
        <f t="shared" si="4"/>
        <v>4000173.6995156999</v>
      </c>
      <c r="J83" s="147">
        <f t="shared" si="5"/>
        <v>4000.1736995156998</v>
      </c>
      <c r="K83" s="148">
        <f t="shared" si="6"/>
        <v>0.23832876514756768</v>
      </c>
      <c r="L83" s="149">
        <f t="shared" si="7"/>
        <v>5.4512938452203154E-2</v>
      </c>
      <c r="M83" s="152"/>
      <c r="N83" s="150"/>
    </row>
    <row r="84" spans="3:14" x14ac:dyDescent="0.25">
      <c r="C84" s="141">
        <v>41531</v>
      </c>
      <c r="D84" s="151">
        <v>1034.1599000000001</v>
      </c>
      <c r="E84" s="143">
        <v>16784.314300000002</v>
      </c>
      <c r="F84" s="114">
        <v>6</v>
      </c>
      <c r="G84" s="114">
        <v>0.17787</v>
      </c>
      <c r="H84" s="146">
        <v>3868.0529999999999</v>
      </c>
      <c r="I84" s="147">
        <f t="shared" si="4"/>
        <v>4000185.3036747002</v>
      </c>
      <c r="J84" s="147">
        <f t="shared" si="5"/>
        <v>4000.1853036747002</v>
      </c>
      <c r="K84" s="148">
        <f t="shared" si="6"/>
        <v>0.23832878914062636</v>
      </c>
      <c r="L84" s="149">
        <f t="shared" si="7"/>
        <v>4.2391541724443212E-2</v>
      </c>
      <c r="M84" s="152"/>
      <c r="N84" s="150"/>
    </row>
    <row r="85" spans="3:14" x14ac:dyDescent="0.25">
      <c r="C85" s="141">
        <v>41532</v>
      </c>
      <c r="D85" s="151">
        <v>1034.1629</v>
      </c>
      <c r="E85" s="143">
        <v>16304.359899999999</v>
      </c>
      <c r="F85" s="114">
        <v>6</v>
      </c>
      <c r="G85" s="114">
        <v>0.17787</v>
      </c>
      <c r="H85" s="146">
        <v>3868.0529999999999</v>
      </c>
      <c r="I85" s="147">
        <f t="shared" si="4"/>
        <v>4000196.9078337001</v>
      </c>
      <c r="J85" s="147">
        <f t="shared" si="5"/>
        <v>4000.1969078337002</v>
      </c>
      <c r="K85" s="148">
        <f t="shared" si="6"/>
        <v>0.24534522866081362</v>
      </c>
      <c r="L85" s="149">
        <f t="shared" si="7"/>
        <v>4.363955582189892E-2</v>
      </c>
      <c r="M85" s="152"/>
      <c r="N85" s="150"/>
    </row>
    <row r="86" spans="3:14" x14ac:dyDescent="0.25">
      <c r="C86" s="141">
        <v>41533</v>
      </c>
      <c r="D86" s="151">
        <v>1034.1659</v>
      </c>
      <c r="E86" s="143">
        <v>16304.4076</v>
      </c>
      <c r="F86" s="114">
        <v>6</v>
      </c>
      <c r="G86" s="114">
        <v>0.18497999999999998</v>
      </c>
      <c r="H86" s="146">
        <v>3868.0529999999999</v>
      </c>
      <c r="I86" s="147">
        <f t="shared" si="4"/>
        <v>4000208.5119926999</v>
      </c>
      <c r="J86" s="147">
        <f t="shared" si="5"/>
        <v>4000.2085119927001</v>
      </c>
      <c r="K86" s="148">
        <f t="shared" si="6"/>
        <v>0.24534522260058686</v>
      </c>
      <c r="L86" s="149">
        <f t="shared" si="7"/>
        <v>4.5383959276656553E-2</v>
      </c>
      <c r="M86" s="152"/>
      <c r="N86" s="150"/>
    </row>
    <row r="87" spans="3:14" x14ac:dyDescent="0.25">
      <c r="C87" s="141">
        <v>41534</v>
      </c>
      <c r="D87" s="151">
        <v>1034.1688999999999</v>
      </c>
      <c r="E87" s="143">
        <v>16304.460800000001</v>
      </c>
      <c r="F87" s="114">
        <v>6</v>
      </c>
      <c r="G87" s="114">
        <v>0.20093</v>
      </c>
      <c r="H87" s="146">
        <v>3868.0529999999999</v>
      </c>
      <c r="I87" s="147">
        <f t="shared" si="4"/>
        <v>4000220.1161516993</v>
      </c>
      <c r="J87" s="147">
        <f t="shared" si="5"/>
        <v>4000.2201161516991</v>
      </c>
      <c r="K87" s="148">
        <f t="shared" si="6"/>
        <v>0.24534513377784925</v>
      </c>
      <c r="L87" s="149">
        <f t="shared" si="7"/>
        <v>4.9297197729983248E-2</v>
      </c>
      <c r="M87" s="152"/>
      <c r="N87" s="150"/>
    </row>
    <row r="88" spans="3:14" x14ac:dyDescent="0.25">
      <c r="C88" s="141">
        <v>41535</v>
      </c>
      <c r="D88" s="151">
        <v>1034.1719000000001</v>
      </c>
      <c r="E88" s="143">
        <v>16304.5026</v>
      </c>
      <c r="F88" s="114">
        <v>6</v>
      </c>
      <c r="G88" s="114">
        <v>0.19936000000000001</v>
      </c>
      <c r="H88" s="146">
        <v>3868.0529999999999</v>
      </c>
      <c r="I88" s="147">
        <f t="shared" si="4"/>
        <v>4000231.7203107001</v>
      </c>
      <c r="J88" s="147">
        <f t="shared" si="5"/>
        <v>4000.2317203107</v>
      </c>
      <c r="K88" s="148">
        <f t="shared" si="6"/>
        <v>0.24534521649931842</v>
      </c>
      <c r="L88" s="149">
        <f t="shared" si="7"/>
        <v>4.8912022361304125E-2</v>
      </c>
    </row>
    <row r="89" spans="3:14" x14ac:dyDescent="0.25">
      <c r="C89" s="141">
        <v>41536</v>
      </c>
      <c r="D89" s="151">
        <v>1034.1749</v>
      </c>
      <c r="E89" s="143">
        <v>16304.551800000001</v>
      </c>
      <c r="F89" s="114">
        <v>6</v>
      </c>
      <c r="G89" s="114">
        <v>0.20093</v>
      </c>
      <c r="H89" s="146">
        <v>3868.0529999999999</v>
      </c>
      <c r="I89" s="147">
        <f t="shared" si="4"/>
        <v>4000243.3244697</v>
      </c>
      <c r="J89" s="147">
        <f t="shared" si="5"/>
        <v>4000.2433244696999</v>
      </c>
      <c r="K89" s="148">
        <f t="shared" si="6"/>
        <v>0.24534518786770329</v>
      </c>
      <c r="L89" s="149">
        <f t="shared" si="7"/>
        <v>4.9297208598257619E-2</v>
      </c>
    </row>
    <row r="90" spans="3:14" x14ac:dyDescent="0.25">
      <c r="C90" s="141">
        <v>41537</v>
      </c>
      <c r="D90" s="151">
        <v>1034.1778999999999</v>
      </c>
      <c r="E90" s="143">
        <v>16304.597099999999</v>
      </c>
      <c r="F90" s="114">
        <v>6</v>
      </c>
      <c r="G90" s="114">
        <v>0.19986000000000001</v>
      </c>
      <c r="H90" s="146">
        <v>3868.0529999999999</v>
      </c>
      <c r="I90" s="147">
        <f t="shared" si="4"/>
        <v>4000254.9286286994</v>
      </c>
      <c r="J90" s="147">
        <f t="shared" si="5"/>
        <v>4000.2549286286994</v>
      </c>
      <c r="K90" s="148">
        <f t="shared" si="6"/>
        <v>0.24534521792192582</v>
      </c>
      <c r="L90" s="149">
        <f>K90*G90</f>
        <v>4.9034695253876097E-2</v>
      </c>
    </row>
    <row r="91" spans="3:14" x14ac:dyDescent="0.25">
      <c r="C91" s="141">
        <v>41538</v>
      </c>
      <c r="D91" s="151">
        <v>1034.1809000000001</v>
      </c>
      <c r="E91" s="143">
        <v>16304.645699999999</v>
      </c>
      <c r="F91" s="114">
        <v>6</v>
      </c>
      <c r="G91" s="114">
        <v>0.19986000000000001</v>
      </c>
      <c r="H91" s="146">
        <v>3868.0529999999999</v>
      </c>
      <c r="I91" s="147">
        <f t="shared" si="4"/>
        <v>4000266.5327877002</v>
      </c>
      <c r="J91" s="147">
        <f t="shared" si="5"/>
        <v>4000.2665327877003</v>
      </c>
      <c r="K91" s="148">
        <f t="shared" si="6"/>
        <v>0.24534519831901042</v>
      </c>
      <c r="L91" s="149">
        <f>K91*G91</f>
        <v>4.9034691336037425E-2</v>
      </c>
    </row>
    <row r="92" spans="3:14" x14ac:dyDescent="0.25">
      <c r="C92" s="141">
        <v>41539</v>
      </c>
      <c r="D92" s="151">
        <v>1034.1839</v>
      </c>
      <c r="E92" s="143">
        <v>16304.699199999999</v>
      </c>
      <c r="F92" s="114">
        <v>6</v>
      </c>
      <c r="G92" s="114">
        <v>0.19986000000000001</v>
      </c>
      <c r="H92" s="146">
        <v>3868.0529999999999</v>
      </c>
      <c r="I92" s="147">
        <f t="shared" si="4"/>
        <v>4000278.1369467</v>
      </c>
      <c r="J92" s="147">
        <f t="shared" si="5"/>
        <v>4000.2781369467002</v>
      </c>
      <c r="K92" s="148">
        <f t="shared" si="6"/>
        <v>0.24534510498339646</v>
      </c>
      <c r="L92" s="149">
        <f t="shared" si="7"/>
        <v>4.9034672681981618E-2</v>
      </c>
    </row>
    <row r="93" spans="3:14" x14ac:dyDescent="0.25">
      <c r="C93" s="141">
        <v>41540</v>
      </c>
      <c r="D93" s="151">
        <v>1034.1868999999999</v>
      </c>
      <c r="E93" s="143">
        <v>16304.741400000001</v>
      </c>
      <c r="F93" s="114">
        <v>6</v>
      </c>
      <c r="G93" s="114">
        <v>0.18712999999999999</v>
      </c>
      <c r="H93" s="146">
        <v>2620.6559999999999</v>
      </c>
      <c r="I93" s="147">
        <f t="shared" si="4"/>
        <v>2710248.1046063998</v>
      </c>
      <c r="J93" s="147">
        <f t="shared" si="5"/>
        <v>2710.2481046063999</v>
      </c>
      <c r="K93" s="148">
        <f t="shared" si="6"/>
        <v>0.1662245378884942</v>
      </c>
      <c r="L93" s="149">
        <f t="shared" si="7"/>
        <v>3.1105597775073917E-2</v>
      </c>
    </row>
    <row r="94" spans="3:14" x14ac:dyDescent="0.25">
      <c r="C94" s="141">
        <v>41541</v>
      </c>
      <c r="D94" s="151">
        <v>1034.1899000000001</v>
      </c>
      <c r="E94" s="143">
        <v>16304.7929</v>
      </c>
      <c r="F94" s="114">
        <v>6</v>
      </c>
      <c r="G94" s="114">
        <v>0.18975999999999998</v>
      </c>
      <c r="H94" s="146">
        <v>2620.6559999999999</v>
      </c>
      <c r="I94" s="147">
        <f t="shared" si="4"/>
        <v>2710255.9665744002</v>
      </c>
      <c r="J94" s="147">
        <f t="shared" si="5"/>
        <v>2710.2559665744002</v>
      </c>
      <c r="K94" s="148">
        <f t="shared" si="6"/>
        <v>0.16622449504246081</v>
      </c>
      <c r="L94" s="149">
        <f t="shared" si="7"/>
        <v>3.1542760179257362E-2</v>
      </c>
    </row>
    <row r="95" spans="3:14" x14ac:dyDescent="0.25">
      <c r="C95" s="141">
        <v>41542</v>
      </c>
      <c r="D95" s="151">
        <v>1034.1929</v>
      </c>
      <c r="E95" s="143">
        <v>16304.8336</v>
      </c>
      <c r="F95" s="114">
        <v>6</v>
      </c>
      <c r="G95" s="114">
        <v>0.19137000000000001</v>
      </c>
      <c r="H95" s="146">
        <v>2620.6559999999999</v>
      </c>
      <c r="I95" s="147">
        <f t="shared" si="4"/>
        <v>2710263.8285424002</v>
      </c>
      <c r="J95" s="147">
        <f t="shared" si="5"/>
        <v>2710.2638285424</v>
      </c>
      <c r="K95" s="148">
        <f t="shared" si="6"/>
        <v>0.16622456230049473</v>
      </c>
      <c r="L95" s="149">
        <f t="shared" si="7"/>
        <v>3.181039448744568E-2</v>
      </c>
    </row>
    <row r="96" spans="3:14" x14ac:dyDescent="0.25">
      <c r="C96" s="141">
        <v>41543</v>
      </c>
      <c r="D96" s="151">
        <v>1034.1958999999999</v>
      </c>
      <c r="E96" s="143">
        <v>16304.883599999999</v>
      </c>
      <c r="F96" s="114">
        <v>6</v>
      </c>
      <c r="G96" s="114">
        <v>0.18896000000000002</v>
      </c>
      <c r="H96" s="146">
        <v>2620.6559999999999</v>
      </c>
      <c r="I96" s="147">
        <f t="shared" si="4"/>
        <v>2710271.6905103996</v>
      </c>
      <c r="J96" s="147">
        <f t="shared" si="5"/>
        <v>2710.2716905103998</v>
      </c>
      <c r="K96" s="148">
        <f t="shared" si="6"/>
        <v>0.16622453474677978</v>
      </c>
      <c r="L96" s="149">
        <f t="shared" si="7"/>
        <v>3.1409788085751511E-2</v>
      </c>
    </row>
    <row r="97" spans="3:12" x14ac:dyDescent="0.25">
      <c r="C97" s="141">
        <v>41544</v>
      </c>
      <c r="D97" s="151">
        <v>1034.1989000000001</v>
      </c>
      <c r="E97" s="143">
        <v>16304.9305</v>
      </c>
      <c r="F97" s="114">
        <v>6</v>
      </c>
      <c r="G97" s="114">
        <v>0.25512000000000001</v>
      </c>
      <c r="H97" s="146">
        <v>2620.6559999999999</v>
      </c>
      <c r="I97" s="147">
        <f t="shared" si="4"/>
        <v>2710279.5524784001</v>
      </c>
      <c r="J97" s="147">
        <f t="shared" si="5"/>
        <v>2710.2795524784001</v>
      </c>
      <c r="K97" s="148">
        <f t="shared" si="6"/>
        <v>0.16622453879692403</v>
      </c>
      <c r="L97" s="149">
        <f t="shared" si="7"/>
        <v>4.2407204337871263E-2</v>
      </c>
    </row>
    <row r="98" spans="3:12" x14ac:dyDescent="0.25">
      <c r="C98" s="141">
        <v>41545</v>
      </c>
      <c r="D98" s="151">
        <v>1034.2019</v>
      </c>
      <c r="E98" s="143">
        <v>16304.979800000001</v>
      </c>
      <c r="F98" s="114">
        <v>6</v>
      </c>
      <c r="G98" s="114">
        <v>0.17543</v>
      </c>
      <c r="H98" s="146">
        <v>2620.6559999999999</v>
      </c>
      <c r="I98" s="147">
        <f t="shared" si="4"/>
        <v>2710287.4144464</v>
      </c>
      <c r="J98" s="147">
        <f t="shared" si="5"/>
        <v>2710.2874144463999</v>
      </c>
      <c r="K98" s="148">
        <f t="shared" si="6"/>
        <v>0.16622451837974064</v>
      </c>
      <c r="L98" s="149">
        <f t="shared" si="7"/>
        <v>2.91607672593579E-2</v>
      </c>
    </row>
    <row r="99" spans="3:12" x14ac:dyDescent="0.25">
      <c r="C99" s="141">
        <v>41546</v>
      </c>
      <c r="D99" s="151">
        <v>1034.2049</v>
      </c>
      <c r="E99" s="143">
        <v>16305.025599999999</v>
      </c>
      <c r="F99" s="114">
        <v>6</v>
      </c>
      <c r="G99" s="114">
        <v>0.17543</v>
      </c>
      <c r="H99" s="146">
        <v>2620.6559999999999</v>
      </c>
      <c r="I99" s="147">
        <f>D99*H99</f>
        <v>2710295.2764144</v>
      </c>
      <c r="J99" s="147">
        <f>I99/1000</f>
        <v>2710.2952764144002</v>
      </c>
      <c r="K99" s="148">
        <f>J99/E99</f>
        <v>0.16622453364405637</v>
      </c>
      <c r="L99" s="149">
        <f>K99*G99</f>
        <v>2.9160769937176808E-2</v>
      </c>
    </row>
    <row r="100" spans="3:12" x14ac:dyDescent="0.25">
      <c r="C100" s="153">
        <v>41547</v>
      </c>
      <c r="D100" s="151">
        <v>1034.2079000000001</v>
      </c>
      <c r="E100" s="154">
        <v>16305.072699999999</v>
      </c>
      <c r="F100" s="114">
        <v>6</v>
      </c>
      <c r="G100" s="114">
        <v>0.19775999999999999</v>
      </c>
      <c r="H100" s="146">
        <v>2620.6559999999999</v>
      </c>
      <c r="I100" s="147">
        <f>D100*H100</f>
        <v>2710303.1383824004</v>
      </c>
      <c r="J100" s="147">
        <f>I100/1000</f>
        <v>2710.3031383824004</v>
      </c>
      <c r="K100" s="148">
        <f>J100/E100</f>
        <v>0.16622453565523818</v>
      </c>
      <c r="L100" s="149">
        <f>K100*G100</f>
        <v>3.2872564171179904E-2</v>
      </c>
    </row>
    <row r="101" spans="3:12" x14ac:dyDescent="0.25">
      <c r="C101" s="153">
        <v>41548</v>
      </c>
      <c r="D101" s="114">
        <v>1034.2109</v>
      </c>
      <c r="E101" s="154">
        <v>16305.115810000001</v>
      </c>
      <c r="F101" s="114">
        <v>6</v>
      </c>
      <c r="G101" s="114">
        <v>0.20362</v>
      </c>
      <c r="H101" s="146">
        <v>2620.6559999999999</v>
      </c>
      <c r="I101" s="147">
        <f t="shared" ref="I101:I164" si="8">D101*H101</f>
        <v>2710311.0003503999</v>
      </c>
      <c r="J101" s="147">
        <f t="shared" ref="J101:J164" si="9">I101/1000</f>
        <v>2710.3110003503998</v>
      </c>
      <c r="K101" s="148">
        <f t="shared" ref="K101:K164" si="10">J101/E101</f>
        <v>0.16622457834296117</v>
      </c>
      <c r="L101" s="149">
        <f t="shared" ref="L101:L164" si="11">K101*G101</f>
        <v>3.384664864219375E-2</v>
      </c>
    </row>
    <row r="102" spans="3:12" x14ac:dyDescent="0.25">
      <c r="C102" s="153">
        <v>41549</v>
      </c>
      <c r="D102" s="114">
        <v>1034.2139</v>
      </c>
      <c r="E102" s="154">
        <v>16305.16303</v>
      </c>
      <c r="F102" s="114">
        <v>6</v>
      </c>
      <c r="G102" s="114">
        <v>0.20571999999999999</v>
      </c>
      <c r="H102" s="146">
        <v>2620.6559999999999</v>
      </c>
      <c r="I102" s="147">
        <f t="shared" si="8"/>
        <v>2710318.8623183998</v>
      </c>
      <c r="J102" s="147">
        <f t="shared" si="9"/>
        <v>2710.3188623183996</v>
      </c>
      <c r="K102" s="148">
        <f t="shared" si="10"/>
        <v>0.16622457913065097</v>
      </c>
      <c r="L102" s="149">
        <f t="shared" si="11"/>
        <v>3.4195720418757514E-2</v>
      </c>
    </row>
    <row r="103" spans="3:12" x14ac:dyDescent="0.25">
      <c r="C103" s="153">
        <v>41550</v>
      </c>
      <c r="D103" s="114">
        <v>1034.2168999999999</v>
      </c>
      <c r="E103" s="154">
        <v>16305.21112</v>
      </c>
      <c r="F103" s="114">
        <v>6</v>
      </c>
      <c r="G103" s="114">
        <v>0.19297999999999998</v>
      </c>
      <c r="H103" s="146">
        <v>2620.6559999999999</v>
      </c>
      <c r="I103" s="147">
        <f t="shared" si="8"/>
        <v>2710326.7242863998</v>
      </c>
      <c r="J103" s="147">
        <f t="shared" si="9"/>
        <v>2710.3267242863999</v>
      </c>
      <c r="K103" s="148">
        <f t="shared" si="10"/>
        <v>0.16622457104906224</v>
      </c>
      <c r="L103" s="149">
        <f t="shared" si="11"/>
        <v>3.2078017721048027E-2</v>
      </c>
    </row>
    <row r="104" spans="3:12" x14ac:dyDescent="0.25">
      <c r="C104" s="153">
        <v>41551</v>
      </c>
      <c r="D104" s="114">
        <v>1034.2199000000001</v>
      </c>
      <c r="E104" s="154">
        <v>16305.25844</v>
      </c>
      <c r="F104" s="114">
        <v>6</v>
      </c>
      <c r="G104" s="114">
        <v>0.17011000000000001</v>
      </c>
      <c r="H104" s="146">
        <v>2620.6559999999999</v>
      </c>
      <c r="I104" s="147">
        <f t="shared" si="8"/>
        <v>2710334.5862544002</v>
      </c>
      <c r="J104" s="147">
        <f t="shared" si="9"/>
        <v>2710.3345862544002</v>
      </c>
      <c r="K104" s="148">
        <f t="shared" si="10"/>
        <v>0.16622457081731482</v>
      </c>
      <c r="L104" s="149">
        <f t="shared" si="11"/>
        <v>2.8276461741733424E-2</v>
      </c>
    </row>
    <row r="105" spans="3:12" x14ac:dyDescent="0.25">
      <c r="C105" s="153">
        <v>41552</v>
      </c>
      <c r="D105" s="114">
        <v>1034.2229</v>
      </c>
      <c r="E105" s="154">
        <v>16305.30517</v>
      </c>
      <c r="F105" s="114">
        <v>6</v>
      </c>
      <c r="G105" s="114">
        <v>0.16904</v>
      </c>
      <c r="H105" s="146">
        <v>2620.6559999999999</v>
      </c>
      <c r="I105" s="147">
        <f t="shared" si="8"/>
        <v>2710342.4482223997</v>
      </c>
      <c r="J105" s="147">
        <f t="shared" si="9"/>
        <v>2710.3424482223995</v>
      </c>
      <c r="K105" s="148">
        <f t="shared" si="10"/>
        <v>0.16622457660032863</v>
      </c>
      <c r="L105" s="149">
        <f t="shared" si="11"/>
        <v>2.809860242851955E-2</v>
      </c>
    </row>
    <row r="106" spans="3:12" x14ac:dyDescent="0.25">
      <c r="C106" s="153">
        <v>41553</v>
      </c>
      <c r="D106" s="114">
        <v>1034.2258999999999</v>
      </c>
      <c r="E106" s="154">
        <v>16305.35238</v>
      </c>
      <c r="F106" s="114">
        <v>6</v>
      </c>
      <c r="G106" s="114">
        <v>0.16904</v>
      </c>
      <c r="H106" s="146">
        <v>2620.6559999999999</v>
      </c>
      <c r="I106" s="147">
        <f t="shared" si="8"/>
        <v>2710350.3101903996</v>
      </c>
      <c r="J106" s="147">
        <f t="shared" si="9"/>
        <v>2710.3503101903998</v>
      </c>
      <c r="K106" s="148">
        <f t="shared" si="10"/>
        <v>0.16622457748995914</v>
      </c>
      <c r="L106" s="149">
        <f t="shared" si="11"/>
        <v>2.8098602578902693E-2</v>
      </c>
    </row>
    <row r="107" spans="3:12" x14ac:dyDescent="0.25">
      <c r="C107" s="153">
        <v>41554</v>
      </c>
      <c r="D107" s="114">
        <v>1034.2289000000001</v>
      </c>
      <c r="E107" s="154">
        <v>16305.39977</v>
      </c>
      <c r="F107" s="114">
        <v>6</v>
      </c>
      <c r="G107" s="114">
        <v>0.23708000000000001</v>
      </c>
      <c r="H107" s="146">
        <v>2620.6559999999999</v>
      </c>
      <c r="I107" s="147">
        <f t="shared" si="8"/>
        <v>2710358.1721584001</v>
      </c>
      <c r="J107" s="147">
        <f t="shared" si="9"/>
        <v>2710.3581721584001</v>
      </c>
      <c r="K107" s="148">
        <f t="shared" si="10"/>
        <v>0.16622457654458356</v>
      </c>
      <c r="L107" s="149">
        <f t="shared" si="11"/>
        <v>3.9408522607189869E-2</v>
      </c>
    </row>
    <row r="108" spans="3:12" x14ac:dyDescent="0.25">
      <c r="C108" s="153">
        <v>41555</v>
      </c>
      <c r="D108" s="114">
        <v>1034.2319</v>
      </c>
      <c r="E108" s="154">
        <v>16305.447380000001</v>
      </c>
      <c r="F108" s="114">
        <v>6</v>
      </c>
      <c r="G108" s="114">
        <v>0.22063999999999998</v>
      </c>
      <c r="H108" s="146">
        <v>2620.6559999999999</v>
      </c>
      <c r="I108" s="147">
        <f t="shared" si="8"/>
        <v>2710366.0341264</v>
      </c>
      <c r="J108" s="147">
        <f t="shared" si="9"/>
        <v>2710.3660341263999</v>
      </c>
      <c r="K108" s="148">
        <f t="shared" si="10"/>
        <v>0.16622457335644106</v>
      </c>
      <c r="L108" s="149">
        <f t="shared" si="11"/>
        <v>3.6675789865365148E-2</v>
      </c>
    </row>
    <row r="109" spans="3:12" x14ac:dyDescent="0.25">
      <c r="C109" s="153">
        <v>41556</v>
      </c>
      <c r="D109" s="114">
        <v>1034.2348999999999</v>
      </c>
      <c r="E109" s="154">
        <v>16305.49445</v>
      </c>
      <c r="F109" s="114">
        <v>6</v>
      </c>
      <c r="G109" s="114">
        <v>0.31419000000000002</v>
      </c>
      <c r="H109" s="146">
        <v>2620.6559999999999</v>
      </c>
      <c r="I109" s="147">
        <f t="shared" si="8"/>
        <v>2710373.8960944</v>
      </c>
      <c r="J109" s="147">
        <f t="shared" si="9"/>
        <v>2710.3738960944002</v>
      </c>
      <c r="K109" s="148">
        <f t="shared" si="10"/>
        <v>0.16622457567328786</v>
      </c>
      <c r="L109" s="149">
        <f t="shared" si="11"/>
        <v>5.2226099430790318E-2</v>
      </c>
    </row>
    <row r="110" spans="3:12" x14ac:dyDescent="0.25">
      <c r="C110" s="153">
        <v>41557</v>
      </c>
      <c r="D110" s="114">
        <v>1034.2379000000001</v>
      </c>
      <c r="E110" s="154">
        <v>16305.541509999999</v>
      </c>
      <c r="F110" s="114">
        <v>6</v>
      </c>
      <c r="G110" s="114">
        <v>0.19562000000000002</v>
      </c>
      <c r="H110" s="146">
        <v>2620.6559999999999</v>
      </c>
      <c r="I110" s="147">
        <f t="shared" si="8"/>
        <v>2710381.7580624004</v>
      </c>
      <c r="J110" s="147">
        <f t="shared" si="9"/>
        <v>2710.3817580624004</v>
      </c>
      <c r="K110" s="148">
        <f t="shared" si="10"/>
        <v>0.1662245780920649</v>
      </c>
      <c r="L110" s="149">
        <f t="shared" si="11"/>
        <v>3.2516851966369741E-2</v>
      </c>
    </row>
    <row r="111" spans="3:12" x14ac:dyDescent="0.25">
      <c r="C111" s="153">
        <v>41558</v>
      </c>
      <c r="D111" s="114">
        <v>1034.2409</v>
      </c>
      <c r="E111" s="154">
        <v>16305.58857</v>
      </c>
      <c r="F111" s="114">
        <v>6</v>
      </c>
      <c r="G111" s="114">
        <v>5.901E-2</v>
      </c>
      <c r="H111" s="146">
        <v>2620.6559999999999</v>
      </c>
      <c r="I111" s="147">
        <f t="shared" si="8"/>
        <v>2710389.6200303999</v>
      </c>
      <c r="J111" s="147">
        <f t="shared" si="9"/>
        <v>2710.3896200303998</v>
      </c>
      <c r="K111" s="148">
        <f t="shared" si="10"/>
        <v>0.16622458051082789</v>
      </c>
      <c r="L111" s="149">
        <f t="shared" si="11"/>
        <v>9.8089124959439538E-3</v>
      </c>
    </row>
    <row r="112" spans="3:12" x14ac:dyDescent="0.25">
      <c r="C112" s="153">
        <v>41559</v>
      </c>
      <c r="D112" s="114">
        <v>1034.2438999999999</v>
      </c>
      <c r="E112" s="154">
        <v>16305.63682</v>
      </c>
      <c r="F112" s="114">
        <v>6</v>
      </c>
      <c r="G112" s="114">
        <v>0.22488999999999998</v>
      </c>
      <c r="H112" s="146">
        <v>2620.6559999999999</v>
      </c>
      <c r="I112" s="147">
        <f t="shared" si="8"/>
        <v>2710397.4819983998</v>
      </c>
      <c r="J112" s="147">
        <f t="shared" si="9"/>
        <v>2710.3974819984001</v>
      </c>
      <c r="K112" s="148">
        <f t="shared" si="10"/>
        <v>0.16622457079835781</v>
      </c>
      <c r="L112" s="149">
        <f t="shared" si="11"/>
        <v>3.7382243726842686E-2</v>
      </c>
    </row>
    <row r="113" spans="3:12" x14ac:dyDescent="0.25">
      <c r="C113" s="153">
        <v>41560</v>
      </c>
      <c r="D113" s="114">
        <v>1034.2469000000001</v>
      </c>
      <c r="E113" s="154">
        <v>16305.683730000001</v>
      </c>
      <c r="F113" s="114">
        <v>6</v>
      </c>
      <c r="G113" s="114">
        <v>0.22595999999999999</v>
      </c>
      <c r="H113" s="146">
        <v>2620.6559999999999</v>
      </c>
      <c r="I113" s="147">
        <f t="shared" si="8"/>
        <v>2710405.3439664003</v>
      </c>
      <c r="J113" s="147">
        <f t="shared" si="9"/>
        <v>2710.4053439664003</v>
      </c>
      <c r="K113" s="148">
        <f t="shared" si="10"/>
        <v>0.16622457474626856</v>
      </c>
      <c r="L113" s="149">
        <f t="shared" si="11"/>
        <v>3.7560104909666846E-2</v>
      </c>
    </row>
    <row r="114" spans="3:12" x14ac:dyDescent="0.25">
      <c r="C114" s="153">
        <v>41561</v>
      </c>
      <c r="D114" s="114">
        <v>1034.2499</v>
      </c>
      <c r="E114" s="154">
        <v>16305.73098</v>
      </c>
      <c r="F114" s="114">
        <v>6</v>
      </c>
      <c r="G114" s="114">
        <v>0.20733000000000001</v>
      </c>
      <c r="H114" s="146">
        <v>2620.6559999999999</v>
      </c>
      <c r="I114" s="147">
        <f t="shared" si="8"/>
        <v>2710413.2059344002</v>
      </c>
      <c r="J114" s="147">
        <f t="shared" si="9"/>
        <v>2710.4132059344001</v>
      </c>
      <c r="K114" s="148">
        <f t="shared" si="10"/>
        <v>0.16622457522811407</v>
      </c>
      <c r="L114" s="149">
        <f t="shared" si="11"/>
        <v>3.4463341182044895E-2</v>
      </c>
    </row>
    <row r="115" spans="3:12" x14ac:dyDescent="0.25">
      <c r="C115" s="153">
        <v>41562</v>
      </c>
      <c r="D115" s="114">
        <v>1034.2529</v>
      </c>
      <c r="E115" s="154">
        <v>16305.778880000002</v>
      </c>
      <c r="F115" s="114">
        <v>6</v>
      </c>
      <c r="G115" s="114">
        <v>0.2286</v>
      </c>
      <c r="H115" s="146">
        <v>2620.6559999999999</v>
      </c>
      <c r="I115" s="147">
        <f t="shared" si="8"/>
        <v>2710421.0679023997</v>
      </c>
      <c r="J115" s="147">
        <f t="shared" si="9"/>
        <v>2710.4210679023995</v>
      </c>
      <c r="K115" s="148">
        <f t="shared" si="10"/>
        <v>0.16622456908371858</v>
      </c>
      <c r="L115" s="149">
        <f t="shared" si="11"/>
        <v>3.7998936492538063E-2</v>
      </c>
    </row>
    <row r="116" spans="3:12" x14ac:dyDescent="0.25">
      <c r="C116" s="153">
        <v>41563</v>
      </c>
      <c r="D116" s="114">
        <v>1034.2559000000001</v>
      </c>
      <c r="E116" s="154">
        <v>6005.8254699999998</v>
      </c>
      <c r="F116" s="114">
        <v>6</v>
      </c>
      <c r="G116" s="114">
        <v>0.19084999999999999</v>
      </c>
      <c r="H116" s="146">
        <v>2620.6559999999999</v>
      </c>
      <c r="I116" s="147">
        <f t="shared" si="8"/>
        <v>2710428.9298704001</v>
      </c>
      <c r="J116" s="147">
        <f t="shared" si="9"/>
        <v>2710.4289298704002</v>
      </c>
      <c r="K116" s="148">
        <f t="shared" si="10"/>
        <v>0.4512999825601659</v>
      </c>
      <c r="L116" s="149">
        <f t="shared" si="11"/>
        <v>8.6130601671607659E-2</v>
      </c>
    </row>
    <row r="117" spans="3:12" x14ac:dyDescent="0.25">
      <c r="C117" s="153">
        <v>41564</v>
      </c>
      <c r="D117" s="114">
        <v>1034.2589</v>
      </c>
      <c r="E117" s="154">
        <v>7205.8465999999999</v>
      </c>
      <c r="F117" s="114">
        <v>6</v>
      </c>
      <c r="G117" s="114">
        <v>0.13555</v>
      </c>
      <c r="H117" s="146">
        <v>2620.6559999999999</v>
      </c>
      <c r="I117" s="147">
        <f t="shared" si="8"/>
        <v>2710436.7918384001</v>
      </c>
      <c r="J117" s="147">
        <f t="shared" si="9"/>
        <v>2710.4367918384</v>
      </c>
      <c r="K117" s="148">
        <f t="shared" si="10"/>
        <v>0.37614411495221117</v>
      </c>
      <c r="L117" s="149">
        <f t="shared" si="11"/>
        <v>5.0986334781772225E-2</v>
      </c>
    </row>
    <row r="118" spans="3:12" x14ac:dyDescent="0.25">
      <c r="C118" s="153">
        <v>41565</v>
      </c>
      <c r="D118" s="114">
        <v>1034.2619</v>
      </c>
      <c r="E118" s="154">
        <v>9505.8746499999997</v>
      </c>
      <c r="F118" s="114">
        <v>6</v>
      </c>
      <c r="G118" s="114">
        <v>0.13574</v>
      </c>
      <c r="H118" s="146">
        <v>2620.6559999999999</v>
      </c>
      <c r="I118" s="147">
        <f t="shared" si="8"/>
        <v>2710444.6538064</v>
      </c>
      <c r="J118" s="147">
        <f t="shared" si="9"/>
        <v>2710.4446538063999</v>
      </c>
      <c r="K118" s="148">
        <f t="shared" si="10"/>
        <v>0.2851336414168264</v>
      </c>
      <c r="L118" s="149">
        <f t="shared" si="11"/>
        <v>3.8704040485920015E-2</v>
      </c>
    </row>
    <row r="119" spans="3:12" x14ac:dyDescent="0.25">
      <c r="C119" s="153">
        <v>41566</v>
      </c>
      <c r="D119" s="114">
        <v>1034.2648999999999</v>
      </c>
      <c r="E119" s="154">
        <v>9505.9015999999992</v>
      </c>
      <c r="F119" s="114">
        <v>6</v>
      </c>
      <c r="G119" s="114">
        <v>0.15652000000000002</v>
      </c>
      <c r="H119" s="146">
        <v>2620.6559999999999</v>
      </c>
      <c r="I119" s="147">
        <f t="shared" si="8"/>
        <v>2710452.5157743995</v>
      </c>
      <c r="J119" s="147">
        <f t="shared" si="9"/>
        <v>2710.4525157743997</v>
      </c>
      <c r="K119" s="148">
        <f t="shared" si="10"/>
        <v>0.28513366010167829</v>
      </c>
      <c r="L119" s="149">
        <f t="shared" si="11"/>
        <v>4.4629120479114694E-2</v>
      </c>
    </row>
    <row r="120" spans="3:12" x14ac:dyDescent="0.25">
      <c r="C120" s="153">
        <v>41567</v>
      </c>
      <c r="D120" s="114">
        <v>1034.2679000000001</v>
      </c>
      <c r="E120" s="154">
        <v>8903.92965</v>
      </c>
      <c r="F120" s="114">
        <v>6</v>
      </c>
      <c r="G120" s="114">
        <v>0.15559000000000001</v>
      </c>
      <c r="H120" s="146">
        <v>2620.6559999999999</v>
      </c>
      <c r="I120" s="147">
        <f t="shared" si="8"/>
        <v>2710460.3777423999</v>
      </c>
      <c r="J120" s="147">
        <f t="shared" si="9"/>
        <v>2710.4603777423999</v>
      </c>
      <c r="K120" s="148">
        <f t="shared" si="10"/>
        <v>0.30441170183126953</v>
      </c>
      <c r="L120" s="149">
        <f t="shared" si="11"/>
        <v>4.7363416687927228E-2</v>
      </c>
    </row>
    <row r="121" spans="3:12" x14ac:dyDescent="0.25">
      <c r="C121" s="153">
        <v>41568</v>
      </c>
      <c r="D121" s="114">
        <v>1034.2709</v>
      </c>
      <c r="E121" s="154">
        <v>7203.9550499999996</v>
      </c>
      <c r="F121" s="114">
        <v>6</v>
      </c>
      <c r="G121" s="114">
        <v>0.11001999999999999</v>
      </c>
      <c r="H121" s="114">
        <v>2038.6019999999999</v>
      </c>
      <c r="I121" s="147">
        <f t="shared" si="8"/>
        <v>2108466.7252817997</v>
      </c>
      <c r="J121" s="147">
        <f t="shared" si="9"/>
        <v>2108.4667252817999</v>
      </c>
      <c r="K121" s="148">
        <f t="shared" si="10"/>
        <v>0.29268182694751821</v>
      </c>
      <c r="L121" s="149">
        <f t="shared" si="11"/>
        <v>3.2200854600765952E-2</v>
      </c>
    </row>
    <row r="122" spans="3:12" x14ac:dyDescent="0.25">
      <c r="C122" s="153">
        <v>41569</v>
      </c>
      <c r="D122" s="114">
        <v>1034.2738999999999</v>
      </c>
      <c r="E122" s="154">
        <v>5353.9758300000003</v>
      </c>
      <c r="F122" s="114">
        <v>6</v>
      </c>
      <c r="G122" s="114">
        <v>7.962000000000001E-2</v>
      </c>
      <c r="H122" s="114">
        <v>2038.6019999999999</v>
      </c>
      <c r="I122" s="147">
        <f t="shared" si="8"/>
        <v>2108472.8410877995</v>
      </c>
      <c r="J122" s="147">
        <f t="shared" si="9"/>
        <v>2108.4728410877997</v>
      </c>
      <c r="K122" s="148">
        <f t="shared" si="10"/>
        <v>0.39381441157678881</v>
      </c>
      <c r="L122" s="149">
        <f t="shared" si="11"/>
        <v>3.1355503449743929E-2</v>
      </c>
    </row>
    <row r="123" spans="3:12" x14ac:dyDescent="0.25">
      <c r="C123" s="153">
        <v>41570</v>
      </c>
      <c r="D123" s="114">
        <v>1034.2769000000001</v>
      </c>
      <c r="E123" s="154">
        <v>5353.99143</v>
      </c>
      <c r="F123" s="114">
        <v>6</v>
      </c>
      <c r="G123" s="114">
        <v>6.7640000000000006E-2</v>
      </c>
      <c r="H123" s="114">
        <v>2038.6019999999999</v>
      </c>
      <c r="I123" s="147">
        <f t="shared" si="8"/>
        <v>2108478.9568937998</v>
      </c>
      <c r="J123" s="147">
        <f t="shared" si="9"/>
        <v>2108.4789568937999</v>
      </c>
      <c r="K123" s="148">
        <f t="shared" si="10"/>
        <v>0.39381440640329901</v>
      </c>
      <c r="L123" s="149">
        <f t="shared" si="11"/>
        <v>2.6637606449119146E-2</v>
      </c>
    </row>
    <row r="124" spans="3:12" x14ac:dyDescent="0.25">
      <c r="C124" s="153">
        <v>41571</v>
      </c>
      <c r="D124" s="114">
        <v>1034.2799</v>
      </c>
      <c r="E124" s="154">
        <v>5314.0063600000003</v>
      </c>
      <c r="F124" s="114">
        <v>6</v>
      </c>
      <c r="G124" s="114">
        <v>7.0180000000000006E-2</v>
      </c>
      <c r="H124" s="114">
        <v>2038.6019999999999</v>
      </c>
      <c r="I124" s="147">
        <f t="shared" si="8"/>
        <v>2108485.0726997997</v>
      </c>
      <c r="J124" s="147">
        <f t="shared" si="9"/>
        <v>2108.4850726997997</v>
      </c>
      <c r="K124" s="148">
        <f t="shared" si="10"/>
        <v>0.39677880112657593</v>
      </c>
      <c r="L124" s="149">
        <f t="shared" si="11"/>
        <v>2.7845936263063101E-2</v>
      </c>
    </row>
    <row r="125" spans="3:12" x14ac:dyDescent="0.25">
      <c r="C125" s="153">
        <v>41572</v>
      </c>
      <c r="D125" s="114">
        <v>1034.2828999999999</v>
      </c>
      <c r="E125" s="154">
        <v>5314.0216399999999</v>
      </c>
      <c r="F125" s="114">
        <v>6</v>
      </c>
      <c r="G125" s="114">
        <v>7.1559999999999999E-2</v>
      </c>
      <c r="H125" s="114">
        <v>2038.6019999999999</v>
      </c>
      <c r="I125" s="147">
        <f t="shared" si="8"/>
        <v>2108491.1885057995</v>
      </c>
      <c r="J125" s="147">
        <f t="shared" si="9"/>
        <v>2108.4911885057995</v>
      </c>
      <c r="K125" s="148">
        <f t="shared" si="10"/>
        <v>0.39677881110506724</v>
      </c>
      <c r="L125" s="149">
        <f t="shared" si="11"/>
        <v>2.8393491722678611E-2</v>
      </c>
    </row>
    <row r="126" spans="3:12" x14ac:dyDescent="0.25">
      <c r="C126" s="153">
        <v>41573</v>
      </c>
      <c r="D126" s="114">
        <v>1034.2859000000001</v>
      </c>
      <c r="E126" s="154">
        <v>5314.0370899999998</v>
      </c>
      <c r="F126" s="114">
        <v>6</v>
      </c>
      <c r="G126" s="114">
        <v>5.5879999999999999E-2</v>
      </c>
      <c r="H126" s="114">
        <v>2038.6019999999999</v>
      </c>
      <c r="I126" s="147">
        <f t="shared" si="8"/>
        <v>2108497.3043117998</v>
      </c>
      <c r="J126" s="147">
        <f t="shared" si="9"/>
        <v>2108.4973043117998</v>
      </c>
      <c r="K126" s="148">
        <f t="shared" si="10"/>
        <v>0.39677880839025154</v>
      </c>
      <c r="L126" s="149">
        <f t="shared" si="11"/>
        <v>2.2171999812847256E-2</v>
      </c>
    </row>
    <row r="127" spans="3:12" x14ac:dyDescent="0.25">
      <c r="C127" s="153">
        <v>41574</v>
      </c>
      <c r="D127" s="114">
        <v>1034.2889</v>
      </c>
      <c r="E127" s="154">
        <v>5314.0525399999997</v>
      </c>
      <c r="F127" s="114">
        <v>6</v>
      </c>
      <c r="G127" s="114">
        <v>7.1910000000000002E-2</v>
      </c>
      <c r="H127" s="114">
        <v>2038.6019999999999</v>
      </c>
      <c r="I127" s="147">
        <f t="shared" si="8"/>
        <v>2108503.4201177997</v>
      </c>
      <c r="J127" s="147">
        <f t="shared" si="9"/>
        <v>2108.5034201177996</v>
      </c>
      <c r="K127" s="148">
        <f t="shared" si="10"/>
        <v>0.39677880567545154</v>
      </c>
      <c r="L127" s="149">
        <f t="shared" si="11"/>
        <v>2.8532363916121722E-2</v>
      </c>
    </row>
    <row r="128" spans="3:12" x14ac:dyDescent="0.25">
      <c r="C128" s="153">
        <v>41575</v>
      </c>
      <c r="D128" s="114">
        <v>1034.2918999999999</v>
      </c>
      <c r="E128" s="154">
        <v>5314.0679199999995</v>
      </c>
      <c r="F128" s="114">
        <v>6</v>
      </c>
      <c r="G128" s="114">
        <v>7.0180000000000006E-2</v>
      </c>
      <c r="H128" s="114">
        <v>2038.6019999999999</v>
      </c>
      <c r="I128" s="147">
        <f t="shared" si="8"/>
        <v>2108509.5359238</v>
      </c>
      <c r="J128" s="147">
        <f t="shared" si="9"/>
        <v>2108.5095359237998</v>
      </c>
      <c r="K128" s="148">
        <f t="shared" si="10"/>
        <v>0.39677880818726907</v>
      </c>
      <c r="L128" s="149">
        <f t="shared" si="11"/>
        <v>2.7845936758582546E-2</v>
      </c>
    </row>
    <row r="129" spans="3:12" x14ac:dyDescent="0.25">
      <c r="C129" s="153">
        <v>41576</v>
      </c>
      <c r="D129" s="114">
        <v>1034.2949000000001</v>
      </c>
      <c r="E129" s="154">
        <v>5314.0833400000001</v>
      </c>
      <c r="F129" s="114">
        <v>6</v>
      </c>
      <c r="G129" s="114">
        <v>7.0690000000000003E-2</v>
      </c>
      <c r="H129" s="114">
        <v>2038.6019999999999</v>
      </c>
      <c r="I129" s="147">
        <f t="shared" si="8"/>
        <v>2108515.6517298003</v>
      </c>
      <c r="J129" s="147">
        <f t="shared" si="9"/>
        <v>2108.5156517298001</v>
      </c>
      <c r="K129" s="148">
        <f t="shared" si="10"/>
        <v>0.39677880771245111</v>
      </c>
      <c r="L129" s="149">
        <f t="shared" si="11"/>
        <v>2.8048293917193171E-2</v>
      </c>
    </row>
    <row r="130" spans="3:12" x14ac:dyDescent="0.25">
      <c r="C130" s="153">
        <v>41577</v>
      </c>
      <c r="D130" s="114">
        <v>1034.2979</v>
      </c>
      <c r="E130" s="154">
        <v>5314.0988699999998</v>
      </c>
      <c r="F130" s="114">
        <v>6</v>
      </c>
      <c r="G130" s="114">
        <v>7.1910000000000002E-2</v>
      </c>
      <c r="H130" s="114">
        <v>2038.6019999999999</v>
      </c>
      <c r="I130" s="147">
        <f t="shared" si="8"/>
        <v>2108521.7675358001</v>
      </c>
      <c r="J130" s="147">
        <f t="shared" si="9"/>
        <v>2108.5217675358003</v>
      </c>
      <c r="K130" s="148">
        <f t="shared" si="10"/>
        <v>0.39677879902445257</v>
      </c>
      <c r="L130" s="149">
        <f t="shared" si="11"/>
        <v>2.8532363437848384E-2</v>
      </c>
    </row>
    <row r="131" spans="3:12" x14ac:dyDescent="0.25">
      <c r="C131" s="153">
        <v>41578</v>
      </c>
      <c r="D131" s="114">
        <v>1034.3009</v>
      </c>
      <c r="E131" s="154">
        <v>5314.1141600000001</v>
      </c>
      <c r="F131" s="114">
        <v>6</v>
      </c>
      <c r="G131" s="114">
        <v>5.5439999999999996E-2</v>
      </c>
      <c r="H131" s="114">
        <v>2038.6019999999999</v>
      </c>
      <c r="I131" s="147">
        <f t="shared" si="8"/>
        <v>2108527.8833418</v>
      </c>
      <c r="J131" s="147">
        <f t="shared" si="9"/>
        <v>2108.5278833418001</v>
      </c>
      <c r="K131" s="148">
        <f t="shared" si="10"/>
        <v>0.39677880825612527</v>
      </c>
      <c r="L131" s="149">
        <f t="shared" si="11"/>
        <v>2.1997417129719584E-2</v>
      </c>
    </row>
    <row r="132" spans="3:12" x14ac:dyDescent="0.25">
      <c r="C132" s="153">
        <v>41579</v>
      </c>
      <c r="D132" s="114">
        <v>1034.3039000000001</v>
      </c>
      <c r="E132" s="154">
        <v>5314.1294900000003</v>
      </c>
      <c r="F132" s="114">
        <v>6</v>
      </c>
      <c r="G132" s="114">
        <v>7.1389999999999995E-2</v>
      </c>
      <c r="H132" s="114">
        <v>2038.6019999999999</v>
      </c>
      <c r="I132" s="147">
        <f t="shared" si="8"/>
        <v>2108533.9991478003</v>
      </c>
      <c r="J132" s="147">
        <f t="shared" si="9"/>
        <v>2108.5339991478004</v>
      </c>
      <c r="K132" s="148">
        <f t="shared" si="10"/>
        <v>0.39677881450114988</v>
      </c>
      <c r="L132" s="149">
        <f t="shared" si="11"/>
        <v>2.8326039567237088E-2</v>
      </c>
    </row>
    <row r="133" spans="3:12" x14ac:dyDescent="0.25">
      <c r="C133" s="153">
        <v>41580</v>
      </c>
      <c r="D133" s="114">
        <v>1034.3069</v>
      </c>
      <c r="E133" s="154">
        <v>5314.1450700000005</v>
      </c>
      <c r="F133" s="114">
        <v>6</v>
      </c>
      <c r="G133" s="114">
        <v>7.1209999999999996E-2</v>
      </c>
      <c r="H133" s="114">
        <v>2038.6019999999999</v>
      </c>
      <c r="I133" s="147">
        <f t="shared" si="8"/>
        <v>2108540.1149538001</v>
      </c>
      <c r="J133" s="147">
        <f t="shared" si="9"/>
        <v>2108.5401149538002</v>
      </c>
      <c r="K133" s="148">
        <f t="shared" si="10"/>
        <v>0.39677880207997407</v>
      </c>
      <c r="L133" s="149">
        <f t="shared" si="11"/>
        <v>2.8254618496114953E-2</v>
      </c>
    </row>
    <row r="134" spans="3:12" x14ac:dyDescent="0.25">
      <c r="C134" s="153">
        <v>41581</v>
      </c>
      <c r="D134" s="114">
        <v>1034.3099</v>
      </c>
      <c r="E134" s="154">
        <v>2440.3479600000001</v>
      </c>
      <c r="F134" s="114">
        <v>5</v>
      </c>
      <c r="G134" s="114">
        <v>7.1209999999999996E-2</v>
      </c>
      <c r="H134" s="114">
        <v>2038.6019999999999</v>
      </c>
      <c r="I134" s="147">
        <f t="shared" si="8"/>
        <v>2108546.2307597999</v>
      </c>
      <c r="J134" s="147">
        <f t="shared" si="9"/>
        <v>2108.5462307598</v>
      </c>
      <c r="K134" s="148">
        <f t="shared" si="10"/>
        <v>0.86403507422761139</v>
      </c>
      <c r="L134" s="149">
        <f t="shared" si="11"/>
        <v>6.1527937635748202E-2</v>
      </c>
    </row>
    <row r="135" spans="3:12" x14ac:dyDescent="0.25">
      <c r="C135" s="153">
        <v>41582</v>
      </c>
      <c r="D135" s="114">
        <v>1034.3128999999999</v>
      </c>
      <c r="E135" s="154">
        <v>2440.3551200000002</v>
      </c>
      <c r="F135" s="114">
        <v>5</v>
      </c>
      <c r="G135" s="114">
        <v>2.307E-2</v>
      </c>
      <c r="H135" s="114">
        <v>2038.6019999999999</v>
      </c>
      <c r="I135" s="147">
        <f t="shared" si="8"/>
        <v>2108552.3465657998</v>
      </c>
      <c r="J135" s="147">
        <f t="shared" si="9"/>
        <v>2108.5523465657998</v>
      </c>
      <c r="K135" s="148">
        <f t="shared" si="10"/>
        <v>0.86403504526251063</v>
      </c>
      <c r="L135" s="149">
        <f t="shared" si="11"/>
        <v>1.9933288494206121E-2</v>
      </c>
    </row>
    <row r="136" spans="3:12" x14ac:dyDescent="0.25">
      <c r="C136" s="153">
        <v>41583</v>
      </c>
      <c r="D136" s="114">
        <v>1034.3159000000001</v>
      </c>
      <c r="E136" s="154">
        <v>2440.3621600000001</v>
      </c>
      <c r="F136" s="114">
        <v>5</v>
      </c>
      <c r="G136" s="114">
        <v>2.9440000000000001E-2</v>
      </c>
      <c r="H136" s="114">
        <v>2038.6019999999999</v>
      </c>
      <c r="I136" s="147">
        <f t="shared" si="8"/>
        <v>2108558.4623718001</v>
      </c>
      <c r="J136" s="147">
        <f t="shared" si="9"/>
        <v>2108.5584623718</v>
      </c>
      <c r="K136" s="148">
        <f t="shared" si="10"/>
        <v>0.86403505878479936</v>
      </c>
      <c r="L136" s="149">
        <f t="shared" si="11"/>
        <v>2.5437192130624495E-2</v>
      </c>
    </row>
    <row r="137" spans="3:12" x14ac:dyDescent="0.25">
      <c r="C137" s="153">
        <v>41584</v>
      </c>
      <c r="D137" s="114">
        <v>1034.3189</v>
      </c>
      <c r="E137" s="154">
        <v>2440.3692000000001</v>
      </c>
      <c r="F137" s="114">
        <v>5</v>
      </c>
      <c r="G137" s="114">
        <v>3.8670000000000003E-2</v>
      </c>
      <c r="H137" s="114">
        <v>2038.6019999999999</v>
      </c>
      <c r="I137" s="147">
        <f t="shared" si="8"/>
        <v>2108564.5781777999</v>
      </c>
      <c r="J137" s="147">
        <f t="shared" si="9"/>
        <v>2108.5645781777998</v>
      </c>
      <c r="K137" s="148">
        <f t="shared" si="10"/>
        <v>0.86403507230700982</v>
      </c>
      <c r="L137" s="149">
        <f t="shared" si="11"/>
        <v>3.3412236246112073E-2</v>
      </c>
    </row>
    <row r="138" spans="3:12" x14ac:dyDescent="0.25">
      <c r="C138" s="153">
        <v>41585</v>
      </c>
      <c r="D138" s="114">
        <v>1034.3218999999999</v>
      </c>
      <c r="E138" s="154">
        <v>2440.3764000000001</v>
      </c>
      <c r="F138" s="114">
        <v>5</v>
      </c>
      <c r="G138" s="114">
        <v>3.8189999999999995E-2</v>
      </c>
      <c r="H138" s="114">
        <v>2038.6019999999999</v>
      </c>
      <c r="I138" s="147">
        <f t="shared" si="8"/>
        <v>2108570.6939837998</v>
      </c>
      <c r="J138" s="147">
        <f t="shared" si="9"/>
        <v>2108.5706939837996</v>
      </c>
      <c r="K138" s="148">
        <f t="shared" si="10"/>
        <v>0.86403502917984276</v>
      </c>
      <c r="L138" s="149">
        <f t="shared" si="11"/>
        <v>3.2997497764378193E-2</v>
      </c>
    </row>
    <row r="139" spans="3:12" x14ac:dyDescent="0.25">
      <c r="C139" s="153">
        <v>41586</v>
      </c>
      <c r="D139" s="114">
        <v>1034.3249000000001</v>
      </c>
      <c r="E139" s="154">
        <v>2440.38346</v>
      </c>
      <c r="F139" s="114">
        <v>5</v>
      </c>
      <c r="G139" s="114">
        <v>2.9909999999999999E-2</v>
      </c>
      <c r="H139" s="114">
        <v>2038.6019999999999</v>
      </c>
      <c r="I139" s="147">
        <f t="shared" si="8"/>
        <v>2108576.8097898001</v>
      </c>
      <c r="J139" s="147">
        <f t="shared" si="9"/>
        <v>2108.5768097897999</v>
      </c>
      <c r="K139" s="148">
        <f t="shared" si="10"/>
        <v>0.86403503562091832</v>
      </c>
      <c r="L139" s="149">
        <f t="shared" si="11"/>
        <v>2.5843287915421665E-2</v>
      </c>
    </row>
    <row r="140" spans="3:12" x14ac:dyDescent="0.25">
      <c r="C140" s="153">
        <v>41587</v>
      </c>
      <c r="D140" s="114">
        <v>1034.3279</v>
      </c>
      <c r="E140" s="154">
        <v>2440.39041</v>
      </c>
      <c r="F140" s="114">
        <v>5</v>
      </c>
      <c r="G140" s="114">
        <v>3.9539999999999999E-2</v>
      </c>
      <c r="H140" s="114">
        <v>2038.6019999999999</v>
      </c>
      <c r="I140" s="147">
        <f t="shared" si="8"/>
        <v>2108582.9255957999</v>
      </c>
      <c r="J140" s="147">
        <f t="shared" si="9"/>
        <v>2108.5829255958001</v>
      </c>
      <c r="K140" s="148">
        <f t="shared" si="10"/>
        <v>0.86403508100812454</v>
      </c>
      <c r="L140" s="149">
        <f t="shared" si="11"/>
        <v>3.416394710306124E-2</v>
      </c>
    </row>
    <row r="141" spans="3:12" x14ac:dyDescent="0.25">
      <c r="C141" s="153">
        <v>41588</v>
      </c>
      <c r="D141" s="114">
        <v>1034.3308999999999</v>
      </c>
      <c r="E141" s="154">
        <v>2440.3975399999999</v>
      </c>
      <c r="F141" s="114">
        <v>5</v>
      </c>
      <c r="G141" s="114">
        <v>3.9700000000000006E-2</v>
      </c>
      <c r="H141" s="114">
        <v>2038.6019999999999</v>
      </c>
      <c r="I141" s="147">
        <f t="shared" si="8"/>
        <v>2108589.0414017998</v>
      </c>
      <c r="J141" s="147">
        <f t="shared" si="9"/>
        <v>2108.5890414017999</v>
      </c>
      <c r="K141" s="148">
        <f t="shared" si="10"/>
        <v>0.86403506266515906</v>
      </c>
      <c r="L141" s="149">
        <f t="shared" si="11"/>
        <v>3.4302191987806818E-2</v>
      </c>
    </row>
    <row r="142" spans="3:12" x14ac:dyDescent="0.25">
      <c r="C142" s="153">
        <v>41589</v>
      </c>
      <c r="D142" s="114">
        <v>1034.3339000000001</v>
      </c>
      <c r="E142" s="154">
        <v>2440.4046000000003</v>
      </c>
      <c r="F142" s="114">
        <v>5</v>
      </c>
      <c r="G142" s="114">
        <v>3.7560000000000003E-2</v>
      </c>
      <c r="H142" s="114">
        <v>2038.6019999999999</v>
      </c>
      <c r="I142" s="147">
        <f t="shared" si="8"/>
        <v>2108595.1572078001</v>
      </c>
      <c r="J142" s="147">
        <f t="shared" si="9"/>
        <v>2108.5951572078002</v>
      </c>
      <c r="K142" s="148">
        <f t="shared" si="10"/>
        <v>0.86403506910608185</v>
      </c>
      <c r="L142" s="149">
        <f t="shared" si="11"/>
        <v>3.2453157195624437E-2</v>
      </c>
    </row>
    <row r="143" spans="3:12" x14ac:dyDescent="0.25">
      <c r="C143" s="153">
        <v>41590</v>
      </c>
      <c r="D143" s="114">
        <v>1034.3369</v>
      </c>
      <c r="E143" s="154">
        <v>2440.4116800000002</v>
      </c>
      <c r="F143" s="114">
        <v>5</v>
      </c>
      <c r="G143" s="114">
        <v>3.1350000000000003E-2</v>
      </c>
      <c r="H143" s="114">
        <v>2038.6019999999999</v>
      </c>
      <c r="I143" s="147">
        <f t="shared" si="8"/>
        <v>2108601.2730137999</v>
      </c>
      <c r="J143" s="147">
        <f t="shared" si="9"/>
        <v>2108.6012730138</v>
      </c>
      <c r="K143" s="148">
        <f t="shared" si="10"/>
        <v>0.86403506846590727</v>
      </c>
      <c r="L143" s="149">
        <f t="shared" si="11"/>
        <v>2.7087499396406197E-2</v>
      </c>
    </row>
    <row r="144" spans="3:12" x14ac:dyDescent="0.25">
      <c r="C144" s="153">
        <v>41591</v>
      </c>
      <c r="D144" s="114">
        <v>1034.3398999999999</v>
      </c>
      <c r="E144" s="154">
        <v>2440.4187400000001</v>
      </c>
      <c r="F144" s="114">
        <v>5</v>
      </c>
      <c r="G144" s="114">
        <v>4.113E-2</v>
      </c>
      <c r="H144" s="114">
        <v>2038.6019999999999</v>
      </c>
      <c r="I144" s="147">
        <f t="shared" si="8"/>
        <v>2108607.3888197998</v>
      </c>
      <c r="J144" s="147">
        <f t="shared" si="9"/>
        <v>2108.6073888197998</v>
      </c>
      <c r="K144" s="148">
        <f t="shared" si="10"/>
        <v>0.86403507490677589</v>
      </c>
      <c r="L144" s="149">
        <f t="shared" si="11"/>
        <v>3.5537762630915695E-2</v>
      </c>
    </row>
    <row r="145" spans="3:12" x14ac:dyDescent="0.25">
      <c r="C145" s="153">
        <v>41592</v>
      </c>
      <c r="D145" s="114">
        <v>1034.3429000000001</v>
      </c>
      <c r="E145" s="154">
        <v>2440.4258</v>
      </c>
      <c r="F145" s="114">
        <v>5</v>
      </c>
      <c r="G145" s="114">
        <v>4.3049999999999998E-2</v>
      </c>
      <c r="H145" s="114">
        <v>2038.6019999999999</v>
      </c>
      <c r="I145" s="147">
        <f t="shared" si="8"/>
        <v>2108613.5046258001</v>
      </c>
      <c r="J145" s="147">
        <f t="shared" si="9"/>
        <v>2108.6135046258</v>
      </c>
      <c r="K145" s="148">
        <f t="shared" si="10"/>
        <v>0.86403508134760743</v>
      </c>
      <c r="L145" s="149">
        <f t="shared" si="11"/>
        <v>3.71967102520145E-2</v>
      </c>
    </row>
    <row r="146" spans="3:12" x14ac:dyDescent="0.25">
      <c r="C146" s="153">
        <v>41593</v>
      </c>
      <c r="D146" s="114">
        <v>1034.3459</v>
      </c>
      <c r="E146" s="154">
        <v>2440.43289</v>
      </c>
      <c r="F146" s="114">
        <v>5</v>
      </c>
      <c r="G146" s="114">
        <v>4.249E-2</v>
      </c>
      <c r="H146" s="114">
        <v>2038.6019999999999</v>
      </c>
      <c r="I146" s="147">
        <f t="shared" si="8"/>
        <v>2108619.6204317999</v>
      </c>
      <c r="J146" s="147">
        <f t="shared" si="9"/>
        <v>2108.6196204317998</v>
      </c>
      <c r="K146" s="148">
        <f t="shared" si="10"/>
        <v>0.86403507716690364</v>
      </c>
      <c r="L146" s="149">
        <f t="shared" si="11"/>
        <v>3.6712850428821733E-2</v>
      </c>
    </row>
    <row r="147" spans="3:12" x14ac:dyDescent="0.25">
      <c r="C147" s="153">
        <v>41594</v>
      </c>
      <c r="D147" s="114">
        <v>1034.3489</v>
      </c>
      <c r="E147" s="154">
        <v>2440.4400099999998</v>
      </c>
      <c r="F147" s="114">
        <v>5</v>
      </c>
      <c r="G147" s="114">
        <v>3.4049999999999997E-2</v>
      </c>
      <c r="H147" s="114">
        <v>2038.6019999999999</v>
      </c>
      <c r="I147" s="147">
        <f t="shared" si="8"/>
        <v>2108625.7362377997</v>
      </c>
      <c r="J147" s="147">
        <f t="shared" si="9"/>
        <v>2108.6257362377996</v>
      </c>
      <c r="K147" s="148">
        <f t="shared" si="10"/>
        <v>0.86403506236475769</v>
      </c>
      <c r="L147" s="149">
        <f t="shared" si="11"/>
        <v>2.9420393873519995E-2</v>
      </c>
    </row>
    <row r="148" spans="3:12" x14ac:dyDescent="0.25">
      <c r="C148" s="153">
        <v>41595</v>
      </c>
      <c r="D148" s="114">
        <v>1034.3518999999999</v>
      </c>
      <c r="E148" s="154">
        <v>2440.4470899999997</v>
      </c>
      <c r="F148" s="114">
        <v>5</v>
      </c>
      <c r="G148" s="114">
        <v>4.2409999999999996E-2</v>
      </c>
      <c r="H148" s="114">
        <v>2038.6019999999999</v>
      </c>
      <c r="I148" s="147">
        <f t="shared" si="8"/>
        <v>2108631.8520437996</v>
      </c>
      <c r="J148" s="147">
        <f t="shared" si="9"/>
        <v>2108.6318520437994</v>
      </c>
      <c r="K148" s="148">
        <f t="shared" si="10"/>
        <v>0.86403506172461197</v>
      </c>
      <c r="L148" s="149">
        <f t="shared" si="11"/>
        <v>3.6643726967740792E-2</v>
      </c>
    </row>
    <row r="149" spans="3:12" x14ac:dyDescent="0.25">
      <c r="C149" s="153">
        <v>41596</v>
      </c>
      <c r="D149" s="114">
        <v>1034.3549</v>
      </c>
      <c r="E149" s="154">
        <v>2440.4541099999997</v>
      </c>
      <c r="F149" s="114">
        <v>5</v>
      </c>
      <c r="G149" s="114">
        <v>2.3699999999999999E-2</v>
      </c>
      <c r="H149" s="114">
        <v>2038.6019999999999</v>
      </c>
      <c r="I149" s="147">
        <f t="shared" si="8"/>
        <v>2108637.9678497999</v>
      </c>
      <c r="J149" s="147">
        <f t="shared" si="9"/>
        <v>2108.6379678497997</v>
      </c>
      <c r="K149" s="148">
        <f t="shared" si="10"/>
        <v>0.86403508232728043</v>
      </c>
      <c r="L149" s="149">
        <f t="shared" si="11"/>
        <v>2.0477631451156546E-2</v>
      </c>
    </row>
    <row r="150" spans="3:12" x14ac:dyDescent="0.25">
      <c r="C150" s="153">
        <v>41597</v>
      </c>
      <c r="D150" s="114">
        <v>1034.3579</v>
      </c>
      <c r="E150" s="154">
        <v>2440.4612299999999</v>
      </c>
      <c r="F150" s="114">
        <v>5</v>
      </c>
      <c r="G150" s="114">
        <v>1.3609999999999999E-2</v>
      </c>
      <c r="H150" s="114">
        <v>2038.6019999999999</v>
      </c>
      <c r="I150" s="147">
        <f t="shared" si="8"/>
        <v>2108644.0836557997</v>
      </c>
      <c r="J150" s="147">
        <f t="shared" si="9"/>
        <v>2108.6440836557999</v>
      </c>
      <c r="K150" s="148">
        <f t="shared" si="10"/>
        <v>0.86403506752524806</v>
      </c>
      <c r="L150" s="149">
        <f t="shared" si="11"/>
        <v>1.1759517269018626E-2</v>
      </c>
    </row>
    <row r="151" spans="3:12" x14ac:dyDescent="0.25">
      <c r="C151" s="153">
        <v>41598</v>
      </c>
      <c r="D151" s="114">
        <v>1034.3608999999999</v>
      </c>
      <c r="E151" s="154">
        <v>331.81734</v>
      </c>
      <c r="F151" s="114">
        <v>4</v>
      </c>
      <c r="G151" s="114">
        <v>9.5999999999999992E-4</v>
      </c>
      <c r="H151" s="114">
        <v>2038.6019999999999</v>
      </c>
      <c r="I151" s="147">
        <f t="shared" si="8"/>
        <v>2108650.1994617996</v>
      </c>
      <c r="J151" s="147">
        <f t="shared" si="9"/>
        <v>2108.6501994617997</v>
      </c>
      <c r="K151" s="148">
        <f t="shared" si="10"/>
        <v>6.3548523397294421</v>
      </c>
      <c r="L151" s="149">
        <f t="shared" si="11"/>
        <v>6.1006582461402637E-3</v>
      </c>
    </row>
    <row r="152" spans="3:12" x14ac:dyDescent="0.25">
      <c r="C152" s="153">
        <v>41599</v>
      </c>
      <c r="D152" s="114">
        <v>1034.3639000000001</v>
      </c>
      <c r="E152" s="154">
        <v>331.81837000000002</v>
      </c>
      <c r="F152" s="114">
        <v>4</v>
      </c>
      <c r="G152" s="114">
        <v>3.2499999999999999E-3</v>
      </c>
      <c r="I152" s="147">
        <f t="shared" si="8"/>
        <v>0</v>
      </c>
      <c r="J152" s="147">
        <f t="shared" si="9"/>
        <v>0</v>
      </c>
      <c r="K152" s="148">
        <f t="shared" si="10"/>
        <v>0</v>
      </c>
      <c r="L152" s="149">
        <f t="shared" si="11"/>
        <v>0</v>
      </c>
    </row>
    <row r="153" spans="3:12" x14ac:dyDescent="0.25">
      <c r="C153" s="153">
        <v>41600</v>
      </c>
      <c r="D153" s="114">
        <v>1034.3669</v>
      </c>
      <c r="E153" s="154">
        <v>4331.8307400000003</v>
      </c>
      <c r="F153" s="114">
        <v>5</v>
      </c>
      <c r="G153" s="114">
        <v>8.7230000000000002E-2</v>
      </c>
      <c r="I153" s="147">
        <f t="shared" si="8"/>
        <v>0</v>
      </c>
      <c r="J153" s="147">
        <f t="shared" si="9"/>
        <v>0</v>
      </c>
      <c r="K153" s="148">
        <f t="shared" si="10"/>
        <v>0</v>
      </c>
      <c r="L153" s="149">
        <f t="shared" si="11"/>
        <v>0</v>
      </c>
    </row>
    <row r="154" spans="3:12" x14ac:dyDescent="0.25">
      <c r="C154" s="153">
        <v>41601</v>
      </c>
      <c r="D154" s="114">
        <v>1034.3698999999999</v>
      </c>
      <c r="E154" s="154">
        <v>4331.8435599999993</v>
      </c>
      <c r="F154" s="114">
        <v>5</v>
      </c>
      <c r="G154" s="114">
        <v>7.418000000000001E-2</v>
      </c>
      <c r="I154" s="147">
        <f t="shared" si="8"/>
        <v>0</v>
      </c>
      <c r="J154" s="147">
        <f t="shared" si="9"/>
        <v>0</v>
      </c>
      <c r="K154" s="148">
        <f t="shared" si="10"/>
        <v>0</v>
      </c>
      <c r="L154" s="149">
        <f t="shared" si="11"/>
        <v>0</v>
      </c>
    </row>
    <row r="155" spans="3:12" x14ac:dyDescent="0.25">
      <c r="C155" s="153">
        <v>41602</v>
      </c>
      <c r="D155" s="114">
        <v>1034.3729000000001</v>
      </c>
      <c r="E155" s="154">
        <v>4331.8560599999992</v>
      </c>
      <c r="F155" s="114">
        <v>5</v>
      </c>
      <c r="G155" s="114">
        <v>7.4340000000000003E-2</v>
      </c>
      <c r="I155" s="147">
        <f t="shared" si="8"/>
        <v>0</v>
      </c>
      <c r="J155" s="147">
        <f t="shared" si="9"/>
        <v>0</v>
      </c>
      <c r="K155" s="148">
        <f t="shared" si="10"/>
        <v>0</v>
      </c>
      <c r="L155" s="149">
        <f t="shared" si="11"/>
        <v>0</v>
      </c>
    </row>
    <row r="156" spans="3:12" x14ac:dyDescent="0.25">
      <c r="C156" s="153">
        <v>41603</v>
      </c>
      <c r="D156" s="114">
        <v>1034.3759</v>
      </c>
      <c r="E156" s="154">
        <v>4331.8685400000004</v>
      </c>
      <c r="F156" s="114">
        <v>5</v>
      </c>
      <c r="G156" s="114">
        <v>2.4289999999999999E-2</v>
      </c>
      <c r="I156" s="147">
        <f t="shared" si="8"/>
        <v>0</v>
      </c>
      <c r="J156" s="147">
        <f t="shared" si="9"/>
        <v>0</v>
      </c>
      <c r="K156" s="148">
        <f t="shared" si="10"/>
        <v>0</v>
      </c>
      <c r="L156" s="149">
        <f t="shared" si="11"/>
        <v>0</v>
      </c>
    </row>
    <row r="157" spans="3:12" x14ac:dyDescent="0.25">
      <c r="C157" s="153">
        <v>41604</v>
      </c>
      <c r="D157" s="114">
        <v>1034.3788999999999</v>
      </c>
      <c r="E157" s="154">
        <v>331.82299999999998</v>
      </c>
      <c r="F157" s="114">
        <v>4</v>
      </c>
      <c r="G157" s="114">
        <v>5.083E-2</v>
      </c>
      <c r="I157" s="147">
        <f t="shared" si="8"/>
        <v>0</v>
      </c>
      <c r="J157" s="147">
        <f t="shared" si="9"/>
        <v>0</v>
      </c>
      <c r="K157" s="148">
        <f t="shared" si="10"/>
        <v>0</v>
      </c>
      <c r="L157" s="149">
        <f t="shared" si="11"/>
        <v>0</v>
      </c>
    </row>
    <row r="158" spans="3:12" x14ac:dyDescent="0.25">
      <c r="C158" s="153">
        <v>41605</v>
      </c>
      <c r="D158" s="114">
        <v>1034.3819000000001</v>
      </c>
      <c r="E158" s="154">
        <v>1331.8270500000001</v>
      </c>
      <c r="F158" s="114">
        <v>5</v>
      </c>
      <c r="G158" s="114">
        <v>1.685E-2</v>
      </c>
      <c r="I158" s="147">
        <f t="shared" si="8"/>
        <v>0</v>
      </c>
      <c r="J158" s="147">
        <f t="shared" si="9"/>
        <v>0</v>
      </c>
      <c r="K158" s="148">
        <f t="shared" si="10"/>
        <v>0</v>
      </c>
      <c r="L158" s="149">
        <f t="shared" si="11"/>
        <v>0</v>
      </c>
    </row>
    <row r="159" spans="3:12" x14ac:dyDescent="0.25">
      <c r="C159" s="153">
        <v>41606</v>
      </c>
      <c r="D159" s="114">
        <v>1034.3849</v>
      </c>
      <c r="E159" s="154">
        <v>1331.83086</v>
      </c>
      <c r="F159" s="114">
        <v>5</v>
      </c>
      <c r="G159" s="114">
        <v>8.3300000000000006E-3</v>
      </c>
      <c r="I159" s="147">
        <f t="shared" si="8"/>
        <v>0</v>
      </c>
      <c r="J159" s="147">
        <f t="shared" si="9"/>
        <v>0</v>
      </c>
      <c r="K159" s="148">
        <f t="shared" si="10"/>
        <v>0</v>
      </c>
      <c r="L159" s="149">
        <f t="shared" si="11"/>
        <v>0</v>
      </c>
    </row>
    <row r="160" spans="3:12" x14ac:dyDescent="0.25">
      <c r="C160" s="153">
        <v>41607</v>
      </c>
      <c r="D160" s="114">
        <v>1034.3759</v>
      </c>
      <c r="E160" s="154">
        <v>1331.81933</v>
      </c>
      <c r="F160" s="114">
        <v>5</v>
      </c>
      <c r="G160" s="114">
        <v>0</v>
      </c>
      <c r="I160" s="147">
        <f t="shared" si="8"/>
        <v>0</v>
      </c>
      <c r="J160" s="147">
        <f t="shared" si="9"/>
        <v>0</v>
      </c>
      <c r="K160" s="148">
        <f t="shared" si="10"/>
        <v>0</v>
      </c>
      <c r="L160" s="149">
        <f t="shared" si="11"/>
        <v>0</v>
      </c>
    </row>
    <row r="161" spans="3:12" x14ac:dyDescent="0.25">
      <c r="C161" s="153">
        <v>41608</v>
      </c>
      <c r="D161" s="114">
        <v>1034.3848</v>
      </c>
      <c r="E161" s="154">
        <v>1331.8307399999999</v>
      </c>
      <c r="F161" s="114">
        <v>5</v>
      </c>
      <c r="G161" s="114">
        <v>2.597E-2</v>
      </c>
      <c r="I161" s="147">
        <f t="shared" si="8"/>
        <v>0</v>
      </c>
      <c r="J161" s="147">
        <f t="shared" si="9"/>
        <v>0</v>
      </c>
      <c r="K161" s="148">
        <f t="shared" si="10"/>
        <v>0</v>
      </c>
      <c r="L161" s="149">
        <f t="shared" si="11"/>
        <v>0</v>
      </c>
    </row>
    <row r="162" spans="3:12" x14ac:dyDescent="0.25">
      <c r="C162" s="153">
        <v>41609</v>
      </c>
      <c r="D162" s="114">
        <v>1034.3937000000001</v>
      </c>
      <c r="E162" s="154">
        <v>1331.84221</v>
      </c>
      <c r="F162" s="114">
        <v>5</v>
      </c>
      <c r="G162" s="114">
        <v>2.588E-2</v>
      </c>
      <c r="I162" s="147">
        <f t="shared" si="8"/>
        <v>0</v>
      </c>
      <c r="J162" s="147">
        <f t="shared" si="9"/>
        <v>0</v>
      </c>
      <c r="K162" s="148">
        <f t="shared" si="10"/>
        <v>0</v>
      </c>
      <c r="L162" s="149">
        <f t="shared" si="11"/>
        <v>0</v>
      </c>
    </row>
    <row r="163" spans="3:12" x14ac:dyDescent="0.25">
      <c r="C163" s="153">
        <v>41610</v>
      </c>
      <c r="D163" s="114">
        <v>1034.3967</v>
      </c>
      <c r="E163" s="154">
        <v>1331.8460700000001</v>
      </c>
      <c r="F163" s="114">
        <v>5</v>
      </c>
      <c r="G163" s="114">
        <v>1.225E-2</v>
      </c>
      <c r="I163" s="147">
        <f t="shared" si="8"/>
        <v>0</v>
      </c>
      <c r="J163" s="147">
        <f t="shared" si="9"/>
        <v>0</v>
      </c>
      <c r="K163" s="148">
        <f t="shared" si="10"/>
        <v>0</v>
      </c>
      <c r="L163" s="149">
        <f t="shared" si="11"/>
        <v>0</v>
      </c>
    </row>
    <row r="164" spans="3:12" x14ac:dyDescent="0.25">
      <c r="C164" s="153">
        <v>41611</v>
      </c>
      <c r="D164" s="114">
        <v>1034.3996999999999</v>
      </c>
      <c r="E164" s="154">
        <v>1331.8499299999999</v>
      </c>
      <c r="F164" s="114">
        <v>5</v>
      </c>
      <c r="G164" s="114">
        <v>1.2880000000000001E-2</v>
      </c>
      <c r="I164" s="147">
        <f t="shared" si="8"/>
        <v>0</v>
      </c>
      <c r="J164" s="147">
        <f t="shared" si="9"/>
        <v>0</v>
      </c>
      <c r="K164" s="148">
        <f t="shared" si="10"/>
        <v>0</v>
      </c>
      <c r="L164" s="149">
        <f t="shared" si="11"/>
        <v>0</v>
      </c>
    </row>
    <row r="165" spans="3:12" x14ac:dyDescent="0.25">
      <c r="C165" s="153">
        <v>41612</v>
      </c>
      <c r="D165" s="114">
        <v>1034.4027000000001</v>
      </c>
      <c r="E165" s="154">
        <v>331.83819999999997</v>
      </c>
      <c r="F165" s="114">
        <v>4</v>
      </c>
      <c r="G165" s="114">
        <v>1.678E-2</v>
      </c>
      <c r="I165" s="147">
        <f t="shared" ref="I165:I192" si="12">D165*H165</f>
        <v>0</v>
      </c>
      <c r="J165" s="147">
        <f t="shared" ref="J165:J192" si="13">I165/1000</f>
        <v>0</v>
      </c>
      <c r="K165" s="148">
        <f t="shared" ref="K165:K192" si="14">J165/E165</f>
        <v>0</v>
      </c>
      <c r="L165" s="149">
        <f t="shared" ref="L165:L192" si="15">K165*G165</f>
        <v>0</v>
      </c>
    </row>
    <row r="166" spans="3:12" x14ac:dyDescent="0.25">
      <c r="C166" s="153">
        <v>41613</v>
      </c>
      <c r="D166" s="114">
        <v>1034.4085</v>
      </c>
      <c r="E166" s="154">
        <v>2331.8438599999999</v>
      </c>
      <c r="F166" s="114">
        <v>5</v>
      </c>
      <c r="G166" s="114">
        <v>4.3299999999999998E-2</v>
      </c>
      <c r="I166" s="147">
        <f t="shared" si="12"/>
        <v>0</v>
      </c>
      <c r="J166" s="147">
        <f t="shared" si="13"/>
        <v>0</v>
      </c>
      <c r="K166" s="148">
        <f t="shared" si="14"/>
        <v>0</v>
      </c>
      <c r="L166" s="149">
        <f t="shared" si="15"/>
        <v>0</v>
      </c>
    </row>
    <row r="167" spans="3:12" x14ac:dyDescent="0.25">
      <c r="C167" s="153">
        <v>41614</v>
      </c>
      <c r="D167" s="114">
        <v>1034.4143999999999</v>
      </c>
      <c r="E167" s="154">
        <v>11831.910980000001</v>
      </c>
      <c r="F167" s="114">
        <v>5</v>
      </c>
      <c r="G167" s="114">
        <v>0.20058999999999999</v>
      </c>
      <c r="I167" s="147">
        <f t="shared" si="12"/>
        <v>0</v>
      </c>
      <c r="J167" s="147">
        <f t="shared" si="13"/>
        <v>0</v>
      </c>
      <c r="K167" s="148">
        <f t="shared" si="14"/>
        <v>0</v>
      </c>
      <c r="L167" s="149">
        <f t="shared" si="15"/>
        <v>0</v>
      </c>
    </row>
    <row r="168" spans="3:12" x14ac:dyDescent="0.25">
      <c r="C168" s="153">
        <v>41615</v>
      </c>
      <c r="D168" s="114">
        <v>1034.4203</v>
      </c>
      <c r="E168" s="154">
        <v>11831.979130000002</v>
      </c>
      <c r="F168" s="114">
        <v>5</v>
      </c>
      <c r="G168" s="114">
        <v>0.1003</v>
      </c>
      <c r="I168" s="147">
        <f t="shared" si="12"/>
        <v>0</v>
      </c>
      <c r="J168" s="147">
        <f t="shared" si="13"/>
        <v>0</v>
      </c>
      <c r="K168" s="148">
        <f t="shared" si="14"/>
        <v>0</v>
      </c>
      <c r="L168" s="149">
        <f t="shared" si="15"/>
        <v>0</v>
      </c>
    </row>
    <row r="169" spans="3:12" x14ac:dyDescent="0.25">
      <c r="C169" s="153">
        <v>41616</v>
      </c>
      <c r="D169" s="114">
        <v>1034.4262000000001</v>
      </c>
      <c r="E169" s="154">
        <v>11832.04607</v>
      </c>
      <c r="F169" s="114">
        <v>5</v>
      </c>
      <c r="G169" s="114">
        <v>0.13886999999999999</v>
      </c>
      <c r="I169" s="147">
        <f t="shared" si="12"/>
        <v>0</v>
      </c>
      <c r="J169" s="147">
        <f t="shared" si="13"/>
        <v>0</v>
      </c>
      <c r="K169" s="148">
        <f t="shared" si="14"/>
        <v>0</v>
      </c>
      <c r="L169" s="149">
        <f t="shared" si="15"/>
        <v>0</v>
      </c>
    </row>
    <row r="170" spans="3:12" x14ac:dyDescent="0.25">
      <c r="C170" s="153">
        <v>41617</v>
      </c>
      <c r="D170" s="114">
        <v>1034.4321</v>
      </c>
      <c r="E170" s="154">
        <v>11832.11382</v>
      </c>
      <c r="F170" s="114">
        <v>5</v>
      </c>
      <c r="G170" s="114">
        <v>0.16743</v>
      </c>
      <c r="I170" s="147">
        <f t="shared" si="12"/>
        <v>0</v>
      </c>
      <c r="J170" s="147">
        <f t="shared" si="13"/>
        <v>0</v>
      </c>
      <c r="K170" s="148">
        <f t="shared" si="14"/>
        <v>0</v>
      </c>
      <c r="L170" s="149">
        <f t="shared" si="15"/>
        <v>0</v>
      </c>
    </row>
    <row r="171" spans="3:12" x14ac:dyDescent="0.25">
      <c r="C171" s="153">
        <v>41618</v>
      </c>
      <c r="D171" s="114">
        <v>1034.4380000000001</v>
      </c>
      <c r="E171" s="154">
        <v>9832.1132799999996</v>
      </c>
      <c r="F171" s="114">
        <v>5</v>
      </c>
      <c r="G171" s="114">
        <v>2.1229999999999999E-2</v>
      </c>
      <c r="I171" s="147">
        <f t="shared" si="12"/>
        <v>0</v>
      </c>
      <c r="J171" s="147">
        <f t="shared" si="13"/>
        <v>0</v>
      </c>
      <c r="K171" s="148">
        <f t="shared" si="14"/>
        <v>0</v>
      </c>
      <c r="L171" s="149">
        <f t="shared" si="15"/>
        <v>0</v>
      </c>
    </row>
    <row r="172" spans="3:12" x14ac:dyDescent="0.25">
      <c r="C172" s="153">
        <v>41619</v>
      </c>
      <c r="D172" s="114">
        <v>1034.4439</v>
      </c>
      <c r="E172" s="154">
        <v>5332.0151699999997</v>
      </c>
      <c r="F172" s="114">
        <v>5</v>
      </c>
      <c r="G172" s="114">
        <v>4.2970000000000001E-2</v>
      </c>
      <c r="H172" s="114">
        <v>413.25099999999998</v>
      </c>
      <c r="I172" s="147">
        <f t="shared" si="12"/>
        <v>427484.9761189</v>
      </c>
      <c r="J172" s="147">
        <f t="shared" si="13"/>
        <v>427.48497611890002</v>
      </c>
      <c r="K172" s="148">
        <f t="shared" si="14"/>
        <v>8.0173248291583551E-2</v>
      </c>
      <c r="L172" s="149">
        <f t="shared" si="15"/>
        <v>3.4450444790893454E-3</v>
      </c>
    </row>
    <row r="173" spans="3:12" x14ac:dyDescent="0.25">
      <c r="C173" s="153">
        <v>41620</v>
      </c>
      <c r="D173" s="114">
        <v>1034.4499000000001</v>
      </c>
      <c r="E173" s="154">
        <v>8032.0614599999999</v>
      </c>
      <c r="F173" s="114">
        <v>5</v>
      </c>
      <c r="G173" s="114">
        <v>7.2139999999999996E-2</v>
      </c>
      <c r="H173" s="114">
        <v>413.25099999999998</v>
      </c>
      <c r="I173" s="147">
        <f t="shared" si="12"/>
        <v>427487.4556249</v>
      </c>
      <c r="J173" s="147">
        <f t="shared" si="13"/>
        <v>427.48745562490001</v>
      </c>
      <c r="K173" s="148">
        <f t="shared" si="14"/>
        <v>5.3222632540077704E-2</v>
      </c>
      <c r="L173" s="149">
        <f t="shared" si="15"/>
        <v>3.8394807114412051E-3</v>
      </c>
    </row>
    <row r="174" spans="3:12" x14ac:dyDescent="0.25">
      <c r="C174" s="153">
        <v>41621</v>
      </c>
      <c r="D174" s="114">
        <v>1034.4558</v>
      </c>
      <c r="E174" s="154">
        <v>8032.1077100000002</v>
      </c>
      <c r="F174" s="114">
        <v>5</v>
      </c>
      <c r="G174" s="114">
        <v>0.15109</v>
      </c>
      <c r="H174" s="114">
        <v>413.25099999999998</v>
      </c>
      <c r="I174" s="147">
        <f t="shared" si="12"/>
        <v>427489.89380579995</v>
      </c>
      <c r="J174" s="147">
        <f t="shared" si="13"/>
        <v>427.48989380579997</v>
      </c>
      <c r="K174" s="148">
        <f t="shared" si="14"/>
        <v>5.3222629631021215E-2</v>
      </c>
      <c r="L174" s="149">
        <f t="shared" si="15"/>
        <v>8.0414071109509953E-3</v>
      </c>
    </row>
    <row r="175" spans="3:12" x14ac:dyDescent="0.25">
      <c r="C175" s="153">
        <v>41622</v>
      </c>
      <c r="D175" s="114">
        <v>1034.4617000000001</v>
      </c>
      <c r="E175" s="154">
        <v>8032.15326</v>
      </c>
      <c r="F175" s="114">
        <v>5</v>
      </c>
      <c r="G175" s="114">
        <v>9.151999999999999E-2</v>
      </c>
      <c r="H175" s="114">
        <v>413.25099999999998</v>
      </c>
      <c r="I175" s="147">
        <f t="shared" si="12"/>
        <v>427492.33198670001</v>
      </c>
      <c r="J175" s="147">
        <f t="shared" si="13"/>
        <v>427.49233198670004</v>
      </c>
      <c r="K175" s="148">
        <f t="shared" si="14"/>
        <v>5.3222631360335879E-2</v>
      </c>
      <c r="L175" s="149">
        <f t="shared" si="15"/>
        <v>4.8709352220979388E-3</v>
      </c>
    </row>
    <row r="176" spans="3:12" x14ac:dyDescent="0.25">
      <c r="C176" s="153">
        <v>41623</v>
      </c>
      <c r="D176" s="114">
        <v>1034.4676999999999</v>
      </c>
      <c r="E176" s="154">
        <v>8032.1995299999999</v>
      </c>
      <c r="F176" s="114">
        <v>5</v>
      </c>
      <c r="G176" s="114">
        <v>9.151999999999999E-2</v>
      </c>
      <c r="H176" s="114">
        <v>413.25099999999998</v>
      </c>
      <c r="I176" s="147">
        <f t="shared" si="12"/>
        <v>427494.81149269996</v>
      </c>
      <c r="J176" s="147">
        <f t="shared" si="13"/>
        <v>427.49481149269997</v>
      </c>
      <c r="K176" s="148">
        <f t="shared" si="14"/>
        <v>5.3222633463725716E-2</v>
      </c>
      <c r="L176" s="149">
        <f t="shared" si="15"/>
        <v>4.870935414600177E-3</v>
      </c>
    </row>
    <row r="177" spans="3:12" x14ac:dyDescent="0.25">
      <c r="C177" s="153">
        <v>41624</v>
      </c>
      <c r="D177" s="114">
        <v>1034.4736</v>
      </c>
      <c r="E177" s="154">
        <v>8032.2454100000004</v>
      </c>
      <c r="F177" s="114">
        <v>5</v>
      </c>
      <c r="G177" s="114">
        <v>0.10052999999999999</v>
      </c>
      <c r="H177" s="114">
        <v>413.25099999999998</v>
      </c>
      <c r="I177" s="147">
        <f t="shared" si="12"/>
        <v>427497.24967360002</v>
      </c>
      <c r="J177" s="147">
        <f t="shared" si="13"/>
        <v>427.49724967360004</v>
      </c>
      <c r="K177" s="148">
        <f t="shared" si="14"/>
        <v>5.3222633006378722E-2</v>
      </c>
      <c r="L177" s="149">
        <f t="shared" si="15"/>
        <v>5.3504712961312531E-3</v>
      </c>
    </row>
    <row r="178" spans="3:12" x14ac:dyDescent="0.25">
      <c r="C178" s="153">
        <v>41625</v>
      </c>
      <c r="D178" s="114">
        <v>1034.4793999999999</v>
      </c>
      <c r="E178" s="154">
        <v>3031.9478300000001</v>
      </c>
      <c r="F178" s="114">
        <v>5</v>
      </c>
      <c r="G178" s="114">
        <v>0.14752999999999999</v>
      </c>
      <c r="H178" s="114">
        <v>413.25099999999998</v>
      </c>
      <c r="I178" s="147">
        <f t="shared" si="12"/>
        <v>427499.64652939996</v>
      </c>
      <c r="J178" s="147">
        <f t="shared" si="13"/>
        <v>427.49964652939997</v>
      </c>
      <c r="K178" s="148">
        <f t="shared" si="14"/>
        <v>0.14099835171946212</v>
      </c>
      <c r="L178" s="149">
        <f t="shared" si="15"/>
        <v>2.0801486829172246E-2</v>
      </c>
    </row>
    <row r="179" spans="3:12" x14ac:dyDescent="0.25">
      <c r="C179" s="153">
        <v>41626</v>
      </c>
      <c r="D179" s="114">
        <v>1034.4852000000001</v>
      </c>
      <c r="E179" s="154">
        <v>331.85735999999997</v>
      </c>
      <c r="F179" s="114">
        <v>4</v>
      </c>
      <c r="G179" s="114">
        <v>2.8469999999999999E-2</v>
      </c>
      <c r="H179" s="114">
        <v>413.25099999999998</v>
      </c>
      <c r="I179" s="147">
        <f t="shared" si="12"/>
        <v>427502.04338520003</v>
      </c>
      <c r="J179" s="147">
        <f t="shared" si="13"/>
        <v>427.50204338520001</v>
      </c>
      <c r="K179" s="148">
        <f t="shared" si="14"/>
        <v>1.2882102219616285</v>
      </c>
      <c r="L179" s="149">
        <f t="shared" si="15"/>
        <v>3.667534501924756E-2</v>
      </c>
    </row>
    <row r="180" spans="3:12" x14ac:dyDescent="0.25">
      <c r="C180" s="153">
        <v>41627</v>
      </c>
      <c r="D180" s="114">
        <v>1034.4911999999999</v>
      </c>
      <c r="E180" s="154">
        <v>331.85919000000001</v>
      </c>
      <c r="F180" s="114">
        <v>4</v>
      </c>
      <c r="G180" s="114">
        <v>3.0899999999999999E-3</v>
      </c>
      <c r="H180" s="114">
        <v>413.25099999999998</v>
      </c>
      <c r="I180" s="147">
        <f t="shared" si="12"/>
        <v>427504.52289119997</v>
      </c>
      <c r="J180" s="147">
        <f t="shared" si="13"/>
        <v>427.5045228912</v>
      </c>
      <c r="K180" s="148">
        <f t="shared" si="14"/>
        <v>1.2882105898323923</v>
      </c>
      <c r="L180" s="149">
        <f t="shared" si="15"/>
        <v>3.9805707225820924E-3</v>
      </c>
    </row>
    <row r="181" spans="3:12" x14ac:dyDescent="0.25">
      <c r="C181" s="153">
        <v>41628</v>
      </c>
      <c r="D181" s="114">
        <v>1034.4972</v>
      </c>
      <c r="E181" s="154">
        <v>331.86109999999996</v>
      </c>
      <c r="F181" s="114">
        <v>4</v>
      </c>
      <c r="G181" s="114">
        <v>2.7599999999999999E-3</v>
      </c>
      <c r="H181" s="114">
        <v>413.25099999999998</v>
      </c>
      <c r="I181" s="147">
        <f t="shared" si="12"/>
        <v>427507.00239719998</v>
      </c>
      <c r="J181" s="147">
        <f t="shared" si="13"/>
        <v>427.50700239719998</v>
      </c>
      <c r="K181" s="148">
        <f t="shared" si="14"/>
        <v>1.2882106471568979</v>
      </c>
      <c r="L181" s="149">
        <f t="shared" si="15"/>
        <v>3.5554613861530381E-3</v>
      </c>
    </row>
    <row r="182" spans="3:12" x14ac:dyDescent="0.25">
      <c r="C182" s="153">
        <v>41629</v>
      </c>
      <c r="D182" s="114">
        <v>1034.5032000000001</v>
      </c>
      <c r="E182" s="154">
        <v>331.86303999999996</v>
      </c>
      <c r="F182" s="114">
        <v>4</v>
      </c>
      <c r="G182" s="114">
        <v>4.7300000000000007E-3</v>
      </c>
      <c r="H182" s="114">
        <v>413.25099999999998</v>
      </c>
      <c r="I182" s="147">
        <f t="shared" si="12"/>
        <v>427509.48190320004</v>
      </c>
      <c r="J182" s="147">
        <f t="shared" si="13"/>
        <v>427.50948190320003</v>
      </c>
      <c r="K182" s="148">
        <f t="shared" si="14"/>
        <v>1.2882105880281218</v>
      </c>
      <c r="L182" s="149">
        <f t="shared" si="15"/>
        <v>6.093236081373017E-3</v>
      </c>
    </row>
    <row r="183" spans="3:12" x14ac:dyDescent="0.25">
      <c r="C183" s="153">
        <v>41630</v>
      </c>
      <c r="D183" s="114">
        <v>1034.5092</v>
      </c>
      <c r="E183" s="154">
        <v>331.86496</v>
      </c>
      <c r="F183" s="114">
        <v>4</v>
      </c>
      <c r="G183" s="114">
        <v>4.7300000000000007E-3</v>
      </c>
      <c r="H183" s="114">
        <v>413.25099999999998</v>
      </c>
      <c r="I183" s="147">
        <f t="shared" si="12"/>
        <v>427511.96140919998</v>
      </c>
      <c r="J183" s="147">
        <f t="shared" si="13"/>
        <v>427.51196140919996</v>
      </c>
      <c r="K183" s="148">
        <f t="shared" si="14"/>
        <v>1.2882106065346579</v>
      </c>
      <c r="L183" s="149">
        <f t="shared" si="15"/>
        <v>6.093236168908933E-3</v>
      </c>
    </row>
    <row r="184" spans="3:12" x14ac:dyDescent="0.25">
      <c r="C184" s="153">
        <v>41631</v>
      </c>
      <c r="D184" s="114">
        <v>1034.5152</v>
      </c>
      <c r="E184" s="154">
        <v>331.86687999999998</v>
      </c>
      <c r="F184" s="114">
        <v>4</v>
      </c>
      <c r="G184" s="114">
        <v>5.9199999999999999E-3</v>
      </c>
      <c r="H184" s="114">
        <v>413.25099999999998</v>
      </c>
      <c r="I184" s="147">
        <f t="shared" si="12"/>
        <v>427514.44091519999</v>
      </c>
      <c r="J184" s="147">
        <f t="shared" si="13"/>
        <v>427.5144409152</v>
      </c>
      <c r="K184" s="148">
        <f t="shared" si="14"/>
        <v>1.2882106250409804</v>
      </c>
      <c r="L184" s="149">
        <f t="shared" si="15"/>
        <v>7.6262069002426035E-3</v>
      </c>
    </row>
    <row r="185" spans="3:12" x14ac:dyDescent="0.25">
      <c r="C185" s="153">
        <v>41632</v>
      </c>
      <c r="D185" s="114">
        <v>1034.5211999999999</v>
      </c>
      <c r="E185" s="154">
        <v>331.86883</v>
      </c>
      <c r="F185" s="114">
        <v>4</v>
      </c>
      <c r="G185" s="114">
        <v>4.8600000000000006E-3</v>
      </c>
      <c r="H185" s="114">
        <v>413.25099999999998</v>
      </c>
      <c r="I185" s="147">
        <f t="shared" si="12"/>
        <v>427516.92042119993</v>
      </c>
      <c r="J185" s="147">
        <f t="shared" si="13"/>
        <v>427.51692042119993</v>
      </c>
      <c r="K185" s="148">
        <f t="shared" si="14"/>
        <v>1.2882105270965036</v>
      </c>
      <c r="L185" s="149">
        <f t="shared" si="15"/>
        <v>6.2607031616890088E-3</v>
      </c>
    </row>
    <row r="186" spans="3:12" x14ac:dyDescent="0.25">
      <c r="C186" s="153">
        <v>41633</v>
      </c>
      <c r="D186" s="114">
        <v>1034.5272</v>
      </c>
      <c r="E186" s="154">
        <v>331.87729999999999</v>
      </c>
      <c r="F186" s="114">
        <v>4</v>
      </c>
      <c r="G186" s="114">
        <v>4.0700000000000007E-3</v>
      </c>
      <c r="H186" s="114">
        <v>413.25099999999998</v>
      </c>
      <c r="I186" s="147">
        <f t="shared" si="12"/>
        <v>427519.39992719999</v>
      </c>
      <c r="J186" s="147">
        <f t="shared" si="13"/>
        <v>427.51939992719997</v>
      </c>
      <c r="K186" s="148">
        <f t="shared" si="14"/>
        <v>1.2881851212095554</v>
      </c>
      <c r="L186" s="149">
        <f t="shared" si="15"/>
        <v>5.2429134433228915E-3</v>
      </c>
    </row>
    <row r="187" spans="3:12" x14ac:dyDescent="0.25">
      <c r="C187" s="153">
        <v>41634</v>
      </c>
      <c r="D187" s="114">
        <v>1034.5332000000001</v>
      </c>
      <c r="E187" s="154">
        <v>331.87266</v>
      </c>
      <c r="F187" s="114">
        <v>4</v>
      </c>
      <c r="G187" s="114">
        <v>7.8799999999999999E-3</v>
      </c>
      <c r="H187" s="114">
        <v>413.25099999999998</v>
      </c>
      <c r="I187" s="147">
        <f t="shared" si="12"/>
        <v>427521.8794332</v>
      </c>
      <c r="J187" s="147">
        <f t="shared" si="13"/>
        <v>427.52187943320001</v>
      </c>
      <c r="K187" s="148">
        <f t="shared" si="14"/>
        <v>1.2882106029258331</v>
      </c>
      <c r="L187" s="149">
        <f t="shared" si="15"/>
        <v>1.0151099551055564E-2</v>
      </c>
    </row>
    <row r="188" spans="3:12" x14ac:dyDescent="0.25">
      <c r="C188" s="153">
        <v>41635</v>
      </c>
      <c r="D188" s="114">
        <v>1034.5391</v>
      </c>
      <c r="E188" s="154">
        <v>331.87457000000001</v>
      </c>
      <c r="F188" s="114">
        <v>4</v>
      </c>
      <c r="G188" s="114">
        <v>1.01E-3</v>
      </c>
      <c r="H188" s="114">
        <v>413.25099999999998</v>
      </c>
      <c r="I188" s="147">
        <f t="shared" si="12"/>
        <v>427524.31761409994</v>
      </c>
      <c r="J188" s="147">
        <f t="shared" si="13"/>
        <v>427.52431761409991</v>
      </c>
      <c r="K188" s="148">
        <f t="shared" si="14"/>
        <v>1.2882105357276994</v>
      </c>
      <c r="L188" s="149">
        <f t="shared" si="15"/>
        <v>1.3010926410849763E-3</v>
      </c>
    </row>
    <row r="189" spans="3:12" x14ac:dyDescent="0.25">
      <c r="C189" s="153">
        <v>41636</v>
      </c>
      <c r="D189" s="114">
        <v>1034.5451</v>
      </c>
      <c r="E189" s="154">
        <v>331.87646999999998</v>
      </c>
      <c r="F189" s="114">
        <v>4</v>
      </c>
      <c r="G189" s="114">
        <v>6.5599999999999999E-3</v>
      </c>
      <c r="H189" s="114">
        <v>413.25099999999998</v>
      </c>
      <c r="I189" s="147">
        <f t="shared" si="12"/>
        <v>427526.7971201</v>
      </c>
      <c r="J189" s="147">
        <f t="shared" si="13"/>
        <v>427.52679712010001</v>
      </c>
      <c r="K189" s="148">
        <f t="shared" si="14"/>
        <v>1.2882106318658266</v>
      </c>
      <c r="L189" s="149">
        <f t="shared" si="15"/>
        <v>8.4506617450398232E-3</v>
      </c>
    </row>
    <row r="190" spans="3:12" x14ac:dyDescent="0.25">
      <c r="C190" s="153">
        <v>41637</v>
      </c>
      <c r="D190" s="114">
        <v>1034.5510999999999</v>
      </c>
      <c r="E190" s="154">
        <v>331.87839000000002</v>
      </c>
      <c r="F190" s="114">
        <v>4</v>
      </c>
      <c r="G190" s="114">
        <v>7.8799999999999999E-3</v>
      </c>
      <c r="H190" s="114">
        <v>413.25099999999998</v>
      </c>
      <c r="I190" s="147">
        <f t="shared" si="12"/>
        <v>427529.27662609995</v>
      </c>
      <c r="J190" s="147">
        <f t="shared" si="13"/>
        <v>427.52927662609994</v>
      </c>
      <c r="K190" s="148">
        <f t="shared" si="14"/>
        <v>1.2882106503713602</v>
      </c>
      <c r="L190" s="149">
        <f t="shared" si="15"/>
        <v>1.0151099924926318E-2</v>
      </c>
    </row>
    <row r="191" spans="3:12" x14ac:dyDescent="0.25">
      <c r="C191" s="153">
        <v>41638</v>
      </c>
      <c r="D191" s="114">
        <v>1034.5497</v>
      </c>
      <c r="E191" s="154">
        <v>331.87796000000003</v>
      </c>
      <c r="F191" s="114">
        <v>4</v>
      </c>
      <c r="G191" s="114">
        <v>0</v>
      </c>
      <c r="H191" s="114">
        <v>413.25099999999998</v>
      </c>
      <c r="I191" s="147">
        <f t="shared" si="12"/>
        <v>427528.69807469996</v>
      </c>
      <c r="J191" s="147">
        <f t="shared" si="13"/>
        <v>427.52869807469995</v>
      </c>
      <c r="K191" s="148">
        <f t="shared" si="14"/>
        <v>1.2882105761849925</v>
      </c>
      <c r="L191" s="149">
        <f t="shared" si="15"/>
        <v>0</v>
      </c>
    </row>
    <row r="192" spans="3:12" x14ac:dyDescent="0.25">
      <c r="C192" s="153">
        <v>41639</v>
      </c>
      <c r="D192" s="114">
        <v>1034.5630000000001</v>
      </c>
      <c r="E192" s="154">
        <v>331.88221999999996</v>
      </c>
      <c r="F192" s="114">
        <v>4</v>
      </c>
      <c r="G192" s="114">
        <v>6.11E-3</v>
      </c>
      <c r="H192" s="114">
        <v>413.25099999999998</v>
      </c>
      <c r="I192" s="147">
        <f t="shared" si="12"/>
        <v>427534.19431300001</v>
      </c>
      <c r="J192" s="147">
        <f t="shared" si="13"/>
        <v>427.534194313</v>
      </c>
      <c r="K192" s="148">
        <f t="shared" si="14"/>
        <v>1.2882106016797166</v>
      </c>
      <c r="L192" s="149">
        <f t="shared" si="15"/>
        <v>7.8709667762630678E-3</v>
      </c>
    </row>
    <row r="193" spans="3:12" x14ac:dyDescent="0.25">
      <c r="C193" s="155"/>
      <c r="E193" s="154"/>
      <c r="I193" s="147"/>
      <c r="J193" s="147"/>
      <c r="K193" s="148"/>
      <c r="L193" s="149"/>
    </row>
    <row r="194" spans="3:12" x14ac:dyDescent="0.25">
      <c r="C194" s="155"/>
      <c r="E194" s="154"/>
      <c r="I194" s="147"/>
      <c r="J194" s="147"/>
      <c r="K194" s="148"/>
      <c r="L194" s="149"/>
    </row>
    <row r="195" spans="3:12" x14ac:dyDescent="0.25">
      <c r="C195" s="155"/>
      <c r="E195" s="154"/>
      <c r="I195" s="147"/>
      <c r="J195" s="147"/>
      <c r="K195" s="148"/>
      <c r="L195" s="149"/>
    </row>
    <row r="196" spans="3:12" x14ac:dyDescent="0.25">
      <c r="C196" s="155"/>
      <c r="E196" s="154"/>
      <c r="I196" s="147"/>
      <c r="J196" s="147"/>
      <c r="K196" s="148"/>
      <c r="L196" s="149"/>
    </row>
    <row r="197" spans="3:12" x14ac:dyDescent="0.25">
      <c r="C197" s="155"/>
      <c r="E197" s="154"/>
      <c r="I197" s="147"/>
      <c r="J197" s="147"/>
      <c r="K197" s="148"/>
      <c r="L197" s="149"/>
    </row>
    <row r="198" spans="3:12" x14ac:dyDescent="0.25">
      <c r="C198" s="155"/>
      <c r="E198" s="154"/>
      <c r="I198" s="147"/>
      <c r="J198" s="147"/>
      <c r="K198" s="148"/>
      <c r="L198" s="149"/>
    </row>
    <row r="199" spans="3:12" x14ac:dyDescent="0.25">
      <c r="C199" s="155"/>
      <c r="E199" s="154"/>
      <c r="I199" s="147"/>
      <c r="J199" s="147"/>
      <c r="K199" s="148"/>
      <c r="L199" s="149"/>
    </row>
    <row r="200" spans="3:12" x14ac:dyDescent="0.25">
      <c r="C200" s="155"/>
      <c r="E200" s="154"/>
      <c r="I200" s="147"/>
      <c r="J200" s="147"/>
      <c r="K200" s="148"/>
      <c r="L200" s="149"/>
    </row>
    <row r="201" spans="3:12" x14ac:dyDescent="0.25">
      <c r="C201" s="155"/>
      <c r="E201" s="154"/>
      <c r="I201" s="147"/>
      <c r="J201" s="147"/>
      <c r="K201" s="148"/>
      <c r="L201" s="149"/>
    </row>
    <row r="202" spans="3:12" x14ac:dyDescent="0.25">
      <c r="C202" s="155"/>
      <c r="E202" s="154"/>
      <c r="I202" s="147"/>
      <c r="J202" s="147"/>
      <c r="K202" s="148"/>
      <c r="L202" s="149"/>
    </row>
    <row r="203" spans="3:12" x14ac:dyDescent="0.25">
      <c r="C203" s="155"/>
      <c r="E203" s="154"/>
      <c r="I203" s="147"/>
      <c r="J203" s="147"/>
      <c r="K203" s="148"/>
      <c r="L203" s="149"/>
    </row>
    <row r="204" spans="3:12" x14ac:dyDescent="0.25">
      <c r="C204" s="155"/>
      <c r="E204" s="154"/>
      <c r="I204" s="147"/>
      <c r="J204" s="147"/>
      <c r="K204" s="148"/>
      <c r="L204" s="149"/>
    </row>
    <row r="205" spans="3:12" x14ac:dyDescent="0.25">
      <c r="C205" s="155"/>
      <c r="E205" s="154"/>
      <c r="I205" s="147"/>
      <c r="J205" s="147"/>
      <c r="K205" s="148"/>
      <c r="L205" s="149"/>
    </row>
    <row r="206" spans="3:12" x14ac:dyDescent="0.25">
      <c r="C206" s="155"/>
      <c r="E206" s="154"/>
      <c r="I206" s="147"/>
      <c r="J206" s="147"/>
      <c r="K206" s="148"/>
      <c r="L206" s="149"/>
    </row>
    <row r="207" spans="3:12" x14ac:dyDescent="0.25">
      <c r="C207" s="155"/>
      <c r="E207" s="154"/>
      <c r="I207" s="147"/>
      <c r="J207" s="147"/>
      <c r="K207" s="148"/>
      <c r="L207" s="149"/>
    </row>
    <row r="208" spans="3:12" x14ac:dyDescent="0.25">
      <c r="C208" s="155"/>
      <c r="E208" s="154"/>
      <c r="I208" s="147"/>
      <c r="J208" s="147"/>
      <c r="K208" s="148"/>
      <c r="L208" s="149"/>
    </row>
    <row r="209" spans="3:12" x14ac:dyDescent="0.25">
      <c r="C209" s="155"/>
      <c r="E209" s="154"/>
      <c r="I209" s="147"/>
      <c r="J209" s="147"/>
      <c r="K209" s="148"/>
      <c r="L209" s="149"/>
    </row>
    <row r="210" spans="3:12" x14ac:dyDescent="0.25">
      <c r="C210" s="155"/>
      <c r="E210" s="154"/>
      <c r="I210" s="147"/>
      <c r="J210" s="147"/>
      <c r="K210" s="148"/>
      <c r="L210" s="149"/>
    </row>
    <row r="211" spans="3:12" x14ac:dyDescent="0.25">
      <c r="C211" s="155"/>
      <c r="E211" s="154"/>
      <c r="I211" s="147"/>
      <c r="J211" s="147"/>
      <c r="K211" s="148"/>
      <c r="L211" s="149"/>
    </row>
    <row r="212" spans="3:12" x14ac:dyDescent="0.25">
      <c r="C212" s="155"/>
      <c r="E212" s="154"/>
      <c r="I212" s="147"/>
      <c r="J212" s="147"/>
      <c r="K212" s="148"/>
      <c r="L212" s="149"/>
    </row>
    <row r="213" spans="3:12" x14ac:dyDescent="0.25">
      <c r="C213" s="155"/>
      <c r="E213" s="154"/>
      <c r="I213" s="147"/>
      <c r="J213" s="147"/>
      <c r="K213" s="148"/>
      <c r="L213" s="149"/>
    </row>
    <row r="214" spans="3:12" x14ac:dyDescent="0.25">
      <c r="C214" s="155"/>
      <c r="E214" s="154"/>
      <c r="I214" s="147"/>
      <c r="J214" s="147"/>
      <c r="K214" s="148"/>
      <c r="L214" s="149"/>
    </row>
    <row r="215" spans="3:12" x14ac:dyDescent="0.25">
      <c r="C215" s="155"/>
      <c r="E215" s="154"/>
      <c r="I215" s="147"/>
      <c r="J215" s="147"/>
      <c r="K215" s="148"/>
      <c r="L215" s="149"/>
    </row>
    <row r="216" spans="3:12" x14ac:dyDescent="0.25">
      <c r="C216" s="155"/>
      <c r="E216" s="154"/>
      <c r="I216" s="147"/>
      <c r="J216" s="147"/>
      <c r="K216" s="148"/>
      <c r="L216" s="149"/>
    </row>
    <row r="217" spans="3:12" x14ac:dyDescent="0.25">
      <c r="C217" s="155"/>
      <c r="E217" s="154"/>
      <c r="I217" s="147"/>
      <c r="J217" s="147"/>
      <c r="K217" s="148"/>
      <c r="L217" s="149"/>
    </row>
    <row r="218" spans="3:12" x14ac:dyDescent="0.25">
      <c r="C218" s="155"/>
      <c r="E218" s="154"/>
      <c r="I218" s="147"/>
      <c r="J218" s="147"/>
      <c r="K218" s="148"/>
      <c r="L218" s="149"/>
    </row>
    <row r="219" spans="3:12" x14ac:dyDescent="0.25">
      <c r="C219" s="155"/>
      <c r="E219" s="154"/>
      <c r="I219" s="147"/>
      <c r="J219" s="147"/>
      <c r="K219" s="148"/>
      <c r="L219" s="149"/>
    </row>
    <row r="220" spans="3:12" x14ac:dyDescent="0.25">
      <c r="C220" s="155"/>
      <c r="E220" s="154"/>
      <c r="I220" s="147"/>
      <c r="J220" s="147"/>
      <c r="K220" s="148"/>
      <c r="L220" s="149"/>
    </row>
    <row r="221" spans="3:12" x14ac:dyDescent="0.25">
      <c r="C221" s="155"/>
      <c r="E221" s="154"/>
      <c r="I221" s="147"/>
      <c r="J221" s="147"/>
      <c r="K221" s="148"/>
      <c r="L221" s="149"/>
    </row>
    <row r="222" spans="3:12" x14ac:dyDescent="0.25">
      <c r="C222" s="155"/>
      <c r="E222" s="154"/>
      <c r="I222" s="147"/>
      <c r="J222" s="147"/>
      <c r="K222" s="148"/>
      <c r="L222" s="149"/>
    </row>
    <row r="223" spans="3:12" x14ac:dyDescent="0.25">
      <c r="C223" s="155"/>
      <c r="E223" s="154"/>
      <c r="I223" s="147"/>
      <c r="J223" s="147"/>
      <c r="K223" s="148"/>
      <c r="L223" s="149"/>
    </row>
    <row r="224" spans="3:12" x14ac:dyDescent="0.25">
      <c r="C224" s="155"/>
      <c r="E224" s="154"/>
      <c r="I224" s="147"/>
      <c r="J224" s="147"/>
      <c r="K224" s="148"/>
      <c r="L224" s="149"/>
    </row>
    <row r="225" spans="3:12" x14ac:dyDescent="0.25">
      <c r="C225" s="155"/>
      <c r="E225" s="154"/>
      <c r="I225" s="147"/>
      <c r="J225" s="147"/>
      <c r="K225" s="148"/>
      <c r="L225" s="149"/>
    </row>
    <row r="226" spans="3:12" x14ac:dyDescent="0.25">
      <c r="C226" s="155"/>
      <c r="E226" s="154"/>
      <c r="I226" s="147"/>
      <c r="J226" s="147"/>
      <c r="K226" s="148"/>
      <c r="L226" s="149"/>
    </row>
    <row r="227" spans="3:12" x14ac:dyDescent="0.25">
      <c r="C227" s="155"/>
      <c r="E227" s="154"/>
      <c r="I227" s="147"/>
      <c r="J227" s="147"/>
      <c r="K227" s="148"/>
      <c r="L227" s="149"/>
    </row>
    <row r="228" spans="3:12" x14ac:dyDescent="0.25">
      <c r="C228" s="155"/>
      <c r="E228" s="154"/>
      <c r="I228" s="147"/>
      <c r="J228" s="147"/>
      <c r="K228" s="148"/>
      <c r="L228" s="149"/>
    </row>
    <row r="229" spans="3:12" x14ac:dyDescent="0.25">
      <c r="C229" s="155"/>
      <c r="E229" s="154"/>
      <c r="I229" s="147"/>
      <c r="J229" s="147"/>
      <c r="K229" s="148"/>
      <c r="L229" s="149"/>
    </row>
    <row r="230" spans="3:12" x14ac:dyDescent="0.25">
      <c r="C230" s="155"/>
      <c r="E230" s="154"/>
      <c r="I230" s="147"/>
      <c r="J230" s="147"/>
      <c r="K230" s="148"/>
      <c r="L230" s="149"/>
    </row>
    <row r="231" spans="3:12" x14ac:dyDescent="0.25">
      <c r="C231" s="155"/>
      <c r="E231" s="154"/>
      <c r="I231" s="147"/>
      <c r="J231" s="147"/>
      <c r="K231" s="148"/>
      <c r="L231" s="149"/>
    </row>
    <row r="232" spans="3:12" x14ac:dyDescent="0.25">
      <c r="C232" s="155"/>
      <c r="E232" s="154"/>
      <c r="I232" s="147"/>
      <c r="J232" s="147"/>
      <c r="K232" s="148"/>
      <c r="L232" s="149"/>
    </row>
    <row r="233" spans="3:12" x14ac:dyDescent="0.25">
      <c r="C233" s="155"/>
      <c r="E233" s="154"/>
      <c r="I233" s="147"/>
      <c r="J233" s="147"/>
      <c r="K233" s="148"/>
      <c r="L233" s="149"/>
    </row>
    <row r="234" spans="3:12" x14ac:dyDescent="0.25">
      <c r="C234" s="155"/>
      <c r="E234" s="154"/>
      <c r="I234" s="147"/>
      <c r="J234" s="147"/>
      <c r="K234" s="148"/>
      <c r="L234" s="149"/>
    </row>
    <row r="235" spans="3:12" x14ac:dyDescent="0.25">
      <c r="C235" s="155"/>
      <c r="E235" s="154"/>
      <c r="I235" s="147"/>
      <c r="J235" s="147"/>
      <c r="K235" s="148"/>
      <c r="L235" s="149"/>
    </row>
    <row r="236" spans="3:12" x14ac:dyDescent="0.25">
      <c r="C236" s="155"/>
      <c r="E236" s="154"/>
      <c r="I236" s="147"/>
      <c r="J236" s="147"/>
      <c r="K236" s="148"/>
      <c r="L236" s="149"/>
    </row>
    <row r="237" spans="3:12" x14ac:dyDescent="0.25">
      <c r="C237" s="155"/>
      <c r="E237" s="154"/>
      <c r="I237" s="147"/>
      <c r="J237" s="147"/>
      <c r="K237" s="148"/>
      <c r="L237" s="149"/>
    </row>
    <row r="238" spans="3:12" x14ac:dyDescent="0.25">
      <c r="C238" s="155"/>
      <c r="E238" s="154"/>
      <c r="I238" s="147"/>
      <c r="J238" s="147"/>
      <c r="K238" s="148"/>
      <c r="L238" s="149"/>
    </row>
    <row r="239" spans="3:12" x14ac:dyDescent="0.25">
      <c r="C239" s="155"/>
      <c r="E239" s="154"/>
      <c r="I239" s="147"/>
      <c r="J239" s="147"/>
      <c r="K239" s="148"/>
      <c r="L239" s="149"/>
    </row>
    <row r="240" spans="3:12" x14ac:dyDescent="0.25">
      <c r="C240" s="155"/>
      <c r="E240" s="154"/>
      <c r="I240" s="147"/>
      <c r="J240" s="147"/>
      <c r="K240" s="148"/>
      <c r="L240" s="149"/>
    </row>
    <row r="241" spans="3:12" x14ac:dyDescent="0.25">
      <c r="C241" s="155"/>
      <c r="E241" s="154"/>
      <c r="I241" s="147"/>
      <c r="J241" s="147"/>
      <c r="K241" s="148"/>
      <c r="L241" s="149"/>
    </row>
    <row r="242" spans="3:12" x14ac:dyDescent="0.25">
      <c r="C242" s="155"/>
      <c r="E242" s="154"/>
      <c r="I242" s="147"/>
      <c r="J242" s="147"/>
      <c r="K242" s="148"/>
      <c r="L242" s="149"/>
    </row>
    <row r="243" spans="3:12" x14ac:dyDescent="0.25">
      <c r="C243" s="155"/>
      <c r="E243" s="154"/>
      <c r="I243" s="147"/>
      <c r="J243" s="147"/>
      <c r="K243" s="148"/>
      <c r="L243" s="149"/>
    </row>
    <row r="244" spans="3:12" x14ac:dyDescent="0.25">
      <c r="C244" s="155"/>
      <c r="E244" s="154"/>
      <c r="I244" s="147"/>
      <c r="J244" s="147"/>
      <c r="K244" s="148"/>
      <c r="L244" s="149"/>
    </row>
    <row r="245" spans="3:12" x14ac:dyDescent="0.25">
      <c r="C245" s="155"/>
      <c r="E245" s="154"/>
      <c r="I245" s="147"/>
      <c r="J245" s="147"/>
      <c r="K245" s="148"/>
      <c r="L245" s="149"/>
    </row>
    <row r="246" spans="3:12" x14ac:dyDescent="0.25">
      <c r="C246" s="155"/>
      <c r="E246" s="154"/>
      <c r="I246" s="147"/>
      <c r="J246" s="147"/>
      <c r="K246" s="148"/>
      <c r="L246" s="149"/>
    </row>
    <row r="247" spans="3:12" x14ac:dyDescent="0.25">
      <c r="C247" s="155"/>
      <c r="E247" s="154"/>
      <c r="I247" s="147"/>
      <c r="J247" s="147"/>
      <c r="K247" s="148"/>
      <c r="L247" s="149"/>
    </row>
    <row r="248" spans="3:12" x14ac:dyDescent="0.25">
      <c r="C248" s="155"/>
      <c r="E248" s="154"/>
      <c r="I248" s="147"/>
      <c r="J248" s="147"/>
      <c r="K248" s="148"/>
      <c r="L248" s="149"/>
    </row>
    <row r="249" spans="3:12" x14ac:dyDescent="0.25">
      <c r="C249" s="155"/>
      <c r="E249" s="154"/>
      <c r="I249" s="147"/>
      <c r="J249" s="147"/>
      <c r="K249" s="148"/>
      <c r="L249" s="149"/>
    </row>
    <row r="250" spans="3:12" x14ac:dyDescent="0.25">
      <c r="C250" s="155"/>
      <c r="E250" s="154"/>
      <c r="I250" s="147"/>
      <c r="J250" s="147"/>
      <c r="K250" s="148"/>
      <c r="L250" s="149"/>
    </row>
    <row r="251" spans="3:12" x14ac:dyDescent="0.25">
      <c r="C251" s="155"/>
      <c r="E251" s="154"/>
      <c r="I251" s="147"/>
      <c r="J251" s="147"/>
      <c r="K251" s="148"/>
      <c r="L251" s="149"/>
    </row>
    <row r="252" spans="3:12" x14ac:dyDescent="0.25">
      <c r="C252" s="155"/>
      <c r="E252" s="154"/>
      <c r="I252" s="147"/>
      <c r="J252" s="147"/>
      <c r="K252" s="148"/>
      <c r="L252" s="149"/>
    </row>
    <row r="253" spans="3:12" x14ac:dyDescent="0.25">
      <c r="C253" s="155"/>
      <c r="E253" s="154"/>
      <c r="I253" s="147"/>
      <c r="J253" s="147"/>
      <c r="K253" s="148"/>
      <c r="L253" s="149"/>
    </row>
    <row r="254" spans="3:12" x14ac:dyDescent="0.25">
      <c r="C254" s="155"/>
      <c r="E254" s="154"/>
      <c r="I254" s="147"/>
      <c r="J254" s="147"/>
      <c r="K254" s="148"/>
      <c r="L254" s="149"/>
    </row>
    <row r="255" spans="3:12" x14ac:dyDescent="0.25">
      <c r="C255" s="155"/>
      <c r="E255" s="154"/>
      <c r="I255" s="147"/>
      <c r="J255" s="147"/>
      <c r="K255" s="148"/>
      <c r="L255" s="149"/>
    </row>
    <row r="256" spans="3:12" x14ac:dyDescent="0.25">
      <c r="C256" s="155"/>
      <c r="E256" s="154"/>
      <c r="I256" s="147"/>
      <c r="J256" s="147"/>
      <c r="K256" s="148"/>
      <c r="L256" s="149"/>
    </row>
    <row r="257" spans="3:12" x14ac:dyDescent="0.25">
      <c r="C257" s="155"/>
      <c r="E257" s="154"/>
      <c r="I257" s="147"/>
      <c r="J257" s="147"/>
      <c r="K257" s="148"/>
      <c r="L257" s="149"/>
    </row>
    <row r="258" spans="3:12" x14ac:dyDescent="0.25">
      <c r="C258" s="155"/>
      <c r="E258" s="154"/>
      <c r="I258" s="147"/>
      <c r="J258" s="147"/>
      <c r="K258" s="148"/>
      <c r="L258" s="149"/>
    </row>
    <row r="259" spans="3:12" x14ac:dyDescent="0.25">
      <c r="C259" s="155"/>
      <c r="E259" s="154"/>
      <c r="I259" s="147"/>
      <c r="J259" s="147"/>
      <c r="K259" s="148"/>
      <c r="L259" s="149"/>
    </row>
    <row r="260" spans="3:12" x14ac:dyDescent="0.25">
      <c r="C260" s="155"/>
      <c r="E260" s="154"/>
      <c r="I260" s="147"/>
      <c r="J260" s="147"/>
      <c r="K260" s="148"/>
      <c r="L260" s="149"/>
    </row>
    <row r="261" spans="3:12" x14ac:dyDescent="0.25">
      <c r="C261" s="155"/>
      <c r="E261" s="154"/>
      <c r="I261" s="147"/>
      <c r="J261" s="147"/>
      <c r="K261" s="148"/>
      <c r="L261" s="149"/>
    </row>
    <row r="262" spans="3:12" x14ac:dyDescent="0.25">
      <c r="C262" s="155"/>
      <c r="E262" s="154"/>
      <c r="I262" s="147"/>
      <c r="J262" s="147"/>
      <c r="K262" s="148"/>
      <c r="L262" s="149"/>
    </row>
    <row r="263" spans="3:12" x14ac:dyDescent="0.25">
      <c r="C263" s="155"/>
      <c r="E263" s="154"/>
      <c r="I263" s="147"/>
      <c r="J263" s="147"/>
      <c r="K263" s="148"/>
      <c r="L263" s="149"/>
    </row>
    <row r="264" spans="3:12" x14ac:dyDescent="0.25">
      <c r="C264" s="155"/>
      <c r="E264" s="154"/>
      <c r="I264" s="147"/>
      <c r="J264" s="147"/>
      <c r="K264" s="148"/>
      <c r="L264" s="149"/>
    </row>
    <row r="265" spans="3:12" x14ac:dyDescent="0.25">
      <c r="C265" s="155"/>
      <c r="E265" s="154"/>
      <c r="I265" s="147"/>
      <c r="J265" s="147"/>
      <c r="K265" s="148"/>
      <c r="L265" s="149"/>
    </row>
    <row r="266" spans="3:12" x14ac:dyDescent="0.25">
      <c r="C266" s="155"/>
      <c r="E266" s="154"/>
      <c r="I266" s="147"/>
      <c r="J266" s="147"/>
      <c r="K266" s="148"/>
      <c r="L266" s="149"/>
    </row>
    <row r="267" spans="3:12" x14ac:dyDescent="0.25">
      <c r="C267" s="155"/>
      <c r="E267" s="154"/>
      <c r="I267" s="147"/>
      <c r="J267" s="147"/>
      <c r="K267" s="148"/>
      <c r="L267" s="149"/>
    </row>
    <row r="268" spans="3:12" x14ac:dyDescent="0.25">
      <c r="C268" s="155"/>
      <c r="E268" s="154"/>
      <c r="I268" s="147"/>
      <c r="J268" s="147"/>
      <c r="K268" s="148"/>
      <c r="L268" s="149"/>
    </row>
    <row r="269" spans="3:12" x14ac:dyDescent="0.25">
      <c r="C269" s="155"/>
      <c r="E269" s="154"/>
      <c r="I269" s="147"/>
      <c r="J269" s="147"/>
      <c r="K269" s="148"/>
      <c r="L269" s="149"/>
    </row>
    <row r="270" spans="3:12" x14ac:dyDescent="0.25">
      <c r="C270" s="155"/>
      <c r="E270" s="154"/>
      <c r="I270" s="147"/>
      <c r="J270" s="147"/>
      <c r="K270" s="148"/>
      <c r="L270" s="149"/>
    </row>
    <row r="271" spans="3:12" x14ac:dyDescent="0.25">
      <c r="C271" s="155"/>
      <c r="E271" s="154"/>
      <c r="I271" s="147"/>
      <c r="J271" s="147"/>
      <c r="K271" s="148"/>
      <c r="L271" s="149"/>
    </row>
    <row r="272" spans="3:12" x14ac:dyDescent="0.25">
      <c r="C272" s="155"/>
      <c r="E272" s="154"/>
      <c r="I272" s="147"/>
      <c r="J272" s="147"/>
      <c r="K272" s="148"/>
      <c r="L272" s="149"/>
    </row>
    <row r="273" spans="3:12" x14ac:dyDescent="0.25">
      <c r="C273" s="155"/>
      <c r="E273" s="154"/>
      <c r="I273" s="147"/>
      <c r="J273" s="147"/>
      <c r="K273" s="148"/>
      <c r="L273" s="149"/>
    </row>
    <row r="274" spans="3:12" x14ac:dyDescent="0.25">
      <c r="C274" s="155"/>
      <c r="E274" s="154"/>
      <c r="I274" s="147"/>
      <c r="J274" s="147"/>
      <c r="K274" s="148"/>
      <c r="L274" s="149"/>
    </row>
    <row r="275" spans="3:12" x14ac:dyDescent="0.25">
      <c r="C275" s="155"/>
      <c r="E275" s="154"/>
      <c r="I275" s="147"/>
      <c r="J275" s="147"/>
      <c r="K275" s="148"/>
      <c r="L275" s="149"/>
    </row>
    <row r="276" spans="3:12" x14ac:dyDescent="0.25">
      <c r="C276" s="155"/>
      <c r="E276" s="154"/>
      <c r="I276" s="147"/>
      <c r="J276" s="147"/>
      <c r="K276" s="148"/>
      <c r="L276" s="149"/>
    </row>
    <row r="277" spans="3:12" x14ac:dyDescent="0.25">
      <c r="C277" s="155"/>
      <c r="E277" s="154"/>
      <c r="I277" s="147"/>
      <c r="J277" s="147"/>
      <c r="K277" s="148"/>
      <c r="L277" s="149"/>
    </row>
    <row r="278" spans="3:12" x14ac:dyDescent="0.25">
      <c r="C278" s="155"/>
      <c r="E278" s="154"/>
      <c r="I278" s="147"/>
      <c r="J278" s="147"/>
      <c r="K278" s="148"/>
      <c r="L278" s="149"/>
    </row>
    <row r="279" spans="3:12" x14ac:dyDescent="0.25">
      <c r="C279" s="155"/>
      <c r="E279" s="154"/>
      <c r="I279" s="147"/>
      <c r="J279" s="147"/>
      <c r="K279" s="148"/>
      <c r="L279" s="149"/>
    </row>
    <row r="280" spans="3:12" x14ac:dyDescent="0.25">
      <c r="C280" s="155"/>
      <c r="E280" s="154"/>
      <c r="I280" s="147"/>
      <c r="J280" s="147"/>
      <c r="K280" s="148"/>
      <c r="L280" s="149"/>
    </row>
    <row r="281" spans="3:12" x14ac:dyDescent="0.25">
      <c r="C281" s="155"/>
      <c r="E281" s="154"/>
      <c r="I281" s="147"/>
      <c r="J281" s="147"/>
      <c r="K281" s="148"/>
      <c r="L281" s="149"/>
    </row>
    <row r="282" spans="3:12" x14ac:dyDescent="0.25">
      <c r="C282" s="155"/>
      <c r="E282" s="154"/>
      <c r="I282" s="147"/>
      <c r="J282" s="147"/>
      <c r="K282" s="148"/>
      <c r="L282" s="149"/>
    </row>
  </sheetData>
  <mergeCells count="2">
    <mergeCell ref="C3:F3"/>
    <mergeCell ref="C4:F4"/>
  </mergeCell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2" tint="-0.89999084444715716"/>
    <pageSetUpPr fitToPage="1"/>
  </sheetPr>
  <dimension ref="B1:AB389"/>
  <sheetViews>
    <sheetView showGridLines="0" zoomScale="85" zoomScaleNormal="85" workbookViewId="0">
      <pane ySplit="17" topLeftCell="A291" activePane="bottomLeft" state="frozen"/>
      <selection pane="bottomLeft" activeCell="L291" sqref="L291"/>
    </sheetView>
  </sheetViews>
  <sheetFormatPr baseColWidth="10" defaultRowHeight="12.75" x14ac:dyDescent="0.2"/>
  <cols>
    <col min="1" max="1" width="1.5703125" customWidth="1"/>
    <col min="2" max="2" width="5" customWidth="1"/>
    <col min="3" max="3" width="14.5703125" style="2" customWidth="1"/>
    <col min="4" max="4" width="15.140625" style="3" customWidth="1"/>
    <col min="5" max="5" width="13.140625" style="4" customWidth="1"/>
    <col min="6" max="6" width="9.42578125" bestFit="1" customWidth="1"/>
    <col min="7" max="9" width="9.28515625" bestFit="1" customWidth="1"/>
    <col min="10" max="10" width="7.7109375" bestFit="1" customWidth="1"/>
    <col min="11" max="11" width="15.28515625" customWidth="1"/>
    <col min="12" max="12" width="13.28515625" style="63" customWidth="1"/>
    <col min="13" max="13" width="13.28515625" style="5" customWidth="1"/>
    <col min="14" max="14" width="7.7109375" customWidth="1"/>
    <col min="15" max="15" width="13" style="6" customWidth="1"/>
    <col min="16" max="16" width="17.42578125" style="6" bestFit="1" customWidth="1"/>
    <col min="17" max="17" width="9.85546875" hidden="1" customWidth="1"/>
    <col min="18" max="18" width="0" hidden="1" customWidth="1"/>
    <col min="19" max="19" width="2.85546875" style="4" customWidth="1"/>
    <col min="20" max="20" width="2.85546875" customWidth="1"/>
  </cols>
  <sheetData>
    <row r="1" spans="2:28" ht="18.75" x14ac:dyDescent="0.3">
      <c r="B1" s="1" t="s">
        <v>23</v>
      </c>
      <c r="L1"/>
      <c r="Q1" s="6"/>
      <c r="R1" s="6"/>
      <c r="S1" s="6"/>
      <c r="U1" s="156" t="s">
        <v>59</v>
      </c>
      <c r="Z1" s="157"/>
      <c r="AA1" s="157"/>
      <c r="AB1" s="157"/>
    </row>
    <row r="2" spans="2:28" s="7" customFormat="1" ht="25.5" x14ac:dyDescent="0.2">
      <c r="D2" s="8"/>
      <c r="E2" s="9" t="s">
        <v>0</v>
      </c>
      <c r="F2" s="9" t="s">
        <v>1</v>
      </c>
      <c r="G2" s="9" t="s">
        <v>2</v>
      </c>
      <c r="H2" s="9" t="s">
        <v>3</v>
      </c>
      <c r="I2" s="9" t="s">
        <v>4</v>
      </c>
      <c r="J2" s="9" t="s">
        <v>5</v>
      </c>
      <c r="K2" s="9" t="s">
        <v>6</v>
      </c>
      <c r="L2" s="9" t="s">
        <v>7</v>
      </c>
      <c r="M2" s="9" t="s">
        <v>8</v>
      </c>
      <c r="N2" s="9" t="s">
        <v>9</v>
      </c>
      <c r="O2" s="6"/>
      <c r="P2" s="6"/>
      <c r="Q2" s="6"/>
      <c r="R2" s="6"/>
      <c r="S2" s="6"/>
      <c r="U2"/>
      <c r="V2"/>
      <c r="W2"/>
      <c r="X2"/>
      <c r="Y2"/>
      <c r="Z2" s="157"/>
      <c r="AA2" s="157"/>
      <c r="AB2" s="157"/>
    </row>
    <row r="3" spans="2:28" ht="76.5" x14ac:dyDescent="0.25">
      <c r="B3" s="10"/>
      <c r="D3" s="11"/>
      <c r="E3" s="12">
        <v>1</v>
      </c>
      <c r="F3" s="13"/>
      <c r="G3" s="14"/>
      <c r="H3" s="14"/>
      <c r="I3" s="15"/>
      <c r="J3" s="16">
        <f t="shared" ref="J3:J14" si="0">SUM(F3:I3)</f>
        <v>0</v>
      </c>
      <c r="K3" s="17">
        <f t="shared" ref="K3:K14" si="1">+F3/1.19</f>
        <v>0</v>
      </c>
      <c r="L3" s="18"/>
      <c r="M3" s="19"/>
      <c r="N3" s="20"/>
      <c r="Q3" s="6"/>
      <c r="R3" s="6"/>
      <c r="S3" s="6"/>
      <c r="U3" s="158" t="s">
        <v>60</v>
      </c>
      <c r="V3" s="159"/>
      <c r="W3" s="160" t="s">
        <v>61</v>
      </c>
      <c r="X3" s="161" t="s">
        <v>62</v>
      </c>
      <c r="Z3" s="162" t="s">
        <v>63</v>
      </c>
      <c r="AA3" s="162" t="s">
        <v>64</v>
      </c>
      <c r="AB3" s="162" t="s">
        <v>65</v>
      </c>
    </row>
    <row r="4" spans="2:28" x14ac:dyDescent="0.2">
      <c r="B4" s="21" t="s">
        <v>10</v>
      </c>
      <c r="E4" s="22">
        <f>+E3+1</f>
        <v>2</v>
      </c>
      <c r="F4" s="23"/>
      <c r="G4" s="14"/>
      <c r="H4" s="14"/>
      <c r="I4" s="24"/>
      <c r="J4" s="25">
        <f t="shared" si="0"/>
        <v>0</v>
      </c>
      <c r="K4" s="26">
        <f t="shared" si="1"/>
        <v>0</v>
      </c>
      <c r="L4" s="27"/>
      <c r="M4" s="28"/>
      <c r="N4" s="29"/>
      <c r="Q4" s="6"/>
      <c r="R4" s="6"/>
      <c r="S4" s="6"/>
      <c r="U4" t="s">
        <v>66</v>
      </c>
      <c r="V4" s="163">
        <v>132998</v>
      </c>
      <c r="W4" s="163">
        <f>V4</f>
        <v>132998</v>
      </c>
      <c r="X4" s="164">
        <f>0.014*AA4</f>
        <v>1204</v>
      </c>
      <c r="Z4" s="165">
        <v>10674350</v>
      </c>
      <c r="AA4" s="165">
        <v>86000</v>
      </c>
      <c r="AB4" s="166">
        <f>AA4/Z4</f>
        <v>8.0566966606865995E-3</v>
      </c>
    </row>
    <row r="5" spans="2:28" x14ac:dyDescent="0.2">
      <c r="B5" s="2"/>
      <c r="E5" s="22">
        <f t="shared" ref="E5:E14" si="2">+E4+1</f>
        <v>3</v>
      </c>
      <c r="F5" s="23"/>
      <c r="G5" s="14"/>
      <c r="H5" s="14"/>
      <c r="I5" s="24"/>
      <c r="J5" s="25">
        <f t="shared" si="0"/>
        <v>0</v>
      </c>
      <c r="K5" s="26">
        <f t="shared" si="1"/>
        <v>0</v>
      </c>
      <c r="L5" s="27"/>
      <c r="M5" s="28"/>
      <c r="N5" s="29"/>
      <c r="Q5" s="6"/>
      <c r="R5" s="6"/>
      <c r="S5" s="6"/>
      <c r="U5" t="s">
        <v>67</v>
      </c>
      <c r="V5" s="163"/>
      <c r="W5" s="167"/>
      <c r="Z5" s="157"/>
      <c r="AA5" s="157"/>
      <c r="AB5" s="157"/>
    </row>
    <row r="6" spans="2:28" x14ac:dyDescent="0.2">
      <c r="C6" s="30">
        <v>4.84</v>
      </c>
      <c r="D6" s="30" t="s">
        <v>11</v>
      </c>
      <c r="E6" s="22">
        <f t="shared" si="2"/>
        <v>4</v>
      </c>
      <c r="F6" s="23"/>
      <c r="G6" s="14"/>
      <c r="H6" s="14"/>
      <c r="I6" s="24"/>
      <c r="J6" s="25">
        <f t="shared" si="0"/>
        <v>0</v>
      </c>
      <c r="K6" s="26">
        <f t="shared" si="1"/>
        <v>0</v>
      </c>
      <c r="L6" s="27"/>
      <c r="M6" s="28"/>
      <c r="N6" s="29"/>
      <c r="Q6" s="6"/>
      <c r="R6" s="6"/>
      <c r="S6" s="6"/>
      <c r="U6" s="168" t="s">
        <v>68</v>
      </c>
      <c r="V6" s="163">
        <v>33782</v>
      </c>
      <c r="W6" s="163">
        <v>0</v>
      </c>
      <c r="X6" s="164">
        <f>W6*$AB$4</f>
        <v>0</v>
      </c>
      <c r="Z6" s="157"/>
      <c r="AA6" s="157"/>
      <c r="AB6" s="157"/>
    </row>
    <row r="7" spans="2:28" x14ac:dyDescent="0.2">
      <c r="C7" s="31">
        <v>4.42</v>
      </c>
      <c r="D7" s="30" t="s">
        <v>12</v>
      </c>
      <c r="E7" s="22">
        <f t="shared" si="2"/>
        <v>5</v>
      </c>
      <c r="F7" s="178">
        <v>11.055</v>
      </c>
      <c r="G7" s="179">
        <v>1.3740000000000001</v>
      </c>
      <c r="H7" s="179">
        <v>1.8039999999999998</v>
      </c>
      <c r="I7" s="180">
        <f>+$X$16</f>
        <v>105.53325963641815</v>
      </c>
      <c r="J7" s="25">
        <f t="shared" si="0"/>
        <v>119.76625963641816</v>
      </c>
      <c r="K7" s="26">
        <f t="shared" si="1"/>
        <v>9.2899159663865554</v>
      </c>
      <c r="L7" s="27"/>
      <c r="M7" s="28"/>
      <c r="N7" s="29"/>
      <c r="Q7" s="6"/>
      <c r="R7" s="6"/>
      <c r="S7" s="6"/>
      <c r="U7" s="168" t="s">
        <v>69</v>
      </c>
      <c r="V7" s="163">
        <v>23430</v>
      </c>
      <c r="W7" s="163">
        <v>0</v>
      </c>
      <c r="X7" s="164">
        <f t="shared" ref="X7:X13" si="3">W7*$AB$4</f>
        <v>0</v>
      </c>
      <c r="Z7" s="157"/>
      <c r="AA7" s="157"/>
      <c r="AB7" s="157"/>
    </row>
    <row r="8" spans="2:28" x14ac:dyDescent="0.2">
      <c r="C8" s="31">
        <v>4.42</v>
      </c>
      <c r="D8" s="30" t="s">
        <v>13</v>
      </c>
      <c r="E8" s="22">
        <f t="shared" si="2"/>
        <v>6</v>
      </c>
      <c r="F8" s="178">
        <v>9.75</v>
      </c>
      <c r="G8" s="179">
        <v>1.361</v>
      </c>
      <c r="H8" s="179">
        <v>1.7870000000000001</v>
      </c>
      <c r="I8" s="180">
        <f t="shared" ref="I8:I14" si="4">+$X$16</f>
        <v>105.53325963641815</v>
      </c>
      <c r="J8" s="25">
        <f t="shared" si="0"/>
        <v>118.43125963641815</v>
      </c>
      <c r="K8" s="26">
        <f t="shared" si="1"/>
        <v>8.1932773109243708</v>
      </c>
      <c r="L8" s="27"/>
      <c r="M8" s="28"/>
      <c r="N8" s="29"/>
      <c r="Q8" s="6"/>
      <c r="R8" s="6"/>
      <c r="S8" s="6"/>
      <c r="U8" s="168" t="s">
        <v>70</v>
      </c>
      <c r="V8" s="163">
        <v>4131</v>
      </c>
      <c r="W8" s="163">
        <f t="shared" ref="W8:W12" si="5">V8</f>
        <v>4131</v>
      </c>
      <c r="X8" s="164">
        <f t="shared" si="3"/>
        <v>33.282213905296345</v>
      </c>
      <c r="Z8" s="157"/>
      <c r="AA8" s="157"/>
      <c r="AB8" s="157"/>
    </row>
    <row r="9" spans="2:28" x14ac:dyDescent="0.2">
      <c r="C9" s="31">
        <v>4.78</v>
      </c>
      <c r="D9" s="30" t="s">
        <v>40</v>
      </c>
      <c r="E9" s="22">
        <f t="shared" si="2"/>
        <v>7</v>
      </c>
      <c r="F9" s="178">
        <v>0</v>
      </c>
      <c r="G9" s="179">
        <v>1.339</v>
      </c>
      <c r="H9" s="179">
        <f>0.531+1.227</f>
        <v>1.758</v>
      </c>
      <c r="I9" s="180">
        <f t="shared" si="4"/>
        <v>105.53325963641815</v>
      </c>
      <c r="J9" s="25">
        <f>SUM(F9:I9)</f>
        <v>108.63025963641815</v>
      </c>
      <c r="K9" s="26">
        <f>+F9/1.19</f>
        <v>0</v>
      </c>
      <c r="L9" s="27"/>
      <c r="M9" s="28"/>
      <c r="N9" s="29"/>
      <c r="Q9" s="6"/>
      <c r="R9" s="6"/>
      <c r="S9" s="6"/>
      <c r="U9" s="168" t="s">
        <v>71</v>
      </c>
      <c r="V9" s="163">
        <v>1925</v>
      </c>
      <c r="W9" s="163">
        <f t="shared" si="5"/>
        <v>1925</v>
      </c>
      <c r="X9" s="164">
        <f t="shared" si="3"/>
        <v>15.509141071821704</v>
      </c>
      <c r="Z9" s="157"/>
      <c r="AA9" s="157"/>
      <c r="AB9" s="157"/>
    </row>
    <row r="10" spans="2:28" x14ac:dyDescent="0.2">
      <c r="E10" s="22">
        <f t="shared" si="2"/>
        <v>8</v>
      </c>
      <c r="F10" s="178">
        <v>3.04</v>
      </c>
      <c r="G10" s="179">
        <v>0.99099999999999999</v>
      </c>
      <c r="H10" s="179">
        <f>0.536+1.238</f>
        <v>1.774</v>
      </c>
      <c r="I10" s="180">
        <f t="shared" si="4"/>
        <v>105.53325963641815</v>
      </c>
      <c r="J10" s="25">
        <f t="shared" si="0"/>
        <v>111.33825963641814</v>
      </c>
      <c r="K10" s="26">
        <f t="shared" si="1"/>
        <v>2.554621848739496</v>
      </c>
      <c r="L10" s="27"/>
      <c r="M10" s="28"/>
      <c r="N10" s="29"/>
      <c r="Q10" s="6"/>
      <c r="R10" s="6"/>
      <c r="S10" s="6"/>
      <c r="U10" s="168" t="s">
        <v>72</v>
      </c>
      <c r="V10" s="163">
        <v>1499</v>
      </c>
      <c r="W10" s="163">
        <v>0</v>
      </c>
      <c r="X10" s="164">
        <f t="shared" si="3"/>
        <v>0</v>
      </c>
      <c r="Z10" s="157"/>
      <c r="AA10" s="157"/>
      <c r="AB10" s="157"/>
    </row>
    <row r="11" spans="2:28" x14ac:dyDescent="0.2">
      <c r="E11" s="22">
        <f t="shared" si="2"/>
        <v>9</v>
      </c>
      <c r="F11" s="178">
        <v>3.04</v>
      </c>
      <c r="G11" s="179">
        <v>1.01</v>
      </c>
      <c r="H11" s="179">
        <f>0.546+1.263</f>
        <v>1.8089999999999999</v>
      </c>
      <c r="I11" s="180">
        <f t="shared" si="4"/>
        <v>105.53325963641815</v>
      </c>
      <c r="J11" s="25">
        <f t="shared" si="0"/>
        <v>111.39225963641815</v>
      </c>
      <c r="K11" s="26">
        <f t="shared" si="1"/>
        <v>2.554621848739496</v>
      </c>
      <c r="L11" s="27"/>
      <c r="M11" s="28"/>
      <c r="N11" s="29"/>
      <c r="Q11" s="6"/>
      <c r="R11" s="6"/>
      <c r="S11" s="6"/>
      <c r="U11" s="168" t="s">
        <v>73</v>
      </c>
      <c r="V11" s="163">
        <v>1047</v>
      </c>
      <c r="W11" s="163">
        <f t="shared" si="5"/>
        <v>1047</v>
      </c>
      <c r="X11" s="164">
        <f t="shared" si="3"/>
        <v>8.4353614037388702</v>
      </c>
      <c r="Z11" s="157"/>
      <c r="AA11" s="157"/>
      <c r="AB11" s="157"/>
    </row>
    <row r="12" spans="2:28" x14ac:dyDescent="0.2">
      <c r="E12" s="22">
        <f t="shared" si="2"/>
        <v>10</v>
      </c>
      <c r="F12" s="178">
        <v>3.04</v>
      </c>
      <c r="G12" s="179">
        <v>1.0029999999999999</v>
      </c>
      <c r="H12" s="179">
        <f>0.542+1.254</f>
        <v>1.796</v>
      </c>
      <c r="I12" s="180">
        <f t="shared" si="4"/>
        <v>105.53325963641815</v>
      </c>
      <c r="J12" s="25">
        <f t="shared" si="0"/>
        <v>111.37225963641815</v>
      </c>
      <c r="K12" s="26">
        <f t="shared" si="1"/>
        <v>2.554621848739496</v>
      </c>
      <c r="L12" s="27"/>
      <c r="M12" s="28"/>
      <c r="N12" s="29"/>
      <c r="Q12" s="6"/>
      <c r="R12" s="6"/>
      <c r="S12" s="6"/>
      <c r="U12" s="169" t="s">
        <v>74</v>
      </c>
      <c r="V12" s="163">
        <v>642</v>
      </c>
      <c r="W12" s="170">
        <f t="shared" si="5"/>
        <v>642</v>
      </c>
      <c r="X12" s="164">
        <f t="shared" si="3"/>
        <v>5.172399256160797</v>
      </c>
      <c r="Z12" s="157"/>
      <c r="AA12" s="157"/>
      <c r="AB12" s="157"/>
    </row>
    <row r="13" spans="2:28" x14ac:dyDescent="0.2">
      <c r="E13" s="22">
        <f t="shared" si="2"/>
        <v>11</v>
      </c>
      <c r="F13" s="178">
        <v>3.04</v>
      </c>
      <c r="G13" s="179">
        <v>1.012</v>
      </c>
      <c r="H13" s="179">
        <f>0.523+1.21</f>
        <v>1.7330000000000001</v>
      </c>
      <c r="I13" s="180">
        <f t="shared" si="4"/>
        <v>105.53325963641815</v>
      </c>
      <c r="J13" s="25">
        <f t="shared" si="0"/>
        <v>111.31825963641815</v>
      </c>
      <c r="K13" s="26">
        <f t="shared" si="1"/>
        <v>2.554621848739496</v>
      </c>
      <c r="L13" s="27"/>
      <c r="M13" s="28"/>
      <c r="N13" s="29"/>
      <c r="Q13" s="6"/>
      <c r="R13" s="6"/>
      <c r="S13" s="6"/>
      <c r="U13" s="171" t="s">
        <v>75</v>
      </c>
      <c r="V13" s="172">
        <v>375</v>
      </c>
      <c r="W13" s="172">
        <v>0</v>
      </c>
      <c r="X13" s="173">
        <f t="shared" si="3"/>
        <v>0</v>
      </c>
      <c r="Z13" s="157"/>
      <c r="AA13" s="157"/>
      <c r="AB13" s="157"/>
    </row>
    <row r="14" spans="2:28" ht="15" x14ac:dyDescent="0.25">
      <c r="E14" s="32">
        <f t="shared" si="2"/>
        <v>12</v>
      </c>
      <c r="F14" s="178">
        <v>3.04</v>
      </c>
      <c r="G14" s="181">
        <v>0.97899999999999998</v>
      </c>
      <c r="H14" s="181">
        <f>0.529+1.224</f>
        <v>1.7530000000000001</v>
      </c>
      <c r="I14" s="180">
        <f t="shared" si="4"/>
        <v>105.53325963641815</v>
      </c>
      <c r="J14" s="33">
        <f t="shared" si="0"/>
        <v>111.30525963641816</v>
      </c>
      <c r="K14" s="34">
        <f t="shared" si="1"/>
        <v>2.554621848739496</v>
      </c>
      <c r="L14" s="35"/>
      <c r="M14" s="28"/>
      <c r="N14" s="36"/>
      <c r="Q14" s="6"/>
      <c r="R14" s="6"/>
      <c r="S14" s="6"/>
      <c r="U14" s="168"/>
      <c r="V14" s="174">
        <f>SUM(V4:V13)</f>
        <v>199829</v>
      </c>
      <c r="W14" s="174">
        <f>SUM(W4:W13)</f>
        <v>140743</v>
      </c>
      <c r="X14" s="174">
        <f>SUM(X4:X13)</f>
        <v>1266.3991156370178</v>
      </c>
      <c r="Z14" s="157"/>
      <c r="AA14" s="157"/>
      <c r="AB14" s="157"/>
    </row>
    <row r="15" spans="2:28" x14ac:dyDescent="0.2">
      <c r="E15" s="37"/>
      <c r="F15" s="182">
        <f>SUM(F2:F14)</f>
        <v>36.004999999999995</v>
      </c>
      <c r="G15" s="183">
        <f>SUM(G2:G14)</f>
        <v>9.0689999999999991</v>
      </c>
      <c r="H15" s="183">
        <f>SUM(H2:H14)</f>
        <v>14.214</v>
      </c>
      <c r="I15" s="183">
        <f>SUM(I2:I14)</f>
        <v>844.26607709134521</v>
      </c>
      <c r="J15" s="38">
        <f>SUM(J2:J13)</f>
        <v>792.24881745492701</v>
      </c>
      <c r="K15" s="38">
        <f>SUM(K2:K13)</f>
        <v>27.701680672268914</v>
      </c>
      <c r="L15" s="38">
        <f>SUM(L2:L13)</f>
        <v>0</v>
      </c>
      <c r="M15" s="38">
        <f>SUM(M2:M13)</f>
        <v>0</v>
      </c>
      <c r="N15" s="38">
        <f>SUM(N2:N13)</f>
        <v>0</v>
      </c>
      <c r="Q15" s="6"/>
      <c r="R15" s="6"/>
      <c r="S15" s="6"/>
      <c r="V15" s="175"/>
      <c r="W15" s="175">
        <f>W14/Z4</f>
        <v>1.3185158815290862E-2</v>
      </c>
      <c r="X15" s="175">
        <f>X14/AA4</f>
        <v>1.4725571112058347E-2</v>
      </c>
      <c r="Z15" s="157"/>
      <c r="AA15" s="157"/>
      <c r="AB15" s="157"/>
    </row>
    <row r="16" spans="2:28" x14ac:dyDescent="0.2">
      <c r="F16" s="39"/>
      <c r="G16" s="39"/>
      <c r="H16" s="39"/>
      <c r="I16" s="39"/>
      <c r="J16" s="39"/>
      <c r="L16"/>
      <c r="M16" s="40"/>
      <c r="Q16" s="6"/>
      <c r="R16" s="6"/>
      <c r="S16" s="6"/>
      <c r="U16" s="176" t="s">
        <v>76</v>
      </c>
      <c r="X16" s="177">
        <f>+X14/12</f>
        <v>105.53325963641815</v>
      </c>
      <c r="Z16" s="157"/>
      <c r="AA16" s="157"/>
      <c r="AB16" s="157"/>
    </row>
    <row r="17" spans="2:28" s="7" customFormat="1" ht="38.25" x14ac:dyDescent="0.2">
      <c r="B17" s="9" t="s">
        <v>14</v>
      </c>
      <c r="C17" s="9" t="s">
        <v>15</v>
      </c>
      <c r="D17" s="9" t="s">
        <v>16</v>
      </c>
      <c r="E17" s="41" t="s">
        <v>17</v>
      </c>
      <c r="F17" s="42" t="s">
        <v>1</v>
      </c>
      <c r="G17" s="42" t="s">
        <v>2</v>
      </c>
      <c r="H17" s="42" t="s">
        <v>3</v>
      </c>
      <c r="I17" s="42" t="s">
        <v>4</v>
      </c>
      <c r="J17" s="9" t="s">
        <v>5</v>
      </c>
      <c r="K17" s="9" t="s">
        <v>18</v>
      </c>
      <c r="L17" s="9" t="s">
        <v>7</v>
      </c>
      <c r="M17" s="9" t="s">
        <v>8</v>
      </c>
      <c r="N17" s="9" t="s">
        <v>9</v>
      </c>
      <c r="O17" s="9" t="s">
        <v>19</v>
      </c>
      <c r="P17" s="9" t="s">
        <v>20</v>
      </c>
      <c r="Q17" s="9" t="s">
        <v>21</v>
      </c>
      <c r="R17" s="9" t="s">
        <v>22</v>
      </c>
      <c r="S17" s="6"/>
      <c r="U17"/>
      <c r="V17"/>
      <c r="W17"/>
      <c r="Y17"/>
      <c r="Z17" s="157"/>
      <c r="AA17" s="157"/>
      <c r="AB17" s="157"/>
    </row>
    <row r="18" spans="2:28" hidden="1" x14ac:dyDescent="0.2">
      <c r="B18" s="43">
        <v>1</v>
      </c>
      <c r="C18" s="44">
        <v>41275</v>
      </c>
      <c r="D18" s="45"/>
      <c r="E18" s="25">
        <f>IF(D18&gt;0,AVERAGE(D$18:$D18),0)</f>
        <v>0</v>
      </c>
      <c r="F18" s="46">
        <f>+$K$3/31</f>
        <v>0</v>
      </c>
      <c r="G18" s="47">
        <f>+$G$3/31</f>
        <v>0</v>
      </c>
      <c r="H18" s="48">
        <f>+$H$3/31+M18</f>
        <v>0</v>
      </c>
      <c r="I18" s="49">
        <f>+$I$3/31</f>
        <v>0</v>
      </c>
      <c r="J18" s="50">
        <f>SUM(F18:I18)</f>
        <v>0</v>
      </c>
      <c r="K18" s="51" t="e">
        <f>+J18/((E18+P18)/1000)*100</f>
        <v>#DIV/0!</v>
      </c>
      <c r="L18" s="52" t="e">
        <f>+K18*365</f>
        <v>#DIV/0!</v>
      </c>
      <c r="M18" s="53"/>
      <c r="N18" s="54" t="e">
        <f>+L18-$C$8</f>
        <v>#DIV/0!</v>
      </c>
      <c r="O18" s="55"/>
      <c r="P18" s="26">
        <f>IF(O18&gt;0,AVERAGE($O$18:O18),0)</f>
        <v>0</v>
      </c>
      <c r="Q18" s="56">
        <v>0</v>
      </c>
      <c r="R18" s="56">
        <v>0</v>
      </c>
      <c r="S18" s="6"/>
      <c r="U18" s="168"/>
      <c r="Z18" s="157"/>
      <c r="AA18" s="157"/>
      <c r="AB18" s="157"/>
    </row>
    <row r="19" spans="2:28" hidden="1" x14ac:dyDescent="0.2">
      <c r="B19" s="57">
        <f t="shared" ref="B19:B82" si="6">+B18+1</f>
        <v>2</v>
      </c>
      <c r="C19" s="44">
        <v>41276</v>
      </c>
      <c r="D19" s="45"/>
      <c r="E19" s="25">
        <f>IF(D19&gt;0,AVERAGE(D$18:$D19),0)</f>
        <v>0</v>
      </c>
      <c r="F19" s="46">
        <f>+$K$3/31</f>
        <v>0</v>
      </c>
      <c r="G19" s="47">
        <f t="shared" ref="G19:G48" si="7">+$G$3/31</f>
        <v>0</v>
      </c>
      <c r="H19" s="48">
        <f t="shared" ref="H19:H48" si="8">+$H$3/31+M19</f>
        <v>0</v>
      </c>
      <c r="I19" s="49">
        <f t="shared" ref="I19:I48" si="9">+$I$3/31</f>
        <v>0</v>
      </c>
      <c r="J19" s="50">
        <f>SUM(F19:I19)</f>
        <v>0</v>
      </c>
      <c r="K19" s="51" t="e">
        <f>+J19/((E19+P19)/1000)*100</f>
        <v>#DIV/0!</v>
      </c>
      <c r="L19" s="52" t="e">
        <f t="shared" ref="L19:L82" si="10">+K19*365</f>
        <v>#DIV/0!</v>
      </c>
      <c r="M19" s="53"/>
      <c r="N19" s="54" t="e">
        <f t="shared" ref="N19:N82" si="11">+L19-$C$8</f>
        <v>#DIV/0!</v>
      </c>
      <c r="O19" s="55"/>
      <c r="P19" s="26">
        <f>IF(O19&gt;0,AVERAGE($O$18:O19),0)</f>
        <v>0</v>
      </c>
      <c r="Q19" s="56">
        <v>0</v>
      </c>
      <c r="R19" s="56">
        <v>0</v>
      </c>
      <c r="S19" s="6"/>
    </row>
    <row r="20" spans="2:28" hidden="1" x14ac:dyDescent="0.2">
      <c r="B20" s="57">
        <f t="shared" si="6"/>
        <v>3</v>
      </c>
      <c r="C20" s="44">
        <v>41277</v>
      </c>
      <c r="D20" s="45"/>
      <c r="E20" s="25">
        <f>IF(D20&gt;0,AVERAGE(D$18:$D20),0)</f>
        <v>0</v>
      </c>
      <c r="F20" s="46">
        <f t="shared" ref="F20:F48" si="12">+$K$3/31</f>
        <v>0</v>
      </c>
      <c r="G20" s="47">
        <f t="shared" si="7"/>
        <v>0</v>
      </c>
      <c r="H20" s="48">
        <f t="shared" si="8"/>
        <v>0</v>
      </c>
      <c r="I20" s="49">
        <f t="shared" si="9"/>
        <v>0</v>
      </c>
      <c r="J20" s="50">
        <f>SUM(F20:I20)</f>
        <v>0</v>
      </c>
      <c r="K20" s="51" t="e">
        <f>+J20/((E20+P20)/1000)*100</f>
        <v>#DIV/0!</v>
      </c>
      <c r="L20" s="52" t="e">
        <f t="shared" si="10"/>
        <v>#DIV/0!</v>
      </c>
      <c r="M20" s="53"/>
      <c r="N20" s="54" t="e">
        <f t="shared" si="11"/>
        <v>#DIV/0!</v>
      </c>
      <c r="O20" s="55"/>
      <c r="P20" s="26">
        <f>IF(O20&gt;0,AVERAGE($O$18:O20),0)</f>
        <v>0</v>
      </c>
      <c r="Q20" s="56">
        <v>0</v>
      </c>
      <c r="R20" s="56">
        <v>0</v>
      </c>
      <c r="S20" s="6"/>
    </row>
    <row r="21" spans="2:28" hidden="1" x14ac:dyDescent="0.2">
      <c r="B21" s="57">
        <f t="shared" si="6"/>
        <v>4</v>
      </c>
      <c r="C21" s="44">
        <v>41278</v>
      </c>
      <c r="D21" s="45"/>
      <c r="E21" s="25">
        <f>IF(D21&gt;0,AVERAGE(D$18:$D21),0)</f>
        <v>0</v>
      </c>
      <c r="F21" s="46">
        <f t="shared" si="12"/>
        <v>0</v>
      </c>
      <c r="G21" s="47">
        <f t="shared" si="7"/>
        <v>0</v>
      </c>
      <c r="H21" s="48">
        <f t="shared" ref="H21" si="13">+$H$3/31+M21</f>
        <v>0</v>
      </c>
      <c r="I21" s="49">
        <f t="shared" si="9"/>
        <v>0</v>
      </c>
      <c r="J21" s="50">
        <f>SUM(F21:I21)</f>
        <v>0</v>
      </c>
      <c r="K21" s="51" t="e">
        <f>+J21/((E21+P21)/1000)*100</f>
        <v>#DIV/0!</v>
      </c>
      <c r="L21" s="52" t="e">
        <f t="shared" si="10"/>
        <v>#DIV/0!</v>
      </c>
      <c r="M21" s="53"/>
      <c r="N21" s="54" t="e">
        <f t="shared" si="11"/>
        <v>#DIV/0!</v>
      </c>
      <c r="O21" s="55"/>
      <c r="P21" s="26">
        <f>IF(O21&gt;0,AVERAGE($O$18:O21),0)</f>
        <v>0</v>
      </c>
      <c r="Q21" s="56">
        <v>0</v>
      </c>
      <c r="R21" s="56">
        <v>0</v>
      </c>
      <c r="S21" s="6"/>
    </row>
    <row r="22" spans="2:28" hidden="1" x14ac:dyDescent="0.2">
      <c r="B22" s="57">
        <f t="shared" si="6"/>
        <v>5</v>
      </c>
      <c r="C22" s="44">
        <v>41279</v>
      </c>
      <c r="D22" s="45"/>
      <c r="E22" s="25">
        <f>IF(D22&gt;0,AVERAGE(D$18:$D22),0)</f>
        <v>0</v>
      </c>
      <c r="F22" s="46">
        <f t="shared" si="12"/>
        <v>0</v>
      </c>
      <c r="G22" s="47">
        <f t="shared" si="7"/>
        <v>0</v>
      </c>
      <c r="H22" s="48">
        <f t="shared" si="8"/>
        <v>0</v>
      </c>
      <c r="I22" s="49">
        <f t="shared" si="9"/>
        <v>0</v>
      </c>
      <c r="J22" s="50">
        <f>SUM(F22:I22)</f>
        <v>0</v>
      </c>
      <c r="K22" s="51" t="e">
        <f>+J22/((E22+P22)/1000)*100</f>
        <v>#DIV/0!</v>
      </c>
      <c r="L22" s="52" t="e">
        <f t="shared" si="10"/>
        <v>#DIV/0!</v>
      </c>
      <c r="M22" s="53"/>
      <c r="N22" s="54" t="e">
        <f t="shared" si="11"/>
        <v>#DIV/0!</v>
      </c>
      <c r="O22" s="55"/>
      <c r="P22" s="26">
        <f>IF(O22&gt;0,AVERAGE($O$18:O22),0)</f>
        <v>0</v>
      </c>
      <c r="Q22" s="56">
        <v>0</v>
      </c>
      <c r="R22" s="56">
        <v>0</v>
      </c>
      <c r="S22" s="6"/>
    </row>
    <row r="23" spans="2:28" hidden="1" x14ac:dyDescent="0.2">
      <c r="B23" s="57">
        <f t="shared" si="6"/>
        <v>6</v>
      </c>
      <c r="C23" s="44">
        <v>41280</v>
      </c>
      <c r="D23" s="45"/>
      <c r="E23" s="25">
        <f>IF(D23&gt;0,AVERAGE(D$18:$D23),0)</f>
        <v>0</v>
      </c>
      <c r="F23" s="46">
        <f t="shared" si="12"/>
        <v>0</v>
      </c>
      <c r="G23" s="47">
        <f t="shared" si="7"/>
        <v>0</v>
      </c>
      <c r="H23" s="48">
        <f t="shared" si="8"/>
        <v>0</v>
      </c>
      <c r="I23" s="49">
        <f t="shared" si="9"/>
        <v>0</v>
      </c>
      <c r="J23" s="50">
        <f t="shared" ref="J23:J86" si="14">SUM(F23:I23)</f>
        <v>0</v>
      </c>
      <c r="K23" s="51" t="e">
        <f t="shared" ref="K23:K86" si="15">+J23/((E23+P23)/1000)*100</f>
        <v>#DIV/0!</v>
      </c>
      <c r="L23" s="52" t="e">
        <f t="shared" si="10"/>
        <v>#DIV/0!</v>
      </c>
      <c r="M23" s="53"/>
      <c r="N23" s="54" t="e">
        <f t="shared" si="11"/>
        <v>#DIV/0!</v>
      </c>
      <c r="O23" s="55"/>
      <c r="P23" s="26">
        <f>IF(O23&gt;0,AVERAGE($O$18:O23),0)</f>
        <v>0</v>
      </c>
      <c r="Q23" s="56">
        <v>0</v>
      </c>
      <c r="R23" s="56">
        <v>0</v>
      </c>
      <c r="S23" s="6"/>
    </row>
    <row r="24" spans="2:28" hidden="1" x14ac:dyDescent="0.2">
      <c r="B24" s="57">
        <f t="shared" si="6"/>
        <v>7</v>
      </c>
      <c r="C24" s="44">
        <v>41281</v>
      </c>
      <c r="D24" s="45"/>
      <c r="E24" s="25">
        <f>IF(D24&gt;0,AVERAGE(D$18:$D24),0)</f>
        <v>0</v>
      </c>
      <c r="F24" s="46">
        <f t="shared" si="12"/>
        <v>0</v>
      </c>
      <c r="G24" s="47">
        <f t="shared" si="7"/>
        <v>0</v>
      </c>
      <c r="H24" s="48">
        <f t="shared" si="8"/>
        <v>0</v>
      </c>
      <c r="I24" s="49">
        <f t="shared" si="9"/>
        <v>0</v>
      </c>
      <c r="J24" s="50">
        <f t="shared" si="14"/>
        <v>0</v>
      </c>
      <c r="K24" s="51" t="e">
        <f t="shared" si="15"/>
        <v>#DIV/0!</v>
      </c>
      <c r="L24" s="52" t="e">
        <f t="shared" si="10"/>
        <v>#DIV/0!</v>
      </c>
      <c r="M24" s="53"/>
      <c r="N24" s="54" t="e">
        <f t="shared" si="11"/>
        <v>#DIV/0!</v>
      </c>
      <c r="O24" s="55"/>
      <c r="P24" s="26">
        <f>IF(O24&gt;0,AVERAGE($O$18:O24),0)</f>
        <v>0</v>
      </c>
      <c r="Q24" s="56">
        <v>0</v>
      </c>
      <c r="R24" s="56">
        <v>0</v>
      </c>
      <c r="S24" s="6"/>
    </row>
    <row r="25" spans="2:28" hidden="1" x14ac:dyDescent="0.2">
      <c r="B25" s="57">
        <f t="shared" si="6"/>
        <v>8</v>
      </c>
      <c r="C25" s="44">
        <v>41282</v>
      </c>
      <c r="D25" s="45"/>
      <c r="E25" s="25">
        <f>IF(D25&gt;0,AVERAGE(D$18:$D25),0)</f>
        <v>0</v>
      </c>
      <c r="F25" s="46">
        <f t="shared" si="12"/>
        <v>0</v>
      </c>
      <c r="G25" s="47">
        <f t="shared" si="7"/>
        <v>0</v>
      </c>
      <c r="H25" s="48">
        <f t="shared" si="8"/>
        <v>0</v>
      </c>
      <c r="I25" s="49">
        <f t="shared" si="9"/>
        <v>0</v>
      </c>
      <c r="J25" s="50">
        <f t="shared" si="14"/>
        <v>0</v>
      </c>
      <c r="K25" s="51" t="e">
        <f t="shared" si="15"/>
        <v>#DIV/0!</v>
      </c>
      <c r="L25" s="52" t="e">
        <f t="shared" si="10"/>
        <v>#DIV/0!</v>
      </c>
      <c r="M25" s="53"/>
      <c r="N25" s="54" t="e">
        <f t="shared" si="11"/>
        <v>#DIV/0!</v>
      </c>
      <c r="O25" s="55"/>
      <c r="P25" s="26">
        <f>IF(O25&gt;0,AVERAGE($O$18:O25),0)</f>
        <v>0</v>
      </c>
      <c r="Q25" s="56">
        <v>0</v>
      </c>
      <c r="R25" s="56">
        <v>0</v>
      </c>
      <c r="S25" s="6"/>
    </row>
    <row r="26" spans="2:28" hidden="1" x14ac:dyDescent="0.2">
      <c r="B26" s="57">
        <f t="shared" si="6"/>
        <v>9</v>
      </c>
      <c r="C26" s="44">
        <v>41283</v>
      </c>
      <c r="D26" s="45"/>
      <c r="E26" s="25">
        <f>IF(D26&gt;0,AVERAGE(D$18:$D26),0)</f>
        <v>0</v>
      </c>
      <c r="F26" s="46">
        <f t="shared" si="12"/>
        <v>0</v>
      </c>
      <c r="G26" s="47">
        <f t="shared" si="7"/>
        <v>0</v>
      </c>
      <c r="H26" s="48">
        <f t="shared" si="8"/>
        <v>0</v>
      </c>
      <c r="I26" s="49">
        <f t="shared" si="9"/>
        <v>0</v>
      </c>
      <c r="J26" s="50">
        <f t="shared" si="14"/>
        <v>0</v>
      </c>
      <c r="K26" s="51" t="e">
        <f t="shared" si="15"/>
        <v>#DIV/0!</v>
      </c>
      <c r="L26" s="52" t="e">
        <f t="shared" si="10"/>
        <v>#DIV/0!</v>
      </c>
      <c r="M26" s="53"/>
      <c r="N26" s="54" t="e">
        <f t="shared" si="11"/>
        <v>#DIV/0!</v>
      </c>
      <c r="O26" s="55"/>
      <c r="P26" s="26">
        <f>IF(O26&gt;0,AVERAGE($O$18:O26),0)</f>
        <v>0</v>
      </c>
      <c r="Q26" s="56">
        <v>0</v>
      </c>
      <c r="R26" s="56">
        <v>0</v>
      </c>
      <c r="S26" s="6"/>
    </row>
    <row r="27" spans="2:28" hidden="1" x14ac:dyDescent="0.2">
      <c r="B27" s="57">
        <f t="shared" si="6"/>
        <v>10</v>
      </c>
      <c r="C27" s="44">
        <v>41284</v>
      </c>
      <c r="D27" s="45"/>
      <c r="E27" s="25">
        <f>IF(D27&gt;0,AVERAGE(D$18:$D27),0)</f>
        <v>0</v>
      </c>
      <c r="F27" s="46">
        <f t="shared" si="12"/>
        <v>0</v>
      </c>
      <c r="G27" s="47">
        <f t="shared" si="7"/>
        <v>0</v>
      </c>
      <c r="H27" s="48">
        <f t="shared" si="8"/>
        <v>0</v>
      </c>
      <c r="I27" s="49">
        <f t="shared" si="9"/>
        <v>0</v>
      </c>
      <c r="J27" s="50">
        <f t="shared" si="14"/>
        <v>0</v>
      </c>
      <c r="K27" s="51" t="e">
        <f t="shared" si="15"/>
        <v>#DIV/0!</v>
      </c>
      <c r="L27" s="52" t="e">
        <f t="shared" si="10"/>
        <v>#DIV/0!</v>
      </c>
      <c r="M27" s="53"/>
      <c r="N27" s="54" t="e">
        <f t="shared" si="11"/>
        <v>#DIV/0!</v>
      </c>
      <c r="O27" s="55"/>
      <c r="P27" s="26">
        <f>IF(O27&gt;0,AVERAGE($O$18:O27),0)</f>
        <v>0</v>
      </c>
      <c r="Q27" s="56">
        <v>0</v>
      </c>
      <c r="R27" s="56">
        <v>0</v>
      </c>
      <c r="S27" s="6"/>
    </row>
    <row r="28" spans="2:28" hidden="1" x14ac:dyDescent="0.2">
      <c r="B28" s="57">
        <f t="shared" si="6"/>
        <v>11</v>
      </c>
      <c r="C28" s="44">
        <v>41285</v>
      </c>
      <c r="D28" s="45"/>
      <c r="E28" s="25">
        <f>IF(D28&gt;0,AVERAGE(D$18:$D28),0)</f>
        <v>0</v>
      </c>
      <c r="F28" s="46">
        <f t="shared" si="12"/>
        <v>0</v>
      </c>
      <c r="G28" s="47">
        <f t="shared" si="7"/>
        <v>0</v>
      </c>
      <c r="H28" s="48">
        <f t="shared" si="8"/>
        <v>0</v>
      </c>
      <c r="I28" s="49">
        <f t="shared" si="9"/>
        <v>0</v>
      </c>
      <c r="J28" s="50">
        <f t="shared" si="14"/>
        <v>0</v>
      </c>
      <c r="K28" s="51" t="e">
        <f t="shared" si="15"/>
        <v>#DIV/0!</v>
      </c>
      <c r="L28" s="52" t="e">
        <f t="shared" si="10"/>
        <v>#DIV/0!</v>
      </c>
      <c r="M28" s="53"/>
      <c r="N28" s="54" t="e">
        <f t="shared" si="11"/>
        <v>#DIV/0!</v>
      </c>
      <c r="O28" s="55"/>
      <c r="P28" s="26">
        <f>IF(O28&gt;0,AVERAGE($O$18:O28),0)</f>
        <v>0</v>
      </c>
      <c r="Q28" s="56">
        <v>0</v>
      </c>
      <c r="R28" s="56">
        <v>0</v>
      </c>
      <c r="S28" s="6"/>
    </row>
    <row r="29" spans="2:28" hidden="1" x14ac:dyDescent="0.2">
      <c r="B29" s="57">
        <f t="shared" si="6"/>
        <v>12</v>
      </c>
      <c r="C29" s="44">
        <v>41286</v>
      </c>
      <c r="D29" s="45"/>
      <c r="E29" s="25">
        <f>IF(D29&gt;0,AVERAGE(D$18:$D29),0)</f>
        <v>0</v>
      </c>
      <c r="F29" s="46">
        <f t="shared" si="12"/>
        <v>0</v>
      </c>
      <c r="G29" s="47">
        <f t="shared" si="7"/>
        <v>0</v>
      </c>
      <c r="H29" s="48">
        <f t="shared" si="8"/>
        <v>0</v>
      </c>
      <c r="I29" s="49">
        <f t="shared" si="9"/>
        <v>0</v>
      </c>
      <c r="J29" s="50">
        <f t="shared" si="14"/>
        <v>0</v>
      </c>
      <c r="K29" s="51" t="e">
        <f t="shared" si="15"/>
        <v>#DIV/0!</v>
      </c>
      <c r="L29" s="52" t="e">
        <f t="shared" si="10"/>
        <v>#DIV/0!</v>
      </c>
      <c r="M29" s="53"/>
      <c r="N29" s="54" t="e">
        <f t="shared" si="11"/>
        <v>#DIV/0!</v>
      </c>
      <c r="O29" s="55"/>
      <c r="P29" s="26">
        <f>IF(O29&gt;0,AVERAGE($O$18:O29),0)</f>
        <v>0</v>
      </c>
      <c r="Q29" s="56">
        <v>0</v>
      </c>
      <c r="R29" s="56">
        <v>0</v>
      </c>
      <c r="S29" s="6"/>
    </row>
    <row r="30" spans="2:28" hidden="1" x14ac:dyDescent="0.2">
      <c r="B30" s="57">
        <f t="shared" si="6"/>
        <v>13</v>
      </c>
      <c r="C30" s="44">
        <v>41287</v>
      </c>
      <c r="D30" s="45"/>
      <c r="E30" s="25">
        <f>IF(D30&gt;0,AVERAGE(D$18:$D30),0)</f>
        <v>0</v>
      </c>
      <c r="F30" s="46">
        <f t="shared" si="12"/>
        <v>0</v>
      </c>
      <c r="G30" s="47">
        <f t="shared" si="7"/>
        <v>0</v>
      </c>
      <c r="H30" s="48">
        <f t="shared" si="8"/>
        <v>0</v>
      </c>
      <c r="I30" s="49">
        <f t="shared" si="9"/>
        <v>0</v>
      </c>
      <c r="J30" s="50">
        <f t="shared" si="14"/>
        <v>0</v>
      </c>
      <c r="K30" s="51" t="e">
        <f t="shared" si="15"/>
        <v>#DIV/0!</v>
      </c>
      <c r="L30" s="52" t="e">
        <f t="shared" si="10"/>
        <v>#DIV/0!</v>
      </c>
      <c r="M30" s="53"/>
      <c r="N30" s="54" t="e">
        <f t="shared" si="11"/>
        <v>#DIV/0!</v>
      </c>
      <c r="O30" s="55"/>
      <c r="P30" s="26">
        <f>IF(O30&gt;0,AVERAGE($O$18:O30),0)</f>
        <v>0</v>
      </c>
      <c r="Q30" s="56">
        <v>0</v>
      </c>
      <c r="R30" s="56">
        <v>0</v>
      </c>
      <c r="S30" s="6"/>
    </row>
    <row r="31" spans="2:28" hidden="1" x14ac:dyDescent="0.2">
      <c r="B31" s="57">
        <f t="shared" si="6"/>
        <v>14</v>
      </c>
      <c r="C31" s="44">
        <v>41288</v>
      </c>
      <c r="D31" s="45"/>
      <c r="E31" s="25">
        <f>IF(D31&gt;0,AVERAGE(D$18:$D31),0)</f>
        <v>0</v>
      </c>
      <c r="F31" s="46">
        <f t="shared" si="12"/>
        <v>0</v>
      </c>
      <c r="G31" s="47">
        <f t="shared" si="7"/>
        <v>0</v>
      </c>
      <c r="H31" s="48">
        <f t="shared" si="8"/>
        <v>0</v>
      </c>
      <c r="I31" s="49">
        <f t="shared" si="9"/>
        <v>0</v>
      </c>
      <c r="J31" s="50">
        <f>SUM(F31:I31)</f>
        <v>0</v>
      </c>
      <c r="K31" s="51" t="e">
        <f t="shared" si="15"/>
        <v>#DIV/0!</v>
      </c>
      <c r="L31" s="52" t="e">
        <f t="shared" si="10"/>
        <v>#DIV/0!</v>
      </c>
      <c r="M31" s="53"/>
      <c r="N31" s="54" t="e">
        <f t="shared" si="11"/>
        <v>#DIV/0!</v>
      </c>
      <c r="O31" s="55"/>
      <c r="P31" s="26">
        <f>IF(O31&gt;0,AVERAGE($O$18:O31),0)</f>
        <v>0</v>
      </c>
      <c r="Q31" s="56">
        <v>0</v>
      </c>
      <c r="R31" s="56">
        <v>0</v>
      </c>
      <c r="S31" s="6"/>
    </row>
    <row r="32" spans="2:28" hidden="1" x14ac:dyDescent="0.2">
      <c r="B32" s="57">
        <f t="shared" si="6"/>
        <v>15</v>
      </c>
      <c r="C32" s="44">
        <v>41289</v>
      </c>
      <c r="D32" s="45"/>
      <c r="E32" s="25">
        <f>IF(D32&gt;0,AVERAGE(D$18:$D32),0)</f>
        <v>0</v>
      </c>
      <c r="F32" s="46">
        <f t="shared" si="12"/>
        <v>0</v>
      </c>
      <c r="G32" s="47">
        <f t="shared" si="7"/>
        <v>0</v>
      </c>
      <c r="H32" s="48">
        <f t="shared" si="8"/>
        <v>0</v>
      </c>
      <c r="I32" s="49">
        <f t="shared" si="9"/>
        <v>0</v>
      </c>
      <c r="J32" s="50">
        <f t="shared" si="14"/>
        <v>0</v>
      </c>
      <c r="K32" s="51" t="e">
        <f t="shared" si="15"/>
        <v>#DIV/0!</v>
      </c>
      <c r="L32" s="52" t="e">
        <f t="shared" si="10"/>
        <v>#DIV/0!</v>
      </c>
      <c r="M32" s="53"/>
      <c r="N32" s="54" t="e">
        <f t="shared" si="11"/>
        <v>#DIV/0!</v>
      </c>
      <c r="O32" s="55"/>
      <c r="P32" s="26">
        <f>IF(O32&gt;0,AVERAGE($O$18:O32),0)</f>
        <v>0</v>
      </c>
      <c r="Q32" s="56">
        <v>0</v>
      </c>
      <c r="R32" s="56">
        <v>0</v>
      </c>
      <c r="S32" s="6"/>
    </row>
    <row r="33" spans="2:19" hidden="1" x14ac:dyDescent="0.2">
      <c r="B33" s="57">
        <f t="shared" si="6"/>
        <v>16</v>
      </c>
      <c r="C33" s="44">
        <v>41290</v>
      </c>
      <c r="D33" s="45"/>
      <c r="E33" s="25">
        <f>IF(D33&gt;0,AVERAGE(D$18:$D33),0)</f>
        <v>0</v>
      </c>
      <c r="F33" s="46">
        <f t="shared" si="12"/>
        <v>0</v>
      </c>
      <c r="G33" s="47">
        <f t="shared" si="7"/>
        <v>0</v>
      </c>
      <c r="H33" s="48">
        <f t="shared" si="8"/>
        <v>0</v>
      </c>
      <c r="I33" s="49">
        <f t="shared" si="9"/>
        <v>0</v>
      </c>
      <c r="J33" s="50">
        <f t="shared" si="14"/>
        <v>0</v>
      </c>
      <c r="K33" s="51" t="e">
        <f t="shared" si="15"/>
        <v>#DIV/0!</v>
      </c>
      <c r="L33" s="52" t="e">
        <f t="shared" si="10"/>
        <v>#DIV/0!</v>
      </c>
      <c r="M33" s="53"/>
      <c r="N33" s="54" t="e">
        <f t="shared" si="11"/>
        <v>#DIV/0!</v>
      </c>
      <c r="O33" s="55"/>
      <c r="P33" s="26">
        <f>IF(O33&gt;0,AVERAGE($O$18:O33),0)</f>
        <v>0</v>
      </c>
      <c r="Q33" s="56">
        <v>0</v>
      </c>
      <c r="R33" s="56">
        <v>0</v>
      </c>
      <c r="S33" s="6"/>
    </row>
    <row r="34" spans="2:19" hidden="1" x14ac:dyDescent="0.2">
      <c r="B34" s="57">
        <f t="shared" si="6"/>
        <v>17</v>
      </c>
      <c r="C34" s="44">
        <v>41291</v>
      </c>
      <c r="D34" s="45"/>
      <c r="E34" s="25">
        <f>IF(D34&gt;0,AVERAGE(D$18:$D34),0)</f>
        <v>0</v>
      </c>
      <c r="F34" s="46">
        <f t="shared" si="12"/>
        <v>0</v>
      </c>
      <c r="G34" s="47">
        <f t="shared" si="7"/>
        <v>0</v>
      </c>
      <c r="H34" s="48">
        <f t="shared" si="8"/>
        <v>0</v>
      </c>
      <c r="I34" s="49">
        <f t="shared" si="9"/>
        <v>0</v>
      </c>
      <c r="J34" s="50">
        <f t="shared" si="14"/>
        <v>0</v>
      </c>
      <c r="K34" s="51" t="e">
        <f t="shared" si="15"/>
        <v>#DIV/0!</v>
      </c>
      <c r="L34" s="52" t="e">
        <f t="shared" si="10"/>
        <v>#DIV/0!</v>
      </c>
      <c r="M34" s="53"/>
      <c r="N34" s="54" t="e">
        <f t="shared" si="11"/>
        <v>#DIV/0!</v>
      </c>
      <c r="O34" s="55"/>
      <c r="P34" s="26">
        <f>IF(O34&gt;0,AVERAGE($O$18:O34),0)</f>
        <v>0</v>
      </c>
      <c r="Q34" s="56">
        <v>0</v>
      </c>
      <c r="R34" s="56">
        <v>0</v>
      </c>
      <c r="S34" s="6"/>
    </row>
    <row r="35" spans="2:19" hidden="1" x14ac:dyDescent="0.2">
      <c r="B35" s="57">
        <f t="shared" si="6"/>
        <v>18</v>
      </c>
      <c r="C35" s="44">
        <v>41292</v>
      </c>
      <c r="D35" s="45"/>
      <c r="E35" s="25">
        <f>IF(D35&gt;0,AVERAGE(D$18:$D35),0)</f>
        <v>0</v>
      </c>
      <c r="F35" s="46">
        <f t="shared" si="12"/>
        <v>0</v>
      </c>
      <c r="G35" s="47">
        <f t="shared" si="7"/>
        <v>0</v>
      </c>
      <c r="H35" s="48">
        <f t="shared" si="8"/>
        <v>0</v>
      </c>
      <c r="I35" s="49">
        <f t="shared" si="9"/>
        <v>0</v>
      </c>
      <c r="J35" s="50">
        <f t="shared" si="14"/>
        <v>0</v>
      </c>
      <c r="K35" s="51" t="e">
        <f t="shared" si="15"/>
        <v>#DIV/0!</v>
      </c>
      <c r="L35" s="52" t="e">
        <f t="shared" si="10"/>
        <v>#DIV/0!</v>
      </c>
      <c r="M35" s="53"/>
      <c r="N35" s="54" t="e">
        <f t="shared" si="11"/>
        <v>#DIV/0!</v>
      </c>
      <c r="O35" s="55"/>
      <c r="P35" s="26">
        <f>IF(O35&gt;0,AVERAGE($O$18:O35),0)</f>
        <v>0</v>
      </c>
      <c r="Q35" s="56">
        <v>0</v>
      </c>
      <c r="R35" s="56">
        <v>0</v>
      </c>
      <c r="S35" s="6"/>
    </row>
    <row r="36" spans="2:19" hidden="1" x14ac:dyDescent="0.2">
      <c r="B36" s="57">
        <f t="shared" si="6"/>
        <v>19</v>
      </c>
      <c r="C36" s="44">
        <v>41293</v>
      </c>
      <c r="D36" s="45"/>
      <c r="E36" s="25">
        <f>IF(D36&gt;0,AVERAGE(D$18:$D36),0)</f>
        <v>0</v>
      </c>
      <c r="F36" s="46">
        <f t="shared" si="12"/>
        <v>0</v>
      </c>
      <c r="G36" s="47">
        <f t="shared" si="7"/>
        <v>0</v>
      </c>
      <c r="H36" s="48">
        <f t="shared" si="8"/>
        <v>0</v>
      </c>
      <c r="I36" s="49">
        <f t="shared" si="9"/>
        <v>0</v>
      </c>
      <c r="J36" s="50">
        <f t="shared" si="14"/>
        <v>0</v>
      </c>
      <c r="K36" s="51" t="e">
        <f t="shared" si="15"/>
        <v>#DIV/0!</v>
      </c>
      <c r="L36" s="52" t="e">
        <f t="shared" si="10"/>
        <v>#DIV/0!</v>
      </c>
      <c r="M36" s="53"/>
      <c r="N36" s="54" t="e">
        <f t="shared" si="11"/>
        <v>#DIV/0!</v>
      </c>
      <c r="O36" s="55"/>
      <c r="P36" s="26">
        <f>IF(O36&gt;0,AVERAGE($O$18:O36),0)</f>
        <v>0</v>
      </c>
      <c r="Q36" s="56">
        <v>0</v>
      </c>
      <c r="R36" s="56">
        <v>0</v>
      </c>
      <c r="S36" s="6"/>
    </row>
    <row r="37" spans="2:19" hidden="1" x14ac:dyDescent="0.2">
      <c r="B37" s="57">
        <f t="shared" si="6"/>
        <v>20</v>
      </c>
      <c r="C37" s="44">
        <v>41294</v>
      </c>
      <c r="D37" s="45"/>
      <c r="E37" s="25">
        <f>IF(D37&gt;0,AVERAGE(D$18:$D37),0)</f>
        <v>0</v>
      </c>
      <c r="F37" s="46">
        <f t="shared" si="12"/>
        <v>0</v>
      </c>
      <c r="G37" s="47">
        <f t="shared" si="7"/>
        <v>0</v>
      </c>
      <c r="H37" s="48">
        <f t="shared" si="8"/>
        <v>0</v>
      </c>
      <c r="I37" s="49">
        <f t="shared" si="9"/>
        <v>0</v>
      </c>
      <c r="J37" s="50">
        <f t="shared" si="14"/>
        <v>0</v>
      </c>
      <c r="K37" s="51" t="e">
        <f t="shared" si="15"/>
        <v>#DIV/0!</v>
      </c>
      <c r="L37" s="52" t="e">
        <f t="shared" si="10"/>
        <v>#DIV/0!</v>
      </c>
      <c r="M37" s="53"/>
      <c r="N37" s="54" t="e">
        <f t="shared" si="11"/>
        <v>#DIV/0!</v>
      </c>
      <c r="O37" s="55"/>
      <c r="P37" s="26">
        <f>IF(O37&gt;0,AVERAGE($O$18:O37),0)</f>
        <v>0</v>
      </c>
      <c r="Q37" s="56">
        <v>0</v>
      </c>
      <c r="R37" s="56">
        <v>0</v>
      </c>
      <c r="S37" s="6"/>
    </row>
    <row r="38" spans="2:19" hidden="1" x14ac:dyDescent="0.2">
      <c r="B38" s="57">
        <f t="shared" si="6"/>
        <v>21</v>
      </c>
      <c r="C38" s="44">
        <v>41295</v>
      </c>
      <c r="D38" s="45"/>
      <c r="E38" s="25">
        <f>IF(D38&gt;0,AVERAGE(D$18:$D38),0)</f>
        <v>0</v>
      </c>
      <c r="F38" s="46">
        <f t="shared" si="12"/>
        <v>0</v>
      </c>
      <c r="G38" s="47">
        <f t="shared" si="7"/>
        <v>0</v>
      </c>
      <c r="H38" s="48">
        <f t="shared" si="8"/>
        <v>0</v>
      </c>
      <c r="I38" s="49">
        <f t="shared" si="9"/>
        <v>0</v>
      </c>
      <c r="J38" s="50">
        <f t="shared" si="14"/>
        <v>0</v>
      </c>
      <c r="K38" s="51" t="e">
        <f t="shared" si="15"/>
        <v>#DIV/0!</v>
      </c>
      <c r="L38" s="52" t="e">
        <f t="shared" si="10"/>
        <v>#DIV/0!</v>
      </c>
      <c r="M38" s="53"/>
      <c r="N38" s="54" t="e">
        <f t="shared" si="11"/>
        <v>#DIV/0!</v>
      </c>
      <c r="O38" s="55"/>
      <c r="P38" s="26">
        <f>IF(O38&gt;0,AVERAGE($O$18:O38),0)</f>
        <v>0</v>
      </c>
      <c r="Q38" s="56">
        <v>0</v>
      </c>
      <c r="R38" s="56">
        <v>0</v>
      </c>
      <c r="S38" s="6"/>
    </row>
    <row r="39" spans="2:19" hidden="1" x14ac:dyDescent="0.2">
      <c r="B39" s="57">
        <f t="shared" si="6"/>
        <v>22</v>
      </c>
      <c r="C39" s="44">
        <v>41296</v>
      </c>
      <c r="D39" s="45"/>
      <c r="E39" s="25">
        <f>IF(D39&gt;0,AVERAGE(D$18:$D39),0)</f>
        <v>0</v>
      </c>
      <c r="F39" s="46">
        <f t="shared" si="12"/>
        <v>0</v>
      </c>
      <c r="G39" s="47">
        <f t="shared" si="7"/>
        <v>0</v>
      </c>
      <c r="H39" s="48">
        <f t="shared" si="8"/>
        <v>0</v>
      </c>
      <c r="I39" s="49">
        <f t="shared" si="9"/>
        <v>0</v>
      </c>
      <c r="J39" s="50">
        <f t="shared" si="14"/>
        <v>0</v>
      </c>
      <c r="K39" s="51" t="e">
        <f t="shared" si="15"/>
        <v>#DIV/0!</v>
      </c>
      <c r="L39" s="52" t="e">
        <f t="shared" si="10"/>
        <v>#DIV/0!</v>
      </c>
      <c r="M39" s="53"/>
      <c r="N39" s="54" t="e">
        <f t="shared" si="11"/>
        <v>#DIV/0!</v>
      </c>
      <c r="O39" s="55"/>
      <c r="P39" s="26">
        <f>IF(O39&gt;0,AVERAGE($O$18:O39),0)</f>
        <v>0</v>
      </c>
      <c r="Q39" s="56">
        <v>0</v>
      </c>
      <c r="R39" s="56">
        <v>0</v>
      </c>
      <c r="S39" s="6"/>
    </row>
    <row r="40" spans="2:19" hidden="1" x14ac:dyDescent="0.2">
      <c r="B40" s="57">
        <f t="shared" si="6"/>
        <v>23</v>
      </c>
      <c r="C40" s="44">
        <v>41297</v>
      </c>
      <c r="D40" s="45"/>
      <c r="E40" s="25">
        <f>IF(D40&gt;0,AVERAGE(D$18:$D40),0)</f>
        <v>0</v>
      </c>
      <c r="F40" s="46">
        <f t="shared" si="12"/>
        <v>0</v>
      </c>
      <c r="G40" s="47">
        <f t="shared" si="7"/>
        <v>0</v>
      </c>
      <c r="H40" s="48">
        <f t="shared" si="8"/>
        <v>0</v>
      </c>
      <c r="I40" s="49">
        <f t="shared" si="9"/>
        <v>0</v>
      </c>
      <c r="J40" s="50">
        <f t="shared" si="14"/>
        <v>0</v>
      </c>
      <c r="K40" s="51" t="e">
        <f t="shared" si="15"/>
        <v>#DIV/0!</v>
      </c>
      <c r="L40" s="52" t="e">
        <f t="shared" si="10"/>
        <v>#DIV/0!</v>
      </c>
      <c r="M40" s="53"/>
      <c r="N40" s="54" t="e">
        <f t="shared" si="11"/>
        <v>#DIV/0!</v>
      </c>
      <c r="O40" s="55"/>
      <c r="P40" s="26">
        <f>IF(O40&gt;0,AVERAGE($O$18:O40),0)</f>
        <v>0</v>
      </c>
      <c r="Q40" s="56">
        <v>0</v>
      </c>
      <c r="R40" s="56">
        <v>0</v>
      </c>
      <c r="S40" s="6"/>
    </row>
    <row r="41" spans="2:19" hidden="1" x14ac:dyDescent="0.2">
      <c r="B41" s="57">
        <f t="shared" si="6"/>
        <v>24</v>
      </c>
      <c r="C41" s="44">
        <v>41298</v>
      </c>
      <c r="D41" s="45"/>
      <c r="E41" s="25">
        <f>IF(D41&gt;0,AVERAGE(D$18:$D41),0)</f>
        <v>0</v>
      </c>
      <c r="F41" s="46">
        <f t="shared" si="12"/>
        <v>0</v>
      </c>
      <c r="G41" s="47">
        <f t="shared" si="7"/>
        <v>0</v>
      </c>
      <c r="H41" s="48">
        <f t="shared" si="8"/>
        <v>0</v>
      </c>
      <c r="I41" s="49">
        <f t="shared" si="9"/>
        <v>0</v>
      </c>
      <c r="J41" s="50">
        <f t="shared" si="14"/>
        <v>0</v>
      </c>
      <c r="K41" s="51" t="e">
        <f t="shared" si="15"/>
        <v>#DIV/0!</v>
      </c>
      <c r="L41" s="52" t="e">
        <f t="shared" si="10"/>
        <v>#DIV/0!</v>
      </c>
      <c r="M41" s="53"/>
      <c r="N41" s="54" t="e">
        <f t="shared" si="11"/>
        <v>#DIV/0!</v>
      </c>
      <c r="O41" s="55"/>
      <c r="P41" s="26">
        <f>IF(O41&gt;0,AVERAGE($O$18:O41),0)</f>
        <v>0</v>
      </c>
      <c r="Q41" s="56">
        <v>0</v>
      </c>
      <c r="R41" s="56">
        <v>0</v>
      </c>
      <c r="S41" s="6"/>
    </row>
    <row r="42" spans="2:19" hidden="1" x14ac:dyDescent="0.2">
      <c r="B42" s="57">
        <f t="shared" si="6"/>
        <v>25</v>
      </c>
      <c r="C42" s="44">
        <v>41299</v>
      </c>
      <c r="D42" s="45"/>
      <c r="E42" s="25">
        <f>IF(D42&gt;0,AVERAGE(D$18:$D42),0)</f>
        <v>0</v>
      </c>
      <c r="F42" s="46">
        <f t="shared" si="12"/>
        <v>0</v>
      </c>
      <c r="G42" s="47">
        <f t="shared" si="7"/>
        <v>0</v>
      </c>
      <c r="H42" s="48">
        <f t="shared" si="8"/>
        <v>0</v>
      </c>
      <c r="I42" s="49">
        <f t="shared" si="9"/>
        <v>0</v>
      </c>
      <c r="J42" s="50">
        <f t="shared" si="14"/>
        <v>0</v>
      </c>
      <c r="K42" s="51" t="e">
        <f t="shared" si="15"/>
        <v>#DIV/0!</v>
      </c>
      <c r="L42" s="52" t="e">
        <f t="shared" si="10"/>
        <v>#DIV/0!</v>
      </c>
      <c r="M42" s="53"/>
      <c r="N42" s="54" t="e">
        <f t="shared" si="11"/>
        <v>#DIV/0!</v>
      </c>
      <c r="O42" s="55"/>
      <c r="P42" s="26">
        <f>IF(O42&gt;0,AVERAGE($O$18:O42),0)</f>
        <v>0</v>
      </c>
      <c r="Q42" s="56">
        <v>0</v>
      </c>
      <c r="R42" s="56">
        <v>0</v>
      </c>
      <c r="S42" s="6"/>
    </row>
    <row r="43" spans="2:19" hidden="1" x14ac:dyDescent="0.2">
      <c r="B43" s="57">
        <f t="shared" si="6"/>
        <v>26</v>
      </c>
      <c r="C43" s="44">
        <v>41300</v>
      </c>
      <c r="D43" s="45"/>
      <c r="E43" s="25">
        <f>IF(D43&gt;0,AVERAGE(D$18:$D43),0)</f>
        <v>0</v>
      </c>
      <c r="F43" s="46">
        <f t="shared" si="12"/>
        <v>0</v>
      </c>
      <c r="G43" s="47">
        <f t="shared" si="7"/>
        <v>0</v>
      </c>
      <c r="H43" s="48">
        <f t="shared" si="8"/>
        <v>0</v>
      </c>
      <c r="I43" s="49">
        <f t="shared" si="9"/>
        <v>0</v>
      </c>
      <c r="J43" s="50">
        <f t="shared" si="14"/>
        <v>0</v>
      </c>
      <c r="K43" s="51" t="e">
        <f t="shared" si="15"/>
        <v>#DIV/0!</v>
      </c>
      <c r="L43" s="52" t="e">
        <f t="shared" si="10"/>
        <v>#DIV/0!</v>
      </c>
      <c r="M43" s="53"/>
      <c r="N43" s="54" t="e">
        <f t="shared" si="11"/>
        <v>#DIV/0!</v>
      </c>
      <c r="O43" s="55"/>
      <c r="P43" s="26">
        <f>IF(O43&gt;0,AVERAGE($O$18:O43),0)</f>
        <v>0</v>
      </c>
      <c r="Q43" s="56">
        <v>0</v>
      </c>
      <c r="R43" s="56">
        <v>0</v>
      </c>
      <c r="S43" s="6"/>
    </row>
    <row r="44" spans="2:19" hidden="1" x14ac:dyDescent="0.2">
      <c r="B44" s="57">
        <f t="shared" si="6"/>
        <v>27</v>
      </c>
      <c r="C44" s="44">
        <v>41301</v>
      </c>
      <c r="D44" s="45"/>
      <c r="E44" s="25">
        <f>IF(D44&gt;0,AVERAGE(D$18:$D44),0)</f>
        <v>0</v>
      </c>
      <c r="F44" s="46">
        <f t="shared" si="12"/>
        <v>0</v>
      </c>
      <c r="G44" s="47">
        <f t="shared" si="7"/>
        <v>0</v>
      </c>
      <c r="H44" s="48">
        <f t="shared" si="8"/>
        <v>0</v>
      </c>
      <c r="I44" s="49">
        <f t="shared" si="9"/>
        <v>0</v>
      </c>
      <c r="J44" s="50">
        <f t="shared" si="14"/>
        <v>0</v>
      </c>
      <c r="K44" s="51" t="e">
        <f t="shared" si="15"/>
        <v>#DIV/0!</v>
      </c>
      <c r="L44" s="52" t="e">
        <f t="shared" si="10"/>
        <v>#DIV/0!</v>
      </c>
      <c r="M44" s="53"/>
      <c r="N44" s="54" t="e">
        <f t="shared" si="11"/>
        <v>#DIV/0!</v>
      </c>
      <c r="O44" s="55"/>
      <c r="P44" s="26">
        <f>IF(O44&gt;0,AVERAGE($O$18:O44),0)</f>
        <v>0</v>
      </c>
      <c r="Q44" s="56">
        <v>0</v>
      </c>
      <c r="R44" s="56">
        <v>0</v>
      </c>
      <c r="S44" s="6"/>
    </row>
    <row r="45" spans="2:19" hidden="1" x14ac:dyDescent="0.2">
      <c r="B45" s="57">
        <f t="shared" si="6"/>
        <v>28</v>
      </c>
      <c r="C45" s="44">
        <v>41302</v>
      </c>
      <c r="D45" s="45"/>
      <c r="E45" s="25">
        <f>IF(D45&gt;0,AVERAGE(D$18:$D45),0)</f>
        <v>0</v>
      </c>
      <c r="F45" s="46">
        <f t="shared" si="12"/>
        <v>0</v>
      </c>
      <c r="G45" s="47">
        <f t="shared" si="7"/>
        <v>0</v>
      </c>
      <c r="H45" s="48">
        <f t="shared" si="8"/>
        <v>0</v>
      </c>
      <c r="I45" s="49">
        <f t="shared" si="9"/>
        <v>0</v>
      </c>
      <c r="J45" s="50">
        <f t="shared" si="14"/>
        <v>0</v>
      </c>
      <c r="K45" s="51" t="e">
        <f t="shared" si="15"/>
        <v>#DIV/0!</v>
      </c>
      <c r="L45" s="52" t="e">
        <f t="shared" si="10"/>
        <v>#DIV/0!</v>
      </c>
      <c r="M45" s="53"/>
      <c r="N45" s="54" t="e">
        <f t="shared" si="11"/>
        <v>#DIV/0!</v>
      </c>
      <c r="O45" s="55"/>
      <c r="P45" s="26">
        <f>IF(O45&gt;0,AVERAGE($O$18:O45),0)</f>
        <v>0</v>
      </c>
      <c r="Q45" s="56">
        <v>0</v>
      </c>
      <c r="R45" s="56">
        <v>0</v>
      </c>
      <c r="S45" s="6"/>
    </row>
    <row r="46" spans="2:19" hidden="1" x14ac:dyDescent="0.2">
      <c r="B46" s="57">
        <f t="shared" si="6"/>
        <v>29</v>
      </c>
      <c r="C46" s="44">
        <v>41303</v>
      </c>
      <c r="D46" s="45"/>
      <c r="E46" s="25">
        <f>IF(D46&gt;0,AVERAGE(D$18:$D46),0)</f>
        <v>0</v>
      </c>
      <c r="F46" s="46">
        <f t="shared" si="12"/>
        <v>0</v>
      </c>
      <c r="G46" s="47">
        <f t="shared" si="7"/>
        <v>0</v>
      </c>
      <c r="H46" s="48">
        <f t="shared" si="8"/>
        <v>0</v>
      </c>
      <c r="I46" s="49">
        <f t="shared" si="9"/>
        <v>0</v>
      </c>
      <c r="J46" s="50">
        <f t="shared" si="14"/>
        <v>0</v>
      </c>
      <c r="K46" s="51" t="e">
        <f t="shared" si="15"/>
        <v>#DIV/0!</v>
      </c>
      <c r="L46" s="52" t="e">
        <f t="shared" si="10"/>
        <v>#DIV/0!</v>
      </c>
      <c r="M46" s="53"/>
      <c r="N46" s="54" t="e">
        <f t="shared" si="11"/>
        <v>#DIV/0!</v>
      </c>
      <c r="O46" s="55"/>
      <c r="P46" s="26">
        <f>IF(O46&gt;0,AVERAGE($O$18:O46),0)</f>
        <v>0</v>
      </c>
      <c r="Q46" s="56">
        <v>0</v>
      </c>
      <c r="R46" s="56">
        <v>0</v>
      </c>
      <c r="S46" s="6"/>
    </row>
    <row r="47" spans="2:19" hidden="1" x14ac:dyDescent="0.2">
      <c r="B47" s="57">
        <f t="shared" si="6"/>
        <v>30</v>
      </c>
      <c r="C47" s="44">
        <v>41304</v>
      </c>
      <c r="D47" s="45"/>
      <c r="E47" s="25">
        <f>IF(D47&gt;0,AVERAGE(D$18:$D47),0)</f>
        <v>0</v>
      </c>
      <c r="F47" s="46">
        <f t="shared" si="12"/>
        <v>0</v>
      </c>
      <c r="G47" s="47">
        <f t="shared" si="7"/>
        <v>0</v>
      </c>
      <c r="H47" s="48">
        <f>+$H$3/31+M47</f>
        <v>0</v>
      </c>
      <c r="I47" s="49">
        <f t="shared" si="9"/>
        <v>0</v>
      </c>
      <c r="J47" s="50">
        <f t="shared" si="14"/>
        <v>0</v>
      </c>
      <c r="K47" s="51" t="e">
        <f t="shared" si="15"/>
        <v>#DIV/0!</v>
      </c>
      <c r="L47" s="52" t="e">
        <f t="shared" si="10"/>
        <v>#DIV/0!</v>
      </c>
      <c r="M47" s="53"/>
      <c r="N47" s="54" t="e">
        <f t="shared" si="11"/>
        <v>#DIV/0!</v>
      </c>
      <c r="O47" s="55"/>
      <c r="P47" s="26">
        <f>IF(O47&gt;0,AVERAGE($O$18:O47),0)</f>
        <v>0</v>
      </c>
      <c r="Q47" s="56">
        <v>0</v>
      </c>
      <c r="R47" s="56">
        <v>0</v>
      </c>
      <c r="S47" s="6"/>
    </row>
    <row r="48" spans="2:19" hidden="1" x14ac:dyDescent="0.2">
      <c r="B48" s="57">
        <f t="shared" si="6"/>
        <v>31</v>
      </c>
      <c r="C48" s="44">
        <v>41305</v>
      </c>
      <c r="D48" s="45"/>
      <c r="E48" s="25">
        <f>IF(D48&gt;0,AVERAGE(D$18:$D48),0)</f>
        <v>0</v>
      </c>
      <c r="F48" s="46">
        <f t="shared" si="12"/>
        <v>0</v>
      </c>
      <c r="G48" s="47">
        <f t="shared" si="7"/>
        <v>0</v>
      </c>
      <c r="H48" s="48">
        <f t="shared" si="8"/>
        <v>0</v>
      </c>
      <c r="I48" s="49">
        <f t="shared" si="9"/>
        <v>0</v>
      </c>
      <c r="J48" s="50">
        <f t="shared" si="14"/>
        <v>0</v>
      </c>
      <c r="K48" s="51" t="e">
        <f t="shared" si="15"/>
        <v>#DIV/0!</v>
      </c>
      <c r="L48" s="52" t="e">
        <f t="shared" si="10"/>
        <v>#DIV/0!</v>
      </c>
      <c r="M48" s="53"/>
      <c r="N48" s="54" t="e">
        <f t="shared" si="11"/>
        <v>#DIV/0!</v>
      </c>
      <c r="O48" s="55"/>
      <c r="P48" s="26">
        <f>IF(O48&gt;0,AVERAGE($O$18:O48),0)</f>
        <v>0</v>
      </c>
      <c r="Q48" s="56">
        <v>0</v>
      </c>
      <c r="R48" s="56">
        <v>0</v>
      </c>
      <c r="S48" s="6"/>
    </row>
    <row r="49" spans="2:19" hidden="1" x14ac:dyDescent="0.2">
      <c r="B49" s="57">
        <f t="shared" si="6"/>
        <v>32</v>
      </c>
      <c r="C49" s="44">
        <v>41306</v>
      </c>
      <c r="D49" s="45"/>
      <c r="E49" s="25">
        <f>IF(D49&gt;0,AVERAGE(D$18:$D49),0)</f>
        <v>0</v>
      </c>
      <c r="F49" s="46">
        <f>+$K$4/28</f>
        <v>0</v>
      </c>
      <c r="G49" s="47">
        <f>+$G$4/28</f>
        <v>0</v>
      </c>
      <c r="H49" s="48">
        <f>+$H$4/28+M49</f>
        <v>0</v>
      </c>
      <c r="I49" s="49">
        <f>+$I$4/28</f>
        <v>0</v>
      </c>
      <c r="J49" s="50">
        <f t="shared" si="14"/>
        <v>0</v>
      </c>
      <c r="K49" s="51" t="e">
        <f t="shared" si="15"/>
        <v>#DIV/0!</v>
      </c>
      <c r="L49" s="52" t="e">
        <f t="shared" si="10"/>
        <v>#DIV/0!</v>
      </c>
      <c r="M49" s="53"/>
      <c r="N49" s="54" t="e">
        <f t="shared" si="11"/>
        <v>#DIV/0!</v>
      </c>
      <c r="O49" s="55"/>
      <c r="P49" s="26">
        <f>IF(O49&gt;0,AVERAGE($O$18:O49),0)</f>
        <v>0</v>
      </c>
      <c r="Q49" s="56">
        <v>0</v>
      </c>
      <c r="R49" s="56">
        <v>0</v>
      </c>
      <c r="S49" s="6"/>
    </row>
    <row r="50" spans="2:19" hidden="1" x14ac:dyDescent="0.2">
      <c r="B50" s="57">
        <f t="shared" si="6"/>
        <v>33</v>
      </c>
      <c r="C50" s="44">
        <v>41307</v>
      </c>
      <c r="D50" s="45"/>
      <c r="E50" s="25">
        <f>IF(D50&gt;0,AVERAGE(D$18:$D50),0)</f>
        <v>0</v>
      </c>
      <c r="F50" s="46">
        <f t="shared" ref="F50:F76" si="16">+$K$4/28</f>
        <v>0</v>
      </c>
      <c r="G50" s="47">
        <f t="shared" ref="G50:G76" si="17">+$G$4/28</f>
        <v>0</v>
      </c>
      <c r="H50" s="48">
        <f t="shared" ref="H50:H76" si="18">+$H$4/28+M50</f>
        <v>0</v>
      </c>
      <c r="I50" s="49">
        <f t="shared" ref="I50:I76" si="19">+$I$4/28</f>
        <v>0</v>
      </c>
      <c r="J50" s="50">
        <f t="shared" si="14"/>
        <v>0</v>
      </c>
      <c r="K50" s="51" t="e">
        <f t="shared" si="15"/>
        <v>#DIV/0!</v>
      </c>
      <c r="L50" s="52" t="e">
        <f t="shared" si="10"/>
        <v>#DIV/0!</v>
      </c>
      <c r="M50" s="53"/>
      <c r="N50" s="54" t="e">
        <f t="shared" si="11"/>
        <v>#DIV/0!</v>
      </c>
      <c r="O50" s="55"/>
      <c r="P50" s="26">
        <f>IF(O50&gt;0,AVERAGE($O$18:O50),0)</f>
        <v>0</v>
      </c>
      <c r="Q50" s="56">
        <v>0</v>
      </c>
      <c r="R50" s="56">
        <v>0</v>
      </c>
      <c r="S50" s="6"/>
    </row>
    <row r="51" spans="2:19" hidden="1" x14ac:dyDescent="0.2">
      <c r="B51" s="57">
        <f t="shared" si="6"/>
        <v>34</v>
      </c>
      <c r="C51" s="44">
        <v>41308</v>
      </c>
      <c r="D51" s="45"/>
      <c r="E51" s="25">
        <f>IF(D51&gt;0,AVERAGE(D$18:$D51),0)</f>
        <v>0</v>
      </c>
      <c r="F51" s="46">
        <f t="shared" si="16"/>
        <v>0</v>
      </c>
      <c r="G51" s="47">
        <f t="shared" si="17"/>
        <v>0</v>
      </c>
      <c r="H51" s="48">
        <f t="shared" si="18"/>
        <v>0</v>
      </c>
      <c r="I51" s="49">
        <f t="shared" si="19"/>
        <v>0</v>
      </c>
      <c r="J51" s="50">
        <f t="shared" si="14"/>
        <v>0</v>
      </c>
      <c r="K51" s="51" t="e">
        <f t="shared" si="15"/>
        <v>#DIV/0!</v>
      </c>
      <c r="L51" s="52" t="e">
        <f t="shared" si="10"/>
        <v>#DIV/0!</v>
      </c>
      <c r="M51" s="53"/>
      <c r="N51" s="54" t="e">
        <f t="shared" si="11"/>
        <v>#DIV/0!</v>
      </c>
      <c r="O51" s="55"/>
      <c r="P51" s="26">
        <f>IF(O51&gt;0,AVERAGE($O$18:O51),0)</f>
        <v>0</v>
      </c>
      <c r="Q51" s="56">
        <v>0</v>
      </c>
      <c r="R51" s="56">
        <v>0</v>
      </c>
      <c r="S51" s="6"/>
    </row>
    <row r="52" spans="2:19" hidden="1" x14ac:dyDescent="0.2">
      <c r="B52" s="57">
        <f t="shared" si="6"/>
        <v>35</v>
      </c>
      <c r="C52" s="44">
        <v>41309</v>
      </c>
      <c r="D52" s="45"/>
      <c r="E52" s="25">
        <f>IF(D52&gt;0,AVERAGE(D$18:$D52),0)</f>
        <v>0</v>
      </c>
      <c r="F52" s="46">
        <f t="shared" si="16"/>
        <v>0</v>
      </c>
      <c r="G52" s="47">
        <f t="shared" si="17"/>
        <v>0</v>
      </c>
      <c r="H52" s="48">
        <f t="shared" si="18"/>
        <v>0</v>
      </c>
      <c r="I52" s="49">
        <f t="shared" si="19"/>
        <v>0</v>
      </c>
      <c r="J52" s="50">
        <f t="shared" si="14"/>
        <v>0</v>
      </c>
      <c r="K52" s="51" t="e">
        <f t="shared" si="15"/>
        <v>#DIV/0!</v>
      </c>
      <c r="L52" s="52" t="e">
        <f t="shared" si="10"/>
        <v>#DIV/0!</v>
      </c>
      <c r="M52" s="53"/>
      <c r="N52" s="54" t="e">
        <f t="shared" si="11"/>
        <v>#DIV/0!</v>
      </c>
      <c r="O52" s="55"/>
      <c r="P52" s="26">
        <f>IF(O52&gt;0,AVERAGE($O$18:O52),0)</f>
        <v>0</v>
      </c>
      <c r="Q52" s="56">
        <v>0</v>
      </c>
      <c r="R52" s="56">
        <v>0</v>
      </c>
      <c r="S52" s="6"/>
    </row>
    <row r="53" spans="2:19" hidden="1" x14ac:dyDescent="0.2">
      <c r="B53" s="57">
        <f t="shared" si="6"/>
        <v>36</v>
      </c>
      <c r="C53" s="44">
        <v>41310</v>
      </c>
      <c r="D53" s="45"/>
      <c r="E53" s="25">
        <f>IF(D53&gt;0,AVERAGE(D$18:$D53),0)</f>
        <v>0</v>
      </c>
      <c r="F53" s="46">
        <f t="shared" si="16"/>
        <v>0</v>
      </c>
      <c r="G53" s="47">
        <f t="shared" si="17"/>
        <v>0</v>
      </c>
      <c r="H53" s="48">
        <f t="shared" si="18"/>
        <v>0</v>
      </c>
      <c r="I53" s="49">
        <f t="shared" si="19"/>
        <v>0</v>
      </c>
      <c r="J53" s="50">
        <f t="shared" si="14"/>
        <v>0</v>
      </c>
      <c r="K53" s="51" t="e">
        <f t="shared" si="15"/>
        <v>#DIV/0!</v>
      </c>
      <c r="L53" s="52" t="e">
        <f t="shared" si="10"/>
        <v>#DIV/0!</v>
      </c>
      <c r="M53" s="53"/>
      <c r="N53" s="54" t="e">
        <f t="shared" si="11"/>
        <v>#DIV/0!</v>
      </c>
      <c r="O53" s="55"/>
      <c r="P53" s="26">
        <f>IF(O53&gt;0,AVERAGE($O$18:O53),0)</f>
        <v>0</v>
      </c>
      <c r="Q53" s="56">
        <v>0</v>
      </c>
      <c r="R53" s="56">
        <v>0</v>
      </c>
      <c r="S53" s="6"/>
    </row>
    <row r="54" spans="2:19" hidden="1" x14ac:dyDescent="0.2">
      <c r="B54" s="57">
        <f t="shared" si="6"/>
        <v>37</v>
      </c>
      <c r="C54" s="44">
        <v>41311</v>
      </c>
      <c r="D54" s="45"/>
      <c r="E54" s="25">
        <f>IF(D54&gt;0,AVERAGE(D$18:$D54),0)</f>
        <v>0</v>
      </c>
      <c r="F54" s="46">
        <f t="shared" si="16"/>
        <v>0</v>
      </c>
      <c r="G54" s="47">
        <f t="shared" si="17"/>
        <v>0</v>
      </c>
      <c r="H54" s="48">
        <f t="shared" si="18"/>
        <v>0</v>
      </c>
      <c r="I54" s="49">
        <f t="shared" si="19"/>
        <v>0</v>
      </c>
      <c r="J54" s="50">
        <f t="shared" si="14"/>
        <v>0</v>
      </c>
      <c r="K54" s="51" t="e">
        <f t="shared" si="15"/>
        <v>#DIV/0!</v>
      </c>
      <c r="L54" s="52" t="e">
        <f t="shared" si="10"/>
        <v>#DIV/0!</v>
      </c>
      <c r="M54" s="53"/>
      <c r="N54" s="54" t="e">
        <f t="shared" si="11"/>
        <v>#DIV/0!</v>
      </c>
      <c r="O54" s="55"/>
      <c r="P54" s="26">
        <f>IF(O54&gt;0,AVERAGE($O$18:O54),0)</f>
        <v>0</v>
      </c>
      <c r="Q54" s="56">
        <v>0</v>
      </c>
      <c r="R54" s="56">
        <v>0</v>
      </c>
      <c r="S54" s="6"/>
    </row>
    <row r="55" spans="2:19" hidden="1" x14ac:dyDescent="0.2">
      <c r="B55" s="57">
        <f t="shared" si="6"/>
        <v>38</v>
      </c>
      <c r="C55" s="44">
        <v>41312</v>
      </c>
      <c r="D55" s="45"/>
      <c r="E55" s="25">
        <f>IF(D55&gt;0,AVERAGE(D$18:$D55),0)</f>
        <v>0</v>
      </c>
      <c r="F55" s="46">
        <f t="shared" si="16"/>
        <v>0</v>
      </c>
      <c r="G55" s="47">
        <f t="shared" si="17"/>
        <v>0</v>
      </c>
      <c r="H55" s="48">
        <f t="shared" si="18"/>
        <v>0</v>
      </c>
      <c r="I55" s="49">
        <f t="shared" si="19"/>
        <v>0</v>
      </c>
      <c r="J55" s="50">
        <f t="shared" si="14"/>
        <v>0</v>
      </c>
      <c r="K55" s="51" t="e">
        <f t="shared" si="15"/>
        <v>#DIV/0!</v>
      </c>
      <c r="L55" s="52" t="e">
        <f t="shared" si="10"/>
        <v>#DIV/0!</v>
      </c>
      <c r="M55" s="53"/>
      <c r="N55" s="54" t="e">
        <f t="shared" si="11"/>
        <v>#DIV/0!</v>
      </c>
      <c r="O55" s="55"/>
      <c r="P55" s="26">
        <f>IF(O55&gt;0,AVERAGE($O$18:O55),0)</f>
        <v>0</v>
      </c>
      <c r="Q55" s="56">
        <v>0</v>
      </c>
      <c r="R55" s="56">
        <v>0</v>
      </c>
      <c r="S55" s="6"/>
    </row>
    <row r="56" spans="2:19" hidden="1" x14ac:dyDescent="0.2">
      <c r="B56" s="57">
        <f t="shared" si="6"/>
        <v>39</v>
      </c>
      <c r="C56" s="44">
        <v>41313</v>
      </c>
      <c r="D56" s="45"/>
      <c r="E56" s="25">
        <f>IF(D56&gt;0,AVERAGE(D$18:$D56),0)</f>
        <v>0</v>
      </c>
      <c r="F56" s="46">
        <f t="shared" si="16"/>
        <v>0</v>
      </c>
      <c r="G56" s="47">
        <f t="shared" si="17"/>
        <v>0</v>
      </c>
      <c r="H56" s="48">
        <f t="shared" si="18"/>
        <v>0</v>
      </c>
      <c r="I56" s="49">
        <f t="shared" si="19"/>
        <v>0</v>
      </c>
      <c r="J56" s="50">
        <f t="shared" si="14"/>
        <v>0</v>
      </c>
      <c r="K56" s="51" t="e">
        <f t="shared" si="15"/>
        <v>#DIV/0!</v>
      </c>
      <c r="L56" s="52" t="e">
        <f t="shared" si="10"/>
        <v>#DIV/0!</v>
      </c>
      <c r="M56" s="53"/>
      <c r="N56" s="54" t="e">
        <f t="shared" si="11"/>
        <v>#DIV/0!</v>
      </c>
      <c r="O56" s="55"/>
      <c r="P56" s="26">
        <f>IF(O56&gt;0,AVERAGE($O$18:O56),0)</f>
        <v>0</v>
      </c>
      <c r="Q56" s="56">
        <v>0</v>
      </c>
      <c r="R56" s="56">
        <v>0</v>
      </c>
      <c r="S56" s="6"/>
    </row>
    <row r="57" spans="2:19" hidden="1" x14ac:dyDescent="0.2">
      <c r="B57" s="57">
        <f t="shared" si="6"/>
        <v>40</v>
      </c>
      <c r="C57" s="44">
        <v>41314</v>
      </c>
      <c r="D57" s="45"/>
      <c r="E57" s="25">
        <f>IF(D57&gt;0,AVERAGE(D$18:$D57),0)</f>
        <v>0</v>
      </c>
      <c r="F57" s="46">
        <f t="shared" si="16"/>
        <v>0</v>
      </c>
      <c r="G57" s="47">
        <f t="shared" si="17"/>
        <v>0</v>
      </c>
      <c r="H57" s="48">
        <f t="shared" si="18"/>
        <v>0</v>
      </c>
      <c r="I57" s="49">
        <f t="shared" si="19"/>
        <v>0</v>
      </c>
      <c r="J57" s="50">
        <f t="shared" si="14"/>
        <v>0</v>
      </c>
      <c r="K57" s="51" t="e">
        <f t="shared" si="15"/>
        <v>#DIV/0!</v>
      </c>
      <c r="L57" s="52" t="e">
        <f t="shared" si="10"/>
        <v>#DIV/0!</v>
      </c>
      <c r="M57" s="53"/>
      <c r="N57" s="54" t="e">
        <f t="shared" si="11"/>
        <v>#DIV/0!</v>
      </c>
      <c r="O57" s="55"/>
      <c r="P57" s="26">
        <f>IF(O57&gt;0,AVERAGE($O$18:O57),0)</f>
        <v>0</v>
      </c>
      <c r="Q57" s="56">
        <v>0</v>
      </c>
      <c r="R57" s="56">
        <v>0</v>
      </c>
      <c r="S57" s="6"/>
    </row>
    <row r="58" spans="2:19" hidden="1" x14ac:dyDescent="0.2">
      <c r="B58" s="57">
        <f t="shared" si="6"/>
        <v>41</v>
      </c>
      <c r="C58" s="44">
        <v>41315</v>
      </c>
      <c r="D58" s="45"/>
      <c r="E58" s="25">
        <f>IF(D58&gt;0,AVERAGE(D$18:$D58),0)</f>
        <v>0</v>
      </c>
      <c r="F58" s="46">
        <f t="shared" si="16"/>
        <v>0</v>
      </c>
      <c r="G58" s="47">
        <f t="shared" si="17"/>
        <v>0</v>
      </c>
      <c r="H58" s="48">
        <f t="shared" si="18"/>
        <v>0</v>
      </c>
      <c r="I58" s="49">
        <f t="shared" si="19"/>
        <v>0</v>
      </c>
      <c r="J58" s="50">
        <f t="shared" si="14"/>
        <v>0</v>
      </c>
      <c r="K58" s="51" t="e">
        <f t="shared" si="15"/>
        <v>#DIV/0!</v>
      </c>
      <c r="L58" s="52" t="e">
        <f t="shared" si="10"/>
        <v>#DIV/0!</v>
      </c>
      <c r="M58" s="53"/>
      <c r="N58" s="54" t="e">
        <f t="shared" si="11"/>
        <v>#DIV/0!</v>
      </c>
      <c r="O58" s="55"/>
      <c r="P58" s="26">
        <f>IF(O58&gt;0,AVERAGE($O$18:O58),0)</f>
        <v>0</v>
      </c>
      <c r="Q58" s="56">
        <v>0</v>
      </c>
      <c r="R58" s="56">
        <v>0</v>
      </c>
      <c r="S58" s="6"/>
    </row>
    <row r="59" spans="2:19" hidden="1" x14ac:dyDescent="0.2">
      <c r="B59" s="57">
        <f t="shared" si="6"/>
        <v>42</v>
      </c>
      <c r="C59" s="44">
        <v>41316</v>
      </c>
      <c r="D59" s="45"/>
      <c r="E59" s="25">
        <f>IF(D59&gt;0,AVERAGE(D$18:$D59),0)</f>
        <v>0</v>
      </c>
      <c r="F59" s="46">
        <f t="shared" si="16"/>
        <v>0</v>
      </c>
      <c r="G59" s="47">
        <f t="shared" si="17"/>
        <v>0</v>
      </c>
      <c r="H59" s="48">
        <f t="shared" si="18"/>
        <v>0</v>
      </c>
      <c r="I59" s="49">
        <f t="shared" si="19"/>
        <v>0</v>
      </c>
      <c r="J59" s="50">
        <f t="shared" si="14"/>
        <v>0</v>
      </c>
      <c r="K59" s="51" t="e">
        <f t="shared" si="15"/>
        <v>#DIV/0!</v>
      </c>
      <c r="L59" s="52" t="e">
        <f t="shared" si="10"/>
        <v>#DIV/0!</v>
      </c>
      <c r="M59" s="53"/>
      <c r="N59" s="54" t="e">
        <f t="shared" si="11"/>
        <v>#DIV/0!</v>
      </c>
      <c r="O59" s="55"/>
      <c r="P59" s="26">
        <f>IF(O59&gt;0,AVERAGE($O$18:O59),0)</f>
        <v>0</v>
      </c>
      <c r="Q59" s="56">
        <v>0</v>
      </c>
      <c r="R59" s="56">
        <v>0</v>
      </c>
      <c r="S59" s="6"/>
    </row>
    <row r="60" spans="2:19" hidden="1" x14ac:dyDescent="0.2">
      <c r="B60" s="57">
        <f t="shared" si="6"/>
        <v>43</v>
      </c>
      <c r="C60" s="44">
        <v>41317</v>
      </c>
      <c r="D60" s="45"/>
      <c r="E60" s="25">
        <f>IF(D60&gt;0,AVERAGE(D$18:$D60),0)</f>
        <v>0</v>
      </c>
      <c r="F60" s="46">
        <f t="shared" si="16"/>
        <v>0</v>
      </c>
      <c r="G60" s="47">
        <f t="shared" si="17"/>
        <v>0</v>
      </c>
      <c r="H60" s="48">
        <f t="shared" si="18"/>
        <v>0</v>
      </c>
      <c r="I60" s="49">
        <f t="shared" si="19"/>
        <v>0</v>
      </c>
      <c r="J60" s="50">
        <f t="shared" si="14"/>
        <v>0</v>
      </c>
      <c r="K60" s="51" t="e">
        <f t="shared" si="15"/>
        <v>#DIV/0!</v>
      </c>
      <c r="L60" s="52" t="e">
        <f t="shared" si="10"/>
        <v>#DIV/0!</v>
      </c>
      <c r="M60" s="53"/>
      <c r="N60" s="54" t="e">
        <f t="shared" si="11"/>
        <v>#DIV/0!</v>
      </c>
      <c r="O60" s="55"/>
      <c r="P60" s="26">
        <f>IF(O60&gt;0,AVERAGE($O$18:O60),0)</f>
        <v>0</v>
      </c>
      <c r="Q60" s="56">
        <v>0</v>
      </c>
      <c r="R60" s="56">
        <v>0</v>
      </c>
      <c r="S60" s="6"/>
    </row>
    <row r="61" spans="2:19" hidden="1" x14ac:dyDescent="0.2">
      <c r="B61" s="57">
        <f t="shared" si="6"/>
        <v>44</v>
      </c>
      <c r="C61" s="44">
        <v>41318</v>
      </c>
      <c r="D61" s="45"/>
      <c r="E61" s="25">
        <f>IF(D61&gt;0,AVERAGE(D$18:$D61),0)</f>
        <v>0</v>
      </c>
      <c r="F61" s="46">
        <f t="shared" si="16"/>
        <v>0</v>
      </c>
      <c r="G61" s="47">
        <f t="shared" si="17"/>
        <v>0</v>
      </c>
      <c r="H61" s="48">
        <f t="shared" si="18"/>
        <v>0</v>
      </c>
      <c r="I61" s="49">
        <f t="shared" si="19"/>
        <v>0</v>
      </c>
      <c r="J61" s="50">
        <f t="shared" si="14"/>
        <v>0</v>
      </c>
      <c r="K61" s="51" t="e">
        <f t="shared" si="15"/>
        <v>#DIV/0!</v>
      </c>
      <c r="L61" s="52" t="e">
        <f t="shared" si="10"/>
        <v>#DIV/0!</v>
      </c>
      <c r="M61" s="53"/>
      <c r="N61" s="54" t="e">
        <f t="shared" si="11"/>
        <v>#DIV/0!</v>
      </c>
      <c r="O61" s="55"/>
      <c r="P61" s="26">
        <f>IF(O61&gt;0,AVERAGE($O$18:O61),0)</f>
        <v>0</v>
      </c>
      <c r="Q61" s="56">
        <v>0</v>
      </c>
      <c r="R61" s="56">
        <v>0</v>
      </c>
      <c r="S61" s="6"/>
    </row>
    <row r="62" spans="2:19" hidden="1" x14ac:dyDescent="0.2">
      <c r="B62" s="57">
        <f t="shared" si="6"/>
        <v>45</v>
      </c>
      <c r="C62" s="44">
        <v>41319</v>
      </c>
      <c r="D62" s="45"/>
      <c r="E62" s="25">
        <f>IF(D62&gt;0,AVERAGE(D$18:$D62),0)</f>
        <v>0</v>
      </c>
      <c r="F62" s="46">
        <f t="shared" si="16"/>
        <v>0</v>
      </c>
      <c r="G62" s="47">
        <f t="shared" si="17"/>
        <v>0</v>
      </c>
      <c r="H62" s="48">
        <f t="shared" si="18"/>
        <v>0</v>
      </c>
      <c r="I62" s="49">
        <f t="shared" si="19"/>
        <v>0</v>
      </c>
      <c r="J62" s="50">
        <f t="shared" si="14"/>
        <v>0</v>
      </c>
      <c r="K62" s="51" t="e">
        <f t="shared" si="15"/>
        <v>#DIV/0!</v>
      </c>
      <c r="L62" s="52" t="e">
        <f t="shared" si="10"/>
        <v>#DIV/0!</v>
      </c>
      <c r="M62" s="53"/>
      <c r="N62" s="54" t="e">
        <f t="shared" si="11"/>
        <v>#DIV/0!</v>
      </c>
      <c r="O62" s="55"/>
      <c r="P62" s="26">
        <f>IF(O62&gt;0,AVERAGE($O$18:O62),0)</f>
        <v>0</v>
      </c>
      <c r="Q62" s="56">
        <v>0</v>
      </c>
      <c r="R62" s="56">
        <v>0</v>
      </c>
      <c r="S62" s="6"/>
    </row>
    <row r="63" spans="2:19" hidden="1" x14ac:dyDescent="0.2">
      <c r="B63" s="57">
        <f t="shared" si="6"/>
        <v>46</v>
      </c>
      <c r="C63" s="44">
        <v>41320</v>
      </c>
      <c r="D63" s="45"/>
      <c r="E63" s="25">
        <f>IF(D63&gt;0,AVERAGE(D$18:$D63),0)</f>
        <v>0</v>
      </c>
      <c r="F63" s="46">
        <f t="shared" si="16"/>
        <v>0</v>
      </c>
      <c r="G63" s="47">
        <f t="shared" si="17"/>
        <v>0</v>
      </c>
      <c r="H63" s="48">
        <f t="shared" si="18"/>
        <v>0</v>
      </c>
      <c r="I63" s="49">
        <f t="shared" si="19"/>
        <v>0</v>
      </c>
      <c r="J63" s="50">
        <f t="shared" si="14"/>
        <v>0</v>
      </c>
      <c r="K63" s="51" t="e">
        <f t="shared" si="15"/>
        <v>#DIV/0!</v>
      </c>
      <c r="L63" s="52" t="e">
        <f t="shared" si="10"/>
        <v>#DIV/0!</v>
      </c>
      <c r="M63" s="53"/>
      <c r="N63" s="54" t="e">
        <f t="shared" si="11"/>
        <v>#DIV/0!</v>
      </c>
      <c r="O63" s="55"/>
      <c r="P63" s="26">
        <f>IF(O63&gt;0,AVERAGE($O$18:O63),0)</f>
        <v>0</v>
      </c>
      <c r="Q63" s="56">
        <v>0</v>
      </c>
      <c r="R63" s="56">
        <v>0</v>
      </c>
      <c r="S63" s="6"/>
    </row>
    <row r="64" spans="2:19" hidden="1" x14ac:dyDescent="0.2">
      <c r="B64" s="57">
        <f t="shared" si="6"/>
        <v>47</v>
      </c>
      <c r="C64" s="44">
        <v>41321</v>
      </c>
      <c r="D64" s="45"/>
      <c r="E64" s="25">
        <f>IF(D64&gt;0,AVERAGE(D$18:$D64),0)</f>
        <v>0</v>
      </c>
      <c r="F64" s="46">
        <f t="shared" si="16"/>
        <v>0</v>
      </c>
      <c r="G64" s="47">
        <f t="shared" si="17"/>
        <v>0</v>
      </c>
      <c r="H64" s="48">
        <f t="shared" si="18"/>
        <v>0</v>
      </c>
      <c r="I64" s="49">
        <f t="shared" si="19"/>
        <v>0</v>
      </c>
      <c r="J64" s="50">
        <f t="shared" si="14"/>
        <v>0</v>
      </c>
      <c r="K64" s="51" t="e">
        <f t="shared" si="15"/>
        <v>#DIV/0!</v>
      </c>
      <c r="L64" s="52" t="e">
        <f t="shared" si="10"/>
        <v>#DIV/0!</v>
      </c>
      <c r="M64" s="53"/>
      <c r="N64" s="54" t="e">
        <f t="shared" si="11"/>
        <v>#DIV/0!</v>
      </c>
      <c r="O64" s="55"/>
      <c r="P64" s="26">
        <f>IF(O64&gt;0,AVERAGE($O$18:O64),0)</f>
        <v>0</v>
      </c>
      <c r="Q64" s="56">
        <v>0</v>
      </c>
      <c r="R64" s="56">
        <v>0</v>
      </c>
      <c r="S64" s="6"/>
    </row>
    <row r="65" spans="2:19" hidden="1" x14ac:dyDescent="0.2">
      <c r="B65" s="57">
        <f t="shared" si="6"/>
        <v>48</v>
      </c>
      <c r="C65" s="44">
        <v>41322</v>
      </c>
      <c r="D65" s="45"/>
      <c r="E65" s="25">
        <f>IF(D65&gt;0,AVERAGE(D$18:$D65),0)</f>
        <v>0</v>
      </c>
      <c r="F65" s="46">
        <f t="shared" si="16"/>
        <v>0</v>
      </c>
      <c r="G65" s="47">
        <f t="shared" si="17"/>
        <v>0</v>
      </c>
      <c r="H65" s="48">
        <f t="shared" si="18"/>
        <v>0</v>
      </c>
      <c r="I65" s="49">
        <f t="shared" si="19"/>
        <v>0</v>
      </c>
      <c r="J65" s="50">
        <f t="shared" si="14"/>
        <v>0</v>
      </c>
      <c r="K65" s="51" t="e">
        <f t="shared" si="15"/>
        <v>#DIV/0!</v>
      </c>
      <c r="L65" s="52" t="e">
        <f t="shared" si="10"/>
        <v>#DIV/0!</v>
      </c>
      <c r="M65" s="53"/>
      <c r="N65" s="54" t="e">
        <f t="shared" si="11"/>
        <v>#DIV/0!</v>
      </c>
      <c r="O65" s="55"/>
      <c r="P65" s="26">
        <f>IF(O65&gt;0,AVERAGE($O$18:O65),0)</f>
        <v>0</v>
      </c>
      <c r="Q65" s="56">
        <v>0</v>
      </c>
      <c r="R65" s="56">
        <v>0</v>
      </c>
      <c r="S65" s="6"/>
    </row>
    <row r="66" spans="2:19" hidden="1" x14ac:dyDescent="0.2">
      <c r="B66" s="57">
        <f t="shared" si="6"/>
        <v>49</v>
      </c>
      <c r="C66" s="44">
        <v>41323</v>
      </c>
      <c r="D66" s="45"/>
      <c r="E66" s="25">
        <f>IF(D66&gt;0,AVERAGE(D$18:$D66),0)</f>
        <v>0</v>
      </c>
      <c r="F66" s="46">
        <f t="shared" si="16"/>
        <v>0</v>
      </c>
      <c r="G66" s="47">
        <f t="shared" si="17"/>
        <v>0</v>
      </c>
      <c r="H66" s="48">
        <f t="shared" si="18"/>
        <v>0</v>
      </c>
      <c r="I66" s="49">
        <f t="shared" si="19"/>
        <v>0</v>
      </c>
      <c r="J66" s="50">
        <f t="shared" si="14"/>
        <v>0</v>
      </c>
      <c r="K66" s="51" t="e">
        <f t="shared" si="15"/>
        <v>#DIV/0!</v>
      </c>
      <c r="L66" s="52" t="e">
        <f t="shared" si="10"/>
        <v>#DIV/0!</v>
      </c>
      <c r="M66" s="53"/>
      <c r="N66" s="54" t="e">
        <f t="shared" si="11"/>
        <v>#DIV/0!</v>
      </c>
      <c r="O66" s="55"/>
      <c r="P66" s="26">
        <f>IF(O66&gt;0,AVERAGE($O$18:O66),0)</f>
        <v>0</v>
      </c>
      <c r="Q66" s="56">
        <v>0</v>
      </c>
      <c r="R66" s="56">
        <v>0</v>
      </c>
      <c r="S66" s="6"/>
    </row>
    <row r="67" spans="2:19" hidden="1" x14ac:dyDescent="0.2">
      <c r="B67" s="57">
        <f t="shared" si="6"/>
        <v>50</v>
      </c>
      <c r="C67" s="44">
        <v>41324</v>
      </c>
      <c r="D67" s="45"/>
      <c r="E67" s="25">
        <f>IF(D67&gt;0,AVERAGE(D$18:$D67),0)</f>
        <v>0</v>
      </c>
      <c r="F67" s="46">
        <f t="shared" si="16"/>
        <v>0</v>
      </c>
      <c r="G67" s="47">
        <f t="shared" si="17"/>
        <v>0</v>
      </c>
      <c r="H67" s="48">
        <f t="shared" si="18"/>
        <v>0</v>
      </c>
      <c r="I67" s="49">
        <f t="shared" si="19"/>
        <v>0</v>
      </c>
      <c r="J67" s="50">
        <f t="shared" si="14"/>
        <v>0</v>
      </c>
      <c r="K67" s="51" t="e">
        <f t="shared" si="15"/>
        <v>#DIV/0!</v>
      </c>
      <c r="L67" s="52" t="e">
        <f t="shared" si="10"/>
        <v>#DIV/0!</v>
      </c>
      <c r="M67" s="53"/>
      <c r="N67" s="54" t="e">
        <f t="shared" si="11"/>
        <v>#DIV/0!</v>
      </c>
      <c r="O67" s="55"/>
      <c r="P67" s="26">
        <f>IF(O67&gt;0,AVERAGE($O$18:O67),0)</f>
        <v>0</v>
      </c>
      <c r="Q67" s="56">
        <v>0</v>
      </c>
      <c r="R67" s="56">
        <v>0</v>
      </c>
      <c r="S67" s="6"/>
    </row>
    <row r="68" spans="2:19" hidden="1" x14ac:dyDescent="0.2">
      <c r="B68" s="57">
        <f t="shared" si="6"/>
        <v>51</v>
      </c>
      <c r="C68" s="44">
        <v>41325</v>
      </c>
      <c r="D68" s="45"/>
      <c r="E68" s="25">
        <f>IF(D68&gt;0,AVERAGE(D$18:$D68),0)</f>
        <v>0</v>
      </c>
      <c r="F68" s="46">
        <f t="shared" si="16"/>
        <v>0</v>
      </c>
      <c r="G68" s="47">
        <f t="shared" si="17"/>
        <v>0</v>
      </c>
      <c r="H68" s="48">
        <f t="shared" si="18"/>
        <v>0</v>
      </c>
      <c r="I68" s="49">
        <f t="shared" si="19"/>
        <v>0</v>
      </c>
      <c r="J68" s="50">
        <f t="shared" si="14"/>
        <v>0</v>
      </c>
      <c r="K68" s="51" t="e">
        <f t="shared" si="15"/>
        <v>#DIV/0!</v>
      </c>
      <c r="L68" s="52" t="e">
        <f t="shared" si="10"/>
        <v>#DIV/0!</v>
      </c>
      <c r="M68" s="53"/>
      <c r="N68" s="54" t="e">
        <f t="shared" si="11"/>
        <v>#DIV/0!</v>
      </c>
      <c r="O68" s="55"/>
      <c r="P68" s="26">
        <f>IF(O68&gt;0,AVERAGE($O$18:O68),0)</f>
        <v>0</v>
      </c>
      <c r="Q68" s="56">
        <v>0</v>
      </c>
      <c r="R68" s="56">
        <v>0</v>
      </c>
      <c r="S68" s="6"/>
    </row>
    <row r="69" spans="2:19" hidden="1" x14ac:dyDescent="0.2">
      <c r="B69" s="57">
        <f t="shared" si="6"/>
        <v>52</v>
      </c>
      <c r="C69" s="44">
        <v>41326</v>
      </c>
      <c r="D69" s="45"/>
      <c r="E69" s="25">
        <f>IF(D69&gt;0,AVERAGE(D$18:$D69),0)</f>
        <v>0</v>
      </c>
      <c r="F69" s="46">
        <f t="shared" si="16"/>
        <v>0</v>
      </c>
      <c r="G69" s="47">
        <f t="shared" si="17"/>
        <v>0</v>
      </c>
      <c r="H69" s="48">
        <f t="shared" si="18"/>
        <v>0</v>
      </c>
      <c r="I69" s="49">
        <f t="shared" si="19"/>
        <v>0</v>
      </c>
      <c r="J69" s="50">
        <f t="shared" si="14"/>
        <v>0</v>
      </c>
      <c r="K69" s="51" t="e">
        <f t="shared" si="15"/>
        <v>#DIV/0!</v>
      </c>
      <c r="L69" s="52" t="e">
        <f t="shared" si="10"/>
        <v>#DIV/0!</v>
      </c>
      <c r="M69" s="53"/>
      <c r="N69" s="54" t="e">
        <f t="shared" si="11"/>
        <v>#DIV/0!</v>
      </c>
      <c r="O69" s="55"/>
      <c r="P69" s="26">
        <f>IF(O69&gt;0,AVERAGE($O$18:O69),0)</f>
        <v>0</v>
      </c>
      <c r="Q69" s="56">
        <v>0</v>
      </c>
      <c r="R69" s="56">
        <v>0</v>
      </c>
      <c r="S69" s="6"/>
    </row>
    <row r="70" spans="2:19" hidden="1" x14ac:dyDescent="0.2">
      <c r="B70" s="57">
        <f t="shared" si="6"/>
        <v>53</v>
      </c>
      <c r="C70" s="44">
        <v>41327</v>
      </c>
      <c r="D70" s="45"/>
      <c r="E70" s="25">
        <f>IF(D70&gt;0,AVERAGE(D$18:$D70),0)</f>
        <v>0</v>
      </c>
      <c r="F70" s="46">
        <f t="shared" si="16"/>
        <v>0</v>
      </c>
      <c r="G70" s="47">
        <f t="shared" si="17"/>
        <v>0</v>
      </c>
      <c r="H70" s="48">
        <f t="shared" si="18"/>
        <v>0</v>
      </c>
      <c r="I70" s="49">
        <f t="shared" si="19"/>
        <v>0</v>
      </c>
      <c r="J70" s="50">
        <f t="shared" si="14"/>
        <v>0</v>
      </c>
      <c r="K70" s="51" t="e">
        <f t="shared" si="15"/>
        <v>#DIV/0!</v>
      </c>
      <c r="L70" s="52" t="e">
        <f t="shared" si="10"/>
        <v>#DIV/0!</v>
      </c>
      <c r="M70" s="53"/>
      <c r="N70" s="54" t="e">
        <f t="shared" si="11"/>
        <v>#DIV/0!</v>
      </c>
      <c r="O70" s="55"/>
      <c r="P70" s="26">
        <f>IF(O70&gt;0,AVERAGE($O$18:O70),0)</f>
        <v>0</v>
      </c>
      <c r="Q70" s="56">
        <v>0</v>
      </c>
      <c r="R70" s="56">
        <v>0</v>
      </c>
      <c r="S70" s="6"/>
    </row>
    <row r="71" spans="2:19" hidden="1" x14ac:dyDescent="0.2">
      <c r="B71" s="57">
        <f t="shared" si="6"/>
        <v>54</v>
      </c>
      <c r="C71" s="44">
        <v>41328</v>
      </c>
      <c r="D71" s="45"/>
      <c r="E71" s="25">
        <f>IF(D71&gt;0,AVERAGE(D$18:$D71),0)</f>
        <v>0</v>
      </c>
      <c r="F71" s="46">
        <f t="shared" si="16"/>
        <v>0</v>
      </c>
      <c r="G71" s="47">
        <f t="shared" si="17"/>
        <v>0</v>
      </c>
      <c r="H71" s="48">
        <f t="shared" si="18"/>
        <v>0</v>
      </c>
      <c r="I71" s="49">
        <f t="shared" si="19"/>
        <v>0</v>
      </c>
      <c r="J71" s="50">
        <f t="shared" si="14"/>
        <v>0</v>
      </c>
      <c r="K71" s="51" t="e">
        <f t="shared" si="15"/>
        <v>#DIV/0!</v>
      </c>
      <c r="L71" s="52" t="e">
        <f t="shared" si="10"/>
        <v>#DIV/0!</v>
      </c>
      <c r="M71" s="53"/>
      <c r="N71" s="54" t="e">
        <f t="shared" si="11"/>
        <v>#DIV/0!</v>
      </c>
      <c r="O71" s="55"/>
      <c r="P71" s="26">
        <f>IF(O71&gt;0,AVERAGE($O$18:O71),0)</f>
        <v>0</v>
      </c>
      <c r="Q71" s="56">
        <v>0</v>
      </c>
      <c r="R71" s="56">
        <v>0</v>
      </c>
      <c r="S71" s="6"/>
    </row>
    <row r="72" spans="2:19" hidden="1" x14ac:dyDescent="0.2">
      <c r="B72" s="57">
        <f t="shared" si="6"/>
        <v>55</v>
      </c>
      <c r="C72" s="44">
        <v>41329</v>
      </c>
      <c r="D72" s="45"/>
      <c r="E72" s="25">
        <f>IF(D72&gt;0,AVERAGE(D$18:$D72),0)</f>
        <v>0</v>
      </c>
      <c r="F72" s="46">
        <f t="shared" si="16"/>
        <v>0</v>
      </c>
      <c r="G72" s="47">
        <f t="shared" si="17"/>
        <v>0</v>
      </c>
      <c r="H72" s="48">
        <f t="shared" si="18"/>
        <v>0</v>
      </c>
      <c r="I72" s="49">
        <f t="shared" si="19"/>
        <v>0</v>
      </c>
      <c r="J72" s="50">
        <f t="shared" si="14"/>
        <v>0</v>
      </c>
      <c r="K72" s="51" t="e">
        <f t="shared" si="15"/>
        <v>#DIV/0!</v>
      </c>
      <c r="L72" s="52" t="e">
        <f t="shared" si="10"/>
        <v>#DIV/0!</v>
      </c>
      <c r="M72" s="53"/>
      <c r="N72" s="54" t="e">
        <f t="shared" si="11"/>
        <v>#DIV/0!</v>
      </c>
      <c r="O72" s="55"/>
      <c r="P72" s="26">
        <f>IF(O72&gt;0,AVERAGE($O$18:O72),0)</f>
        <v>0</v>
      </c>
      <c r="Q72" s="56">
        <v>0</v>
      </c>
      <c r="R72" s="56">
        <v>0</v>
      </c>
      <c r="S72" s="6"/>
    </row>
    <row r="73" spans="2:19" hidden="1" x14ac:dyDescent="0.2">
      <c r="B73" s="57">
        <f t="shared" si="6"/>
        <v>56</v>
      </c>
      <c r="C73" s="44">
        <v>41330</v>
      </c>
      <c r="D73" s="45"/>
      <c r="E73" s="25">
        <f>IF(D73&gt;0,AVERAGE(D$18:$D73),0)</f>
        <v>0</v>
      </c>
      <c r="F73" s="46">
        <f t="shared" si="16"/>
        <v>0</v>
      </c>
      <c r="G73" s="47">
        <f t="shared" si="17"/>
        <v>0</v>
      </c>
      <c r="H73" s="48">
        <f t="shared" si="18"/>
        <v>0</v>
      </c>
      <c r="I73" s="49">
        <f t="shared" si="19"/>
        <v>0</v>
      </c>
      <c r="J73" s="50">
        <f t="shared" si="14"/>
        <v>0</v>
      </c>
      <c r="K73" s="51" t="e">
        <f t="shared" si="15"/>
        <v>#DIV/0!</v>
      </c>
      <c r="L73" s="52" t="e">
        <f t="shared" si="10"/>
        <v>#DIV/0!</v>
      </c>
      <c r="M73" s="53"/>
      <c r="N73" s="54" t="e">
        <f t="shared" si="11"/>
        <v>#DIV/0!</v>
      </c>
      <c r="O73" s="55"/>
      <c r="P73" s="26">
        <f>IF(O73&gt;0,AVERAGE($O$18:O73),0)</f>
        <v>0</v>
      </c>
      <c r="Q73" s="56">
        <v>0</v>
      </c>
      <c r="R73" s="56">
        <v>0</v>
      </c>
      <c r="S73" s="6"/>
    </row>
    <row r="74" spans="2:19" hidden="1" x14ac:dyDescent="0.2">
      <c r="B74" s="57">
        <f t="shared" si="6"/>
        <v>57</v>
      </c>
      <c r="C74" s="44">
        <v>41331</v>
      </c>
      <c r="D74" s="45"/>
      <c r="E74" s="25">
        <f>IF(D74&gt;0,AVERAGE(D$18:$D74),0)</f>
        <v>0</v>
      </c>
      <c r="F74" s="46">
        <f t="shared" si="16"/>
        <v>0</v>
      </c>
      <c r="G74" s="47">
        <f t="shared" si="17"/>
        <v>0</v>
      </c>
      <c r="H74" s="48">
        <f t="shared" si="18"/>
        <v>0</v>
      </c>
      <c r="I74" s="49">
        <f t="shared" si="19"/>
        <v>0</v>
      </c>
      <c r="J74" s="50">
        <f t="shared" si="14"/>
        <v>0</v>
      </c>
      <c r="K74" s="51" t="e">
        <f t="shared" si="15"/>
        <v>#DIV/0!</v>
      </c>
      <c r="L74" s="52" t="e">
        <f t="shared" si="10"/>
        <v>#DIV/0!</v>
      </c>
      <c r="M74" s="53"/>
      <c r="N74" s="54" t="e">
        <f t="shared" si="11"/>
        <v>#DIV/0!</v>
      </c>
      <c r="O74" s="55"/>
      <c r="P74" s="26">
        <f>IF(O74&gt;0,AVERAGE($O$18:O74),0)</f>
        <v>0</v>
      </c>
      <c r="Q74" s="56">
        <v>0</v>
      </c>
      <c r="R74" s="56">
        <v>0</v>
      </c>
      <c r="S74" s="6"/>
    </row>
    <row r="75" spans="2:19" hidden="1" x14ac:dyDescent="0.2">
      <c r="B75" s="57">
        <f t="shared" si="6"/>
        <v>58</v>
      </c>
      <c r="C75" s="44">
        <v>41332</v>
      </c>
      <c r="D75" s="45"/>
      <c r="E75" s="25">
        <f>IF(D75&gt;0,AVERAGE(D$18:$D75),0)</f>
        <v>0</v>
      </c>
      <c r="F75" s="46">
        <f t="shared" si="16"/>
        <v>0</v>
      </c>
      <c r="G75" s="47">
        <f t="shared" si="17"/>
        <v>0</v>
      </c>
      <c r="H75" s="48">
        <f t="shared" si="18"/>
        <v>0</v>
      </c>
      <c r="I75" s="49">
        <f t="shared" si="19"/>
        <v>0</v>
      </c>
      <c r="J75" s="50">
        <f t="shared" si="14"/>
        <v>0</v>
      </c>
      <c r="K75" s="51" t="e">
        <f t="shared" si="15"/>
        <v>#DIV/0!</v>
      </c>
      <c r="L75" s="52" t="e">
        <f t="shared" si="10"/>
        <v>#DIV/0!</v>
      </c>
      <c r="M75" s="53"/>
      <c r="N75" s="54" t="e">
        <f t="shared" si="11"/>
        <v>#DIV/0!</v>
      </c>
      <c r="O75" s="55"/>
      <c r="P75" s="26">
        <f>IF(O75&gt;0,AVERAGE($O$18:O75),0)</f>
        <v>0</v>
      </c>
      <c r="Q75" s="56">
        <v>0</v>
      </c>
      <c r="R75" s="56">
        <v>0</v>
      </c>
      <c r="S75" s="6"/>
    </row>
    <row r="76" spans="2:19" hidden="1" x14ac:dyDescent="0.2">
      <c r="B76" s="57">
        <f t="shared" si="6"/>
        <v>59</v>
      </c>
      <c r="C76" s="44">
        <v>41333</v>
      </c>
      <c r="D76" s="45"/>
      <c r="E76" s="25">
        <f>IF(D76&gt;0,AVERAGE(D$18:$D76),0)</f>
        <v>0</v>
      </c>
      <c r="F76" s="46">
        <f t="shared" si="16"/>
        <v>0</v>
      </c>
      <c r="G76" s="47">
        <f t="shared" si="17"/>
        <v>0</v>
      </c>
      <c r="H76" s="48">
        <f t="shared" si="18"/>
        <v>0</v>
      </c>
      <c r="I76" s="49">
        <f t="shared" si="19"/>
        <v>0</v>
      </c>
      <c r="J76" s="50">
        <f t="shared" si="14"/>
        <v>0</v>
      </c>
      <c r="K76" s="51" t="e">
        <f t="shared" si="15"/>
        <v>#DIV/0!</v>
      </c>
      <c r="L76" s="52" t="e">
        <f t="shared" si="10"/>
        <v>#DIV/0!</v>
      </c>
      <c r="M76" s="53"/>
      <c r="N76" s="54" t="e">
        <f t="shared" si="11"/>
        <v>#DIV/0!</v>
      </c>
      <c r="O76" s="55"/>
      <c r="P76" s="26">
        <f>IF(O76&gt;0,AVERAGE($O$18:O76),0)</f>
        <v>0</v>
      </c>
      <c r="Q76" s="56">
        <v>0</v>
      </c>
      <c r="R76" s="56">
        <v>0</v>
      </c>
      <c r="S76" s="6"/>
    </row>
    <row r="77" spans="2:19" hidden="1" x14ac:dyDescent="0.2">
      <c r="B77" s="57">
        <f t="shared" si="6"/>
        <v>60</v>
      </c>
      <c r="C77" s="44">
        <v>41334</v>
      </c>
      <c r="D77" s="45"/>
      <c r="E77" s="25">
        <f>IF(D77&gt;0,AVERAGE(D$18:$D77),0)</f>
        <v>0</v>
      </c>
      <c r="F77" s="46">
        <f>+$K$5/31</f>
        <v>0</v>
      </c>
      <c r="G77" s="47">
        <f>+$G$5/31</f>
        <v>0</v>
      </c>
      <c r="H77" s="48">
        <f>+$H$5/31+M77</f>
        <v>0</v>
      </c>
      <c r="I77" s="49">
        <f>+$I$5/31</f>
        <v>0</v>
      </c>
      <c r="J77" s="50">
        <f t="shared" si="14"/>
        <v>0</v>
      </c>
      <c r="K77" s="51" t="e">
        <f t="shared" si="15"/>
        <v>#DIV/0!</v>
      </c>
      <c r="L77" s="52" t="e">
        <f t="shared" si="10"/>
        <v>#DIV/0!</v>
      </c>
      <c r="M77" s="53"/>
      <c r="N77" s="54" t="e">
        <f t="shared" si="11"/>
        <v>#DIV/0!</v>
      </c>
      <c r="O77" s="55"/>
      <c r="P77" s="26">
        <f>IF(O77&gt;0,AVERAGE($O$18:O77),0)</f>
        <v>0</v>
      </c>
      <c r="Q77" s="56">
        <v>0</v>
      </c>
      <c r="R77" s="56">
        <v>0</v>
      </c>
      <c r="S77" s="6"/>
    </row>
    <row r="78" spans="2:19" hidden="1" x14ac:dyDescent="0.2">
      <c r="B78" s="57">
        <f t="shared" si="6"/>
        <v>61</v>
      </c>
      <c r="C78" s="44">
        <v>41335</v>
      </c>
      <c r="D78" s="45"/>
      <c r="E78" s="25">
        <f>IF(D78&gt;0,AVERAGE(D$18:$D78),0)</f>
        <v>0</v>
      </c>
      <c r="F78" s="46">
        <f t="shared" ref="F78:F107" si="20">+$K$5/31</f>
        <v>0</v>
      </c>
      <c r="G78" s="47">
        <f t="shared" ref="G78:G107" si="21">+$G$5/31</f>
        <v>0</v>
      </c>
      <c r="H78" s="48">
        <f t="shared" ref="H78:H107" si="22">+$H$5/31+M78</f>
        <v>0</v>
      </c>
      <c r="I78" s="49">
        <f t="shared" ref="I78:I107" si="23">+$I$5/31</f>
        <v>0</v>
      </c>
      <c r="J78" s="50">
        <f t="shared" si="14"/>
        <v>0</v>
      </c>
      <c r="K78" s="51" t="e">
        <f t="shared" si="15"/>
        <v>#DIV/0!</v>
      </c>
      <c r="L78" s="52" t="e">
        <f t="shared" si="10"/>
        <v>#DIV/0!</v>
      </c>
      <c r="M78" s="53"/>
      <c r="N78" s="54" t="e">
        <f t="shared" si="11"/>
        <v>#DIV/0!</v>
      </c>
      <c r="O78" s="55"/>
      <c r="P78" s="26">
        <f>IF(O78&gt;0,AVERAGE($O$18:O78),0)</f>
        <v>0</v>
      </c>
      <c r="Q78" s="56">
        <v>0</v>
      </c>
      <c r="R78" s="56">
        <v>0</v>
      </c>
      <c r="S78" s="6"/>
    </row>
    <row r="79" spans="2:19" hidden="1" x14ac:dyDescent="0.2">
      <c r="B79" s="57">
        <f t="shared" si="6"/>
        <v>62</v>
      </c>
      <c r="C79" s="44">
        <v>41336</v>
      </c>
      <c r="D79" s="45"/>
      <c r="E79" s="25">
        <f>IF(D79&gt;0,AVERAGE(D$18:$D79),0)</f>
        <v>0</v>
      </c>
      <c r="F79" s="46">
        <f t="shared" si="20"/>
        <v>0</v>
      </c>
      <c r="G79" s="47">
        <f t="shared" si="21"/>
        <v>0</v>
      </c>
      <c r="H79" s="48">
        <f t="shared" si="22"/>
        <v>0</v>
      </c>
      <c r="I79" s="49">
        <f t="shared" si="23"/>
        <v>0</v>
      </c>
      <c r="J79" s="50">
        <f t="shared" si="14"/>
        <v>0</v>
      </c>
      <c r="K79" s="51" t="e">
        <f t="shared" si="15"/>
        <v>#DIV/0!</v>
      </c>
      <c r="L79" s="52" t="e">
        <f t="shared" si="10"/>
        <v>#DIV/0!</v>
      </c>
      <c r="M79" s="53"/>
      <c r="N79" s="54" t="e">
        <f t="shared" si="11"/>
        <v>#DIV/0!</v>
      </c>
      <c r="O79" s="55"/>
      <c r="P79" s="26">
        <f>IF(O79&gt;0,AVERAGE($O$18:O79),0)</f>
        <v>0</v>
      </c>
      <c r="Q79" s="56">
        <v>0</v>
      </c>
      <c r="R79" s="56">
        <v>0</v>
      </c>
      <c r="S79" s="6"/>
    </row>
    <row r="80" spans="2:19" hidden="1" x14ac:dyDescent="0.2">
      <c r="B80" s="57">
        <f t="shared" si="6"/>
        <v>63</v>
      </c>
      <c r="C80" s="44">
        <v>41337</v>
      </c>
      <c r="D80" s="45"/>
      <c r="E80" s="25">
        <f>IF(D80&gt;0,AVERAGE(D$18:$D80),0)</f>
        <v>0</v>
      </c>
      <c r="F80" s="46">
        <f t="shared" si="20"/>
        <v>0</v>
      </c>
      <c r="G80" s="47">
        <f t="shared" si="21"/>
        <v>0</v>
      </c>
      <c r="H80" s="48">
        <f t="shared" si="22"/>
        <v>0</v>
      </c>
      <c r="I80" s="49">
        <f t="shared" si="23"/>
        <v>0</v>
      </c>
      <c r="J80" s="50">
        <f t="shared" si="14"/>
        <v>0</v>
      </c>
      <c r="K80" s="51" t="e">
        <f t="shared" si="15"/>
        <v>#DIV/0!</v>
      </c>
      <c r="L80" s="52" t="e">
        <f t="shared" si="10"/>
        <v>#DIV/0!</v>
      </c>
      <c r="M80" s="53"/>
      <c r="N80" s="54" t="e">
        <f t="shared" si="11"/>
        <v>#DIV/0!</v>
      </c>
      <c r="O80" s="55"/>
      <c r="P80" s="26">
        <f>IF(O80&gt;0,AVERAGE($O$18:O80),0)</f>
        <v>0</v>
      </c>
      <c r="Q80" s="56">
        <v>0</v>
      </c>
      <c r="R80" s="56">
        <v>0</v>
      </c>
      <c r="S80" s="6"/>
    </row>
    <row r="81" spans="2:19" hidden="1" x14ac:dyDescent="0.2">
      <c r="B81" s="57">
        <f t="shared" si="6"/>
        <v>64</v>
      </c>
      <c r="C81" s="44">
        <v>41338</v>
      </c>
      <c r="D81" s="45"/>
      <c r="E81" s="25">
        <f>IF(D81&gt;0,AVERAGE(D$18:$D81),0)</f>
        <v>0</v>
      </c>
      <c r="F81" s="46">
        <f t="shared" si="20"/>
        <v>0</v>
      </c>
      <c r="G81" s="47">
        <f t="shared" si="21"/>
        <v>0</v>
      </c>
      <c r="H81" s="48">
        <f t="shared" si="22"/>
        <v>0</v>
      </c>
      <c r="I81" s="49">
        <f t="shared" si="23"/>
        <v>0</v>
      </c>
      <c r="J81" s="50">
        <f t="shared" si="14"/>
        <v>0</v>
      </c>
      <c r="K81" s="51" t="e">
        <f t="shared" si="15"/>
        <v>#DIV/0!</v>
      </c>
      <c r="L81" s="52" t="e">
        <f t="shared" si="10"/>
        <v>#DIV/0!</v>
      </c>
      <c r="M81" s="53"/>
      <c r="N81" s="54" t="e">
        <f t="shared" si="11"/>
        <v>#DIV/0!</v>
      </c>
      <c r="O81" s="55"/>
      <c r="P81" s="26">
        <f>IF(O81&gt;0,AVERAGE($O$18:O81),0)</f>
        <v>0</v>
      </c>
      <c r="Q81" s="56">
        <v>0</v>
      </c>
      <c r="R81" s="56">
        <v>0</v>
      </c>
      <c r="S81" s="6"/>
    </row>
    <row r="82" spans="2:19" hidden="1" x14ac:dyDescent="0.2">
      <c r="B82" s="57">
        <f t="shared" si="6"/>
        <v>65</v>
      </c>
      <c r="C82" s="44">
        <v>41339</v>
      </c>
      <c r="D82" s="45"/>
      <c r="E82" s="25">
        <f>IF(D82&gt;0,AVERAGE(D$18:$D82),0)</f>
        <v>0</v>
      </c>
      <c r="F82" s="46">
        <f t="shared" si="20"/>
        <v>0</v>
      </c>
      <c r="G82" s="47">
        <f t="shared" si="21"/>
        <v>0</v>
      </c>
      <c r="H82" s="48">
        <f t="shared" si="22"/>
        <v>0</v>
      </c>
      <c r="I82" s="49">
        <f t="shared" si="23"/>
        <v>0</v>
      </c>
      <c r="J82" s="50">
        <f t="shared" si="14"/>
        <v>0</v>
      </c>
      <c r="K82" s="51" t="e">
        <f t="shared" si="15"/>
        <v>#DIV/0!</v>
      </c>
      <c r="L82" s="52" t="e">
        <f t="shared" si="10"/>
        <v>#DIV/0!</v>
      </c>
      <c r="M82" s="53"/>
      <c r="N82" s="54" t="e">
        <f t="shared" si="11"/>
        <v>#DIV/0!</v>
      </c>
      <c r="O82" s="55"/>
      <c r="P82" s="26">
        <f>IF(O82&gt;0,AVERAGE($O$18:O82),0)</f>
        <v>0</v>
      </c>
      <c r="Q82" s="56">
        <v>0</v>
      </c>
      <c r="R82" s="56">
        <v>0</v>
      </c>
      <c r="S82" s="6"/>
    </row>
    <row r="83" spans="2:19" hidden="1" x14ac:dyDescent="0.2">
      <c r="B83" s="57">
        <f t="shared" ref="B83:B146" si="24">+B82+1</f>
        <v>66</v>
      </c>
      <c r="C83" s="44">
        <v>41340</v>
      </c>
      <c r="D83" s="45"/>
      <c r="E83" s="25">
        <f>IF(D83&gt;0,AVERAGE(D$18:$D83),0)</f>
        <v>0</v>
      </c>
      <c r="F83" s="46">
        <f t="shared" si="20"/>
        <v>0</v>
      </c>
      <c r="G83" s="47">
        <f t="shared" si="21"/>
        <v>0</v>
      </c>
      <c r="H83" s="48">
        <f t="shared" si="22"/>
        <v>0</v>
      </c>
      <c r="I83" s="49">
        <f t="shared" si="23"/>
        <v>0</v>
      </c>
      <c r="J83" s="50">
        <f t="shared" si="14"/>
        <v>0</v>
      </c>
      <c r="K83" s="51" t="e">
        <f t="shared" si="15"/>
        <v>#DIV/0!</v>
      </c>
      <c r="L83" s="52" t="e">
        <f t="shared" ref="L83:L146" si="25">+K83*365</f>
        <v>#DIV/0!</v>
      </c>
      <c r="M83" s="53"/>
      <c r="N83" s="54" t="e">
        <f t="shared" ref="N83:N146" si="26">+L83-$C$8</f>
        <v>#DIV/0!</v>
      </c>
      <c r="O83" s="55"/>
      <c r="P83" s="26">
        <f>IF(O83&gt;0,AVERAGE($O$18:O83),0)</f>
        <v>0</v>
      </c>
      <c r="Q83" s="56">
        <v>0</v>
      </c>
      <c r="R83" s="56">
        <v>0</v>
      </c>
      <c r="S83" s="6"/>
    </row>
    <row r="84" spans="2:19" hidden="1" x14ac:dyDescent="0.2">
      <c r="B84" s="57">
        <f t="shared" si="24"/>
        <v>67</v>
      </c>
      <c r="C84" s="44">
        <v>41341</v>
      </c>
      <c r="D84" s="45"/>
      <c r="E84" s="25">
        <f>IF(D84&gt;0,AVERAGE(D$18:$D84),0)</f>
        <v>0</v>
      </c>
      <c r="F84" s="46">
        <f t="shared" si="20"/>
        <v>0</v>
      </c>
      <c r="G84" s="47">
        <f t="shared" si="21"/>
        <v>0</v>
      </c>
      <c r="H84" s="48">
        <f t="shared" si="22"/>
        <v>0</v>
      </c>
      <c r="I84" s="49">
        <f t="shared" si="23"/>
        <v>0</v>
      </c>
      <c r="J84" s="50">
        <f t="shared" si="14"/>
        <v>0</v>
      </c>
      <c r="K84" s="51" t="e">
        <f t="shared" si="15"/>
        <v>#DIV/0!</v>
      </c>
      <c r="L84" s="52" t="e">
        <f t="shared" si="25"/>
        <v>#DIV/0!</v>
      </c>
      <c r="M84" s="53"/>
      <c r="N84" s="54" t="e">
        <f t="shared" si="26"/>
        <v>#DIV/0!</v>
      </c>
      <c r="O84" s="55"/>
      <c r="P84" s="26">
        <f>IF(O84&gt;0,AVERAGE($O$18:O84),0)</f>
        <v>0</v>
      </c>
      <c r="Q84" s="56">
        <v>0</v>
      </c>
      <c r="R84" s="56">
        <v>0</v>
      </c>
      <c r="S84" s="6"/>
    </row>
    <row r="85" spans="2:19" hidden="1" x14ac:dyDescent="0.2">
      <c r="B85" s="57">
        <f t="shared" si="24"/>
        <v>68</v>
      </c>
      <c r="C85" s="44">
        <v>41342</v>
      </c>
      <c r="D85" s="45"/>
      <c r="E85" s="25">
        <f>IF(D85&gt;0,AVERAGE(D$18:$D85),0)</f>
        <v>0</v>
      </c>
      <c r="F85" s="46">
        <f t="shared" si="20"/>
        <v>0</v>
      </c>
      <c r="G85" s="47">
        <f t="shared" si="21"/>
        <v>0</v>
      </c>
      <c r="H85" s="48">
        <f t="shared" si="22"/>
        <v>0</v>
      </c>
      <c r="I85" s="49">
        <f t="shared" si="23"/>
        <v>0</v>
      </c>
      <c r="J85" s="50">
        <f t="shared" si="14"/>
        <v>0</v>
      </c>
      <c r="K85" s="51" t="e">
        <f t="shared" si="15"/>
        <v>#DIV/0!</v>
      </c>
      <c r="L85" s="52" t="e">
        <f t="shared" si="25"/>
        <v>#DIV/0!</v>
      </c>
      <c r="M85" s="53"/>
      <c r="N85" s="54" t="e">
        <f t="shared" si="26"/>
        <v>#DIV/0!</v>
      </c>
      <c r="O85" s="55"/>
      <c r="P85" s="26">
        <f>IF(O85&gt;0,AVERAGE($O$18:O85),0)</f>
        <v>0</v>
      </c>
      <c r="Q85" s="56">
        <v>0</v>
      </c>
      <c r="R85" s="56">
        <v>0</v>
      </c>
      <c r="S85" s="6"/>
    </row>
    <row r="86" spans="2:19" hidden="1" x14ac:dyDescent="0.2">
      <c r="B86" s="57">
        <f t="shared" si="24"/>
        <v>69</v>
      </c>
      <c r="C86" s="44">
        <v>41343</v>
      </c>
      <c r="D86" s="45"/>
      <c r="E86" s="25">
        <f>IF(D86&gt;0,AVERAGE(D$18:$D86),0)</f>
        <v>0</v>
      </c>
      <c r="F86" s="46">
        <f t="shared" si="20"/>
        <v>0</v>
      </c>
      <c r="G86" s="47">
        <f t="shared" si="21"/>
        <v>0</v>
      </c>
      <c r="H86" s="48">
        <f t="shared" si="22"/>
        <v>0</v>
      </c>
      <c r="I86" s="49">
        <f t="shared" si="23"/>
        <v>0</v>
      </c>
      <c r="J86" s="50">
        <f t="shared" si="14"/>
        <v>0</v>
      </c>
      <c r="K86" s="51" t="e">
        <f t="shared" si="15"/>
        <v>#DIV/0!</v>
      </c>
      <c r="L86" s="52" t="e">
        <f t="shared" si="25"/>
        <v>#DIV/0!</v>
      </c>
      <c r="M86" s="53"/>
      <c r="N86" s="54" t="e">
        <f t="shared" si="26"/>
        <v>#DIV/0!</v>
      </c>
      <c r="O86" s="55"/>
      <c r="P86" s="26">
        <f>IF(O86&gt;0,AVERAGE($O$18:O86),0)</f>
        <v>0</v>
      </c>
      <c r="Q86" s="56">
        <v>0</v>
      </c>
      <c r="R86" s="56">
        <v>0</v>
      </c>
      <c r="S86" s="6"/>
    </row>
    <row r="87" spans="2:19" hidden="1" x14ac:dyDescent="0.2">
      <c r="B87" s="57">
        <f t="shared" si="24"/>
        <v>70</v>
      </c>
      <c r="C87" s="44">
        <v>41344</v>
      </c>
      <c r="D87" s="45"/>
      <c r="E87" s="25">
        <f>IF(D87&gt;0,AVERAGE(D$18:$D87),0)</f>
        <v>0</v>
      </c>
      <c r="F87" s="46">
        <f t="shared" si="20"/>
        <v>0</v>
      </c>
      <c r="G87" s="47">
        <f t="shared" si="21"/>
        <v>0</v>
      </c>
      <c r="H87" s="48">
        <f t="shared" si="22"/>
        <v>0</v>
      </c>
      <c r="I87" s="49">
        <f t="shared" si="23"/>
        <v>0</v>
      </c>
      <c r="J87" s="50">
        <f t="shared" ref="J87:J150" si="27">SUM(F87:I87)</f>
        <v>0</v>
      </c>
      <c r="K87" s="51" t="e">
        <f t="shared" ref="K87:K150" si="28">+J87/((E87+P87)/1000)*100</f>
        <v>#DIV/0!</v>
      </c>
      <c r="L87" s="52" t="e">
        <f t="shared" si="25"/>
        <v>#DIV/0!</v>
      </c>
      <c r="M87" s="53"/>
      <c r="N87" s="54" t="e">
        <f t="shared" si="26"/>
        <v>#DIV/0!</v>
      </c>
      <c r="O87" s="55"/>
      <c r="P87" s="26">
        <f>IF(O87&gt;0,AVERAGE($O$18:O87),0)</f>
        <v>0</v>
      </c>
      <c r="Q87" s="56">
        <v>0</v>
      </c>
      <c r="R87" s="56">
        <v>0</v>
      </c>
      <c r="S87" s="6"/>
    </row>
    <row r="88" spans="2:19" hidden="1" x14ac:dyDescent="0.2">
      <c r="B88" s="57">
        <f t="shared" si="24"/>
        <v>71</v>
      </c>
      <c r="C88" s="44">
        <v>41345</v>
      </c>
      <c r="D88" s="45"/>
      <c r="E88" s="25">
        <f>IF(D88&gt;0,AVERAGE(D$18:$D88),0)</f>
        <v>0</v>
      </c>
      <c r="F88" s="46">
        <f t="shared" si="20"/>
        <v>0</v>
      </c>
      <c r="G88" s="47">
        <f t="shared" si="21"/>
        <v>0</v>
      </c>
      <c r="H88" s="48">
        <f t="shared" si="22"/>
        <v>0</v>
      </c>
      <c r="I88" s="49">
        <f t="shared" si="23"/>
        <v>0</v>
      </c>
      <c r="J88" s="50">
        <f t="shared" si="27"/>
        <v>0</v>
      </c>
      <c r="K88" s="51" t="e">
        <f t="shared" si="28"/>
        <v>#DIV/0!</v>
      </c>
      <c r="L88" s="52" t="e">
        <f t="shared" si="25"/>
        <v>#DIV/0!</v>
      </c>
      <c r="M88" s="53"/>
      <c r="N88" s="54" t="e">
        <f t="shared" si="26"/>
        <v>#DIV/0!</v>
      </c>
      <c r="O88" s="55"/>
      <c r="P88" s="26">
        <f>IF(O88&gt;0,AVERAGE($O$18:O88),0)</f>
        <v>0</v>
      </c>
      <c r="Q88" s="56">
        <v>0</v>
      </c>
      <c r="R88" s="56">
        <v>0</v>
      </c>
      <c r="S88" s="6"/>
    </row>
    <row r="89" spans="2:19" hidden="1" x14ac:dyDescent="0.2">
      <c r="B89" s="57">
        <f t="shared" si="24"/>
        <v>72</v>
      </c>
      <c r="C89" s="44">
        <v>41346</v>
      </c>
      <c r="D89" s="45"/>
      <c r="E89" s="25">
        <f>IF(D89&gt;0,AVERAGE(D$18:$D89),0)</f>
        <v>0</v>
      </c>
      <c r="F89" s="46">
        <f t="shared" si="20"/>
        <v>0</v>
      </c>
      <c r="G89" s="47">
        <f t="shared" si="21"/>
        <v>0</v>
      </c>
      <c r="H89" s="48">
        <f t="shared" si="22"/>
        <v>0</v>
      </c>
      <c r="I89" s="49">
        <f t="shared" si="23"/>
        <v>0</v>
      </c>
      <c r="J89" s="50">
        <f t="shared" si="27"/>
        <v>0</v>
      </c>
      <c r="K89" s="51" t="e">
        <f t="shared" si="28"/>
        <v>#DIV/0!</v>
      </c>
      <c r="L89" s="52" t="e">
        <f t="shared" si="25"/>
        <v>#DIV/0!</v>
      </c>
      <c r="M89" s="53"/>
      <c r="N89" s="54" t="e">
        <f t="shared" si="26"/>
        <v>#DIV/0!</v>
      </c>
      <c r="O89" s="55"/>
      <c r="P89" s="26">
        <f>IF(O89&gt;0,AVERAGE($O$18:O89),0)</f>
        <v>0</v>
      </c>
      <c r="Q89" s="56">
        <v>0</v>
      </c>
      <c r="R89" s="56">
        <v>0</v>
      </c>
      <c r="S89" s="6"/>
    </row>
    <row r="90" spans="2:19" hidden="1" x14ac:dyDescent="0.2">
      <c r="B90" s="57">
        <f t="shared" si="24"/>
        <v>73</v>
      </c>
      <c r="C90" s="44">
        <v>41347</v>
      </c>
      <c r="D90" s="45"/>
      <c r="E90" s="25">
        <f>IF(D90&gt;0,AVERAGE(D$18:$D90),0)</f>
        <v>0</v>
      </c>
      <c r="F90" s="46">
        <f t="shared" si="20"/>
        <v>0</v>
      </c>
      <c r="G90" s="47">
        <f t="shared" si="21"/>
        <v>0</v>
      </c>
      <c r="H90" s="48">
        <f t="shared" si="22"/>
        <v>0</v>
      </c>
      <c r="I90" s="49">
        <f t="shared" si="23"/>
        <v>0</v>
      </c>
      <c r="J90" s="50">
        <f t="shared" si="27"/>
        <v>0</v>
      </c>
      <c r="K90" s="51" t="e">
        <f t="shared" si="28"/>
        <v>#DIV/0!</v>
      </c>
      <c r="L90" s="52" t="e">
        <f t="shared" si="25"/>
        <v>#DIV/0!</v>
      </c>
      <c r="M90" s="53"/>
      <c r="N90" s="54" t="e">
        <f t="shared" si="26"/>
        <v>#DIV/0!</v>
      </c>
      <c r="O90" s="55"/>
      <c r="P90" s="26">
        <f>IF(O90&gt;0,AVERAGE($O$18:O90),0)</f>
        <v>0</v>
      </c>
      <c r="Q90" s="56">
        <v>0</v>
      </c>
      <c r="R90" s="56">
        <v>0</v>
      </c>
      <c r="S90" s="6"/>
    </row>
    <row r="91" spans="2:19" hidden="1" x14ac:dyDescent="0.2">
      <c r="B91" s="57">
        <f t="shared" si="24"/>
        <v>74</v>
      </c>
      <c r="C91" s="44">
        <v>41348</v>
      </c>
      <c r="D91" s="45"/>
      <c r="E91" s="25">
        <f>IF(D91&gt;0,AVERAGE(D$18:$D91),0)</f>
        <v>0</v>
      </c>
      <c r="F91" s="46">
        <f t="shared" si="20"/>
        <v>0</v>
      </c>
      <c r="G91" s="47">
        <f t="shared" si="21"/>
        <v>0</v>
      </c>
      <c r="H91" s="48">
        <f t="shared" si="22"/>
        <v>0</v>
      </c>
      <c r="I91" s="49">
        <f t="shared" si="23"/>
        <v>0</v>
      </c>
      <c r="J91" s="50">
        <f t="shared" si="27"/>
        <v>0</v>
      </c>
      <c r="K91" s="51" t="e">
        <f t="shared" si="28"/>
        <v>#DIV/0!</v>
      </c>
      <c r="L91" s="52" t="e">
        <f t="shared" si="25"/>
        <v>#DIV/0!</v>
      </c>
      <c r="M91" s="53"/>
      <c r="N91" s="54" t="e">
        <f t="shared" si="26"/>
        <v>#DIV/0!</v>
      </c>
      <c r="O91" s="55"/>
      <c r="P91" s="26">
        <f>IF(O91&gt;0,AVERAGE($O$18:O91),0)</f>
        <v>0</v>
      </c>
      <c r="Q91" s="56">
        <v>0</v>
      </c>
      <c r="R91" s="56">
        <v>0</v>
      </c>
      <c r="S91" s="6"/>
    </row>
    <row r="92" spans="2:19" hidden="1" x14ac:dyDescent="0.2">
      <c r="B92" s="57">
        <f t="shared" si="24"/>
        <v>75</v>
      </c>
      <c r="C92" s="44">
        <v>41349</v>
      </c>
      <c r="D92" s="45"/>
      <c r="E92" s="25">
        <f>IF(D92&gt;0,AVERAGE(D$18:$D92),0)</f>
        <v>0</v>
      </c>
      <c r="F92" s="46">
        <f t="shared" si="20"/>
        <v>0</v>
      </c>
      <c r="G92" s="47">
        <f t="shared" si="21"/>
        <v>0</v>
      </c>
      <c r="H92" s="48">
        <f t="shared" si="22"/>
        <v>0</v>
      </c>
      <c r="I92" s="49">
        <f t="shared" si="23"/>
        <v>0</v>
      </c>
      <c r="J92" s="50">
        <f t="shared" si="27"/>
        <v>0</v>
      </c>
      <c r="K92" s="51" t="e">
        <f t="shared" si="28"/>
        <v>#DIV/0!</v>
      </c>
      <c r="L92" s="52" t="e">
        <f t="shared" si="25"/>
        <v>#DIV/0!</v>
      </c>
      <c r="M92" s="53"/>
      <c r="N92" s="54" t="e">
        <f t="shared" si="26"/>
        <v>#DIV/0!</v>
      </c>
      <c r="O92" s="55"/>
      <c r="P92" s="26">
        <f>IF(O92&gt;0,AVERAGE($O$18:O92),0)</f>
        <v>0</v>
      </c>
      <c r="Q92" s="56">
        <v>0</v>
      </c>
      <c r="R92" s="56">
        <v>0</v>
      </c>
      <c r="S92" s="6"/>
    </row>
    <row r="93" spans="2:19" hidden="1" x14ac:dyDescent="0.2">
      <c r="B93" s="57">
        <f t="shared" si="24"/>
        <v>76</v>
      </c>
      <c r="C93" s="44">
        <v>41350</v>
      </c>
      <c r="D93" s="45"/>
      <c r="E93" s="25">
        <f>IF(D93&gt;0,AVERAGE(D$18:$D93),0)</f>
        <v>0</v>
      </c>
      <c r="F93" s="46">
        <f t="shared" si="20"/>
        <v>0</v>
      </c>
      <c r="G93" s="47">
        <f t="shared" si="21"/>
        <v>0</v>
      </c>
      <c r="H93" s="48">
        <f t="shared" si="22"/>
        <v>0</v>
      </c>
      <c r="I93" s="49">
        <f t="shared" si="23"/>
        <v>0</v>
      </c>
      <c r="J93" s="50">
        <f t="shared" si="27"/>
        <v>0</v>
      </c>
      <c r="K93" s="51" t="e">
        <f t="shared" si="28"/>
        <v>#DIV/0!</v>
      </c>
      <c r="L93" s="52" t="e">
        <f t="shared" si="25"/>
        <v>#DIV/0!</v>
      </c>
      <c r="M93" s="53"/>
      <c r="N93" s="54" t="e">
        <f t="shared" si="26"/>
        <v>#DIV/0!</v>
      </c>
      <c r="O93" s="55"/>
      <c r="P93" s="26">
        <f>IF(O93&gt;0,AVERAGE($O$18:O93),0)</f>
        <v>0</v>
      </c>
      <c r="Q93" s="56">
        <v>0</v>
      </c>
      <c r="R93" s="56">
        <v>0</v>
      </c>
      <c r="S93" s="6"/>
    </row>
    <row r="94" spans="2:19" hidden="1" x14ac:dyDescent="0.2">
      <c r="B94" s="57">
        <f t="shared" si="24"/>
        <v>77</v>
      </c>
      <c r="C94" s="44">
        <v>41351</v>
      </c>
      <c r="D94" s="45"/>
      <c r="E94" s="25">
        <f>IF(D94&gt;0,AVERAGE(D$18:$D94),0)</f>
        <v>0</v>
      </c>
      <c r="F94" s="46">
        <f t="shared" si="20"/>
        <v>0</v>
      </c>
      <c r="G94" s="47">
        <f t="shared" si="21"/>
        <v>0</v>
      </c>
      <c r="H94" s="48">
        <f t="shared" si="22"/>
        <v>0</v>
      </c>
      <c r="I94" s="49">
        <f t="shared" si="23"/>
        <v>0</v>
      </c>
      <c r="J94" s="50">
        <f t="shared" si="27"/>
        <v>0</v>
      </c>
      <c r="K94" s="51" t="e">
        <f t="shared" si="28"/>
        <v>#DIV/0!</v>
      </c>
      <c r="L94" s="52" t="e">
        <f t="shared" si="25"/>
        <v>#DIV/0!</v>
      </c>
      <c r="M94" s="53"/>
      <c r="N94" s="54" t="e">
        <f t="shared" si="26"/>
        <v>#DIV/0!</v>
      </c>
      <c r="O94" s="55"/>
      <c r="P94" s="26">
        <f>IF(O94&gt;0,AVERAGE($O$18:O94),0)</f>
        <v>0</v>
      </c>
      <c r="Q94" s="56">
        <v>0</v>
      </c>
      <c r="R94" s="56">
        <v>0</v>
      </c>
      <c r="S94" s="6"/>
    </row>
    <row r="95" spans="2:19" hidden="1" x14ac:dyDescent="0.2">
      <c r="B95" s="57">
        <f t="shared" si="24"/>
        <v>78</v>
      </c>
      <c r="C95" s="44">
        <v>41352</v>
      </c>
      <c r="D95" s="45"/>
      <c r="E95" s="25">
        <f>IF(D95&gt;0,AVERAGE(D$18:$D95),0)</f>
        <v>0</v>
      </c>
      <c r="F95" s="46">
        <f t="shared" si="20"/>
        <v>0</v>
      </c>
      <c r="G95" s="47">
        <f t="shared" si="21"/>
        <v>0</v>
      </c>
      <c r="H95" s="48">
        <f t="shared" si="22"/>
        <v>0</v>
      </c>
      <c r="I95" s="49">
        <f t="shared" si="23"/>
        <v>0</v>
      </c>
      <c r="J95" s="50">
        <f t="shared" si="27"/>
        <v>0</v>
      </c>
      <c r="K95" s="51" t="e">
        <f t="shared" si="28"/>
        <v>#DIV/0!</v>
      </c>
      <c r="L95" s="52" t="e">
        <f t="shared" si="25"/>
        <v>#DIV/0!</v>
      </c>
      <c r="M95" s="53"/>
      <c r="N95" s="54" t="e">
        <f t="shared" si="26"/>
        <v>#DIV/0!</v>
      </c>
      <c r="O95" s="55"/>
      <c r="P95" s="26">
        <f>IF(O95&gt;0,AVERAGE($O$18:O95),0)</f>
        <v>0</v>
      </c>
      <c r="Q95" s="56">
        <v>0</v>
      </c>
      <c r="R95" s="56">
        <v>0</v>
      </c>
      <c r="S95" s="6"/>
    </row>
    <row r="96" spans="2:19" hidden="1" x14ac:dyDescent="0.2">
      <c r="B96" s="57">
        <f t="shared" si="24"/>
        <v>79</v>
      </c>
      <c r="C96" s="44">
        <v>41353</v>
      </c>
      <c r="D96" s="45"/>
      <c r="E96" s="25">
        <f>IF(D96&gt;0,AVERAGE(D$18:$D96),0)</f>
        <v>0</v>
      </c>
      <c r="F96" s="46">
        <f t="shared" si="20"/>
        <v>0</v>
      </c>
      <c r="G96" s="47">
        <f t="shared" si="21"/>
        <v>0</v>
      </c>
      <c r="H96" s="48">
        <f t="shared" si="22"/>
        <v>0</v>
      </c>
      <c r="I96" s="49">
        <f t="shared" si="23"/>
        <v>0</v>
      </c>
      <c r="J96" s="50">
        <f t="shared" si="27"/>
        <v>0</v>
      </c>
      <c r="K96" s="51" t="e">
        <f t="shared" si="28"/>
        <v>#DIV/0!</v>
      </c>
      <c r="L96" s="52" t="e">
        <f t="shared" si="25"/>
        <v>#DIV/0!</v>
      </c>
      <c r="M96" s="53"/>
      <c r="N96" s="54" t="e">
        <f t="shared" si="26"/>
        <v>#DIV/0!</v>
      </c>
      <c r="O96" s="55"/>
      <c r="P96" s="26">
        <f>IF(O96&gt;0,AVERAGE($O$18:O96),0)</f>
        <v>0</v>
      </c>
      <c r="Q96" s="56">
        <v>0</v>
      </c>
      <c r="R96" s="56">
        <v>0</v>
      </c>
      <c r="S96" s="6"/>
    </row>
    <row r="97" spans="2:19" hidden="1" x14ac:dyDescent="0.2">
      <c r="B97" s="57">
        <f t="shared" si="24"/>
        <v>80</v>
      </c>
      <c r="C97" s="44">
        <v>41354</v>
      </c>
      <c r="D97" s="45"/>
      <c r="E97" s="25">
        <f>IF(D97&gt;0,AVERAGE(D$18:$D97),0)</f>
        <v>0</v>
      </c>
      <c r="F97" s="46">
        <f t="shared" si="20"/>
        <v>0</v>
      </c>
      <c r="G97" s="47">
        <f t="shared" si="21"/>
        <v>0</v>
      </c>
      <c r="H97" s="48">
        <f t="shared" si="22"/>
        <v>0</v>
      </c>
      <c r="I97" s="49">
        <f t="shared" si="23"/>
        <v>0</v>
      </c>
      <c r="J97" s="50">
        <f t="shared" si="27"/>
        <v>0</v>
      </c>
      <c r="K97" s="51" t="e">
        <f t="shared" si="28"/>
        <v>#DIV/0!</v>
      </c>
      <c r="L97" s="52" t="e">
        <f t="shared" si="25"/>
        <v>#DIV/0!</v>
      </c>
      <c r="M97" s="53"/>
      <c r="N97" s="54" t="e">
        <f t="shared" si="26"/>
        <v>#DIV/0!</v>
      </c>
      <c r="O97" s="55"/>
      <c r="P97" s="26">
        <f>IF(O97&gt;0,AVERAGE($O$18:O97),0)</f>
        <v>0</v>
      </c>
      <c r="Q97" s="56">
        <v>0</v>
      </c>
      <c r="R97" s="56">
        <v>0</v>
      </c>
      <c r="S97" s="6"/>
    </row>
    <row r="98" spans="2:19" hidden="1" x14ac:dyDescent="0.2">
      <c r="B98" s="57">
        <f t="shared" si="24"/>
        <v>81</v>
      </c>
      <c r="C98" s="44">
        <v>41355</v>
      </c>
      <c r="D98" s="45"/>
      <c r="E98" s="25">
        <f>IF(D98&gt;0,AVERAGE(D$18:$D98),0)</f>
        <v>0</v>
      </c>
      <c r="F98" s="46">
        <f t="shared" si="20"/>
        <v>0</v>
      </c>
      <c r="G98" s="47">
        <f t="shared" si="21"/>
        <v>0</v>
      </c>
      <c r="H98" s="48">
        <f t="shared" si="22"/>
        <v>0</v>
      </c>
      <c r="I98" s="49">
        <f t="shared" si="23"/>
        <v>0</v>
      </c>
      <c r="J98" s="50">
        <f t="shared" si="27"/>
        <v>0</v>
      </c>
      <c r="K98" s="51" t="e">
        <f t="shared" si="28"/>
        <v>#DIV/0!</v>
      </c>
      <c r="L98" s="52" t="e">
        <f t="shared" si="25"/>
        <v>#DIV/0!</v>
      </c>
      <c r="M98" s="53"/>
      <c r="N98" s="54" t="e">
        <f t="shared" si="26"/>
        <v>#DIV/0!</v>
      </c>
      <c r="O98" s="55"/>
      <c r="P98" s="26">
        <f>IF(O98&gt;0,AVERAGE($O$18:O98),0)</f>
        <v>0</v>
      </c>
      <c r="Q98" s="56">
        <v>0</v>
      </c>
      <c r="R98" s="56">
        <v>0</v>
      </c>
      <c r="S98" s="6"/>
    </row>
    <row r="99" spans="2:19" hidden="1" x14ac:dyDescent="0.2">
      <c r="B99" s="57">
        <f t="shared" si="24"/>
        <v>82</v>
      </c>
      <c r="C99" s="44">
        <v>41356</v>
      </c>
      <c r="D99" s="45"/>
      <c r="E99" s="25">
        <f>IF(D99&gt;0,AVERAGE(D$18:$D99),0)</f>
        <v>0</v>
      </c>
      <c r="F99" s="46">
        <f t="shared" si="20"/>
        <v>0</v>
      </c>
      <c r="G99" s="47">
        <f t="shared" si="21"/>
        <v>0</v>
      </c>
      <c r="H99" s="48">
        <f t="shared" si="22"/>
        <v>0</v>
      </c>
      <c r="I99" s="49">
        <f t="shared" si="23"/>
        <v>0</v>
      </c>
      <c r="J99" s="50">
        <f t="shared" si="27"/>
        <v>0</v>
      </c>
      <c r="K99" s="51" t="e">
        <f t="shared" si="28"/>
        <v>#DIV/0!</v>
      </c>
      <c r="L99" s="52" t="e">
        <f t="shared" si="25"/>
        <v>#DIV/0!</v>
      </c>
      <c r="M99" s="53"/>
      <c r="N99" s="54" t="e">
        <f t="shared" si="26"/>
        <v>#DIV/0!</v>
      </c>
      <c r="O99" s="55"/>
      <c r="P99" s="26">
        <f>IF(O99&gt;0,AVERAGE($O$18:O99),0)</f>
        <v>0</v>
      </c>
      <c r="Q99" s="56">
        <v>0</v>
      </c>
      <c r="R99" s="56">
        <v>0</v>
      </c>
      <c r="S99" s="6"/>
    </row>
    <row r="100" spans="2:19" hidden="1" x14ac:dyDescent="0.2">
      <c r="B100" s="57">
        <f t="shared" si="24"/>
        <v>83</v>
      </c>
      <c r="C100" s="44">
        <v>41357</v>
      </c>
      <c r="D100" s="45"/>
      <c r="E100" s="25">
        <f>IF(D100&gt;0,AVERAGE(D$18:$D100),0)</f>
        <v>0</v>
      </c>
      <c r="F100" s="46">
        <f t="shared" si="20"/>
        <v>0</v>
      </c>
      <c r="G100" s="47">
        <f t="shared" si="21"/>
        <v>0</v>
      </c>
      <c r="H100" s="48">
        <f t="shared" si="22"/>
        <v>0</v>
      </c>
      <c r="I100" s="49">
        <f t="shared" si="23"/>
        <v>0</v>
      </c>
      <c r="J100" s="50">
        <f t="shared" si="27"/>
        <v>0</v>
      </c>
      <c r="K100" s="51" t="e">
        <f t="shared" si="28"/>
        <v>#DIV/0!</v>
      </c>
      <c r="L100" s="52" t="e">
        <f t="shared" si="25"/>
        <v>#DIV/0!</v>
      </c>
      <c r="M100" s="53"/>
      <c r="N100" s="54" t="e">
        <f t="shared" si="26"/>
        <v>#DIV/0!</v>
      </c>
      <c r="O100" s="55"/>
      <c r="P100" s="26">
        <f>IF(O100&gt;0,AVERAGE($O$18:O100),0)</f>
        <v>0</v>
      </c>
      <c r="Q100" s="56">
        <v>0</v>
      </c>
      <c r="R100" s="56">
        <v>0</v>
      </c>
      <c r="S100" s="6"/>
    </row>
    <row r="101" spans="2:19" hidden="1" x14ac:dyDescent="0.2">
      <c r="B101" s="57">
        <f t="shared" si="24"/>
        <v>84</v>
      </c>
      <c r="C101" s="44">
        <v>41358</v>
      </c>
      <c r="D101" s="45"/>
      <c r="E101" s="25">
        <f>IF(D101&gt;0,AVERAGE(D$18:$D101),0)</f>
        <v>0</v>
      </c>
      <c r="F101" s="46">
        <f t="shared" si="20"/>
        <v>0</v>
      </c>
      <c r="G101" s="47">
        <f t="shared" si="21"/>
        <v>0</v>
      </c>
      <c r="H101" s="48">
        <f t="shared" si="22"/>
        <v>0</v>
      </c>
      <c r="I101" s="49">
        <f t="shared" si="23"/>
        <v>0</v>
      </c>
      <c r="J101" s="50">
        <f t="shared" si="27"/>
        <v>0</v>
      </c>
      <c r="K101" s="51" t="e">
        <f t="shared" si="28"/>
        <v>#DIV/0!</v>
      </c>
      <c r="L101" s="52" t="e">
        <f t="shared" si="25"/>
        <v>#DIV/0!</v>
      </c>
      <c r="M101" s="53"/>
      <c r="N101" s="54" t="e">
        <f t="shared" si="26"/>
        <v>#DIV/0!</v>
      </c>
      <c r="O101" s="55"/>
      <c r="P101" s="26">
        <f>IF(O101&gt;0,AVERAGE($O$18:O101),0)</f>
        <v>0</v>
      </c>
      <c r="Q101" s="56">
        <v>0</v>
      </c>
      <c r="R101" s="56">
        <v>0</v>
      </c>
      <c r="S101" s="6"/>
    </row>
    <row r="102" spans="2:19" hidden="1" x14ac:dyDescent="0.2">
      <c r="B102" s="57">
        <f t="shared" si="24"/>
        <v>85</v>
      </c>
      <c r="C102" s="44">
        <v>41359</v>
      </c>
      <c r="D102" s="45"/>
      <c r="E102" s="25">
        <f>IF(D102&gt;0,AVERAGE(D$18:$D102),0)</f>
        <v>0</v>
      </c>
      <c r="F102" s="46">
        <f t="shared" si="20"/>
        <v>0</v>
      </c>
      <c r="G102" s="47">
        <f t="shared" si="21"/>
        <v>0</v>
      </c>
      <c r="H102" s="48">
        <f t="shared" si="22"/>
        <v>0</v>
      </c>
      <c r="I102" s="49">
        <f t="shared" si="23"/>
        <v>0</v>
      </c>
      <c r="J102" s="50">
        <f t="shared" si="27"/>
        <v>0</v>
      </c>
      <c r="K102" s="51" t="e">
        <f t="shared" si="28"/>
        <v>#DIV/0!</v>
      </c>
      <c r="L102" s="52" t="e">
        <f t="shared" si="25"/>
        <v>#DIV/0!</v>
      </c>
      <c r="M102" s="53"/>
      <c r="N102" s="54" t="e">
        <f t="shared" si="26"/>
        <v>#DIV/0!</v>
      </c>
      <c r="O102" s="55"/>
      <c r="P102" s="26">
        <f>IF(O102&gt;0,AVERAGE($O$18:O102),0)</f>
        <v>0</v>
      </c>
      <c r="Q102" s="56">
        <v>0</v>
      </c>
      <c r="R102" s="56">
        <v>0</v>
      </c>
      <c r="S102" s="6"/>
    </row>
    <row r="103" spans="2:19" hidden="1" x14ac:dyDescent="0.2">
      <c r="B103" s="57">
        <f t="shared" si="24"/>
        <v>86</v>
      </c>
      <c r="C103" s="44">
        <v>41360</v>
      </c>
      <c r="D103" s="45"/>
      <c r="E103" s="25">
        <f>IF(D103&gt;0,AVERAGE(D$18:$D103),0)</f>
        <v>0</v>
      </c>
      <c r="F103" s="46">
        <f t="shared" si="20"/>
        <v>0</v>
      </c>
      <c r="G103" s="47">
        <f t="shared" si="21"/>
        <v>0</v>
      </c>
      <c r="H103" s="48">
        <f t="shared" si="22"/>
        <v>0</v>
      </c>
      <c r="I103" s="49">
        <f t="shared" si="23"/>
        <v>0</v>
      </c>
      <c r="J103" s="50">
        <f t="shared" si="27"/>
        <v>0</v>
      </c>
      <c r="K103" s="51" t="e">
        <f t="shared" si="28"/>
        <v>#DIV/0!</v>
      </c>
      <c r="L103" s="52" t="e">
        <f t="shared" si="25"/>
        <v>#DIV/0!</v>
      </c>
      <c r="M103" s="53"/>
      <c r="N103" s="54" t="e">
        <f t="shared" si="26"/>
        <v>#DIV/0!</v>
      </c>
      <c r="O103" s="55"/>
      <c r="P103" s="26">
        <f>IF(O103&gt;0,AVERAGE($O$18:O103),0)</f>
        <v>0</v>
      </c>
      <c r="Q103" s="56">
        <v>0</v>
      </c>
      <c r="R103" s="56">
        <v>0</v>
      </c>
      <c r="S103" s="6"/>
    </row>
    <row r="104" spans="2:19" hidden="1" x14ac:dyDescent="0.2">
      <c r="B104" s="57">
        <f t="shared" si="24"/>
        <v>87</v>
      </c>
      <c r="C104" s="44">
        <v>41361</v>
      </c>
      <c r="D104" s="45"/>
      <c r="E104" s="25">
        <f>IF(D104&gt;0,AVERAGE(D$18:$D104),0)</f>
        <v>0</v>
      </c>
      <c r="F104" s="46">
        <f t="shared" si="20"/>
        <v>0</v>
      </c>
      <c r="G104" s="47">
        <f t="shared" si="21"/>
        <v>0</v>
      </c>
      <c r="H104" s="48">
        <f t="shared" si="22"/>
        <v>0</v>
      </c>
      <c r="I104" s="49">
        <f t="shared" si="23"/>
        <v>0</v>
      </c>
      <c r="J104" s="50">
        <f t="shared" si="27"/>
        <v>0</v>
      </c>
      <c r="K104" s="51" t="e">
        <f t="shared" si="28"/>
        <v>#DIV/0!</v>
      </c>
      <c r="L104" s="52" t="e">
        <f t="shared" si="25"/>
        <v>#DIV/0!</v>
      </c>
      <c r="M104" s="53"/>
      <c r="N104" s="54" t="e">
        <f t="shared" si="26"/>
        <v>#DIV/0!</v>
      </c>
      <c r="O104" s="55"/>
      <c r="P104" s="26">
        <f>IF(O104&gt;0,AVERAGE($O$18:O104),0)</f>
        <v>0</v>
      </c>
      <c r="Q104" s="56">
        <v>0</v>
      </c>
      <c r="R104" s="56">
        <v>0</v>
      </c>
      <c r="S104" s="6"/>
    </row>
    <row r="105" spans="2:19" hidden="1" x14ac:dyDescent="0.2">
      <c r="B105" s="57">
        <f t="shared" si="24"/>
        <v>88</v>
      </c>
      <c r="C105" s="44">
        <v>41362</v>
      </c>
      <c r="D105" s="45"/>
      <c r="E105" s="25">
        <f>IF(D105&gt;0,AVERAGE(D$18:$D105),0)</f>
        <v>0</v>
      </c>
      <c r="F105" s="46">
        <f t="shared" si="20"/>
        <v>0</v>
      </c>
      <c r="G105" s="47">
        <f t="shared" si="21"/>
        <v>0</v>
      </c>
      <c r="H105" s="48">
        <f t="shared" si="22"/>
        <v>0</v>
      </c>
      <c r="I105" s="49">
        <f t="shared" si="23"/>
        <v>0</v>
      </c>
      <c r="J105" s="50">
        <f t="shared" si="27"/>
        <v>0</v>
      </c>
      <c r="K105" s="51" t="e">
        <f t="shared" si="28"/>
        <v>#DIV/0!</v>
      </c>
      <c r="L105" s="52" t="e">
        <f t="shared" si="25"/>
        <v>#DIV/0!</v>
      </c>
      <c r="M105" s="53"/>
      <c r="N105" s="54" t="e">
        <f t="shared" si="26"/>
        <v>#DIV/0!</v>
      </c>
      <c r="O105" s="55"/>
      <c r="P105" s="26">
        <f>IF(O105&gt;0,AVERAGE($O$18:O105),0)</f>
        <v>0</v>
      </c>
      <c r="Q105" s="56">
        <v>0</v>
      </c>
      <c r="R105" s="56">
        <v>0</v>
      </c>
      <c r="S105" s="6"/>
    </row>
    <row r="106" spans="2:19" hidden="1" x14ac:dyDescent="0.2">
      <c r="B106" s="57">
        <f t="shared" si="24"/>
        <v>89</v>
      </c>
      <c r="C106" s="44">
        <v>41363</v>
      </c>
      <c r="D106" s="45"/>
      <c r="E106" s="25">
        <f>IF(D106&gt;0,AVERAGE(D$18:$D106),0)</f>
        <v>0</v>
      </c>
      <c r="F106" s="46">
        <f t="shared" si="20"/>
        <v>0</v>
      </c>
      <c r="G106" s="47">
        <f t="shared" si="21"/>
        <v>0</v>
      </c>
      <c r="H106" s="48">
        <f t="shared" si="22"/>
        <v>0</v>
      </c>
      <c r="I106" s="49">
        <f t="shared" si="23"/>
        <v>0</v>
      </c>
      <c r="J106" s="50">
        <f t="shared" si="27"/>
        <v>0</v>
      </c>
      <c r="K106" s="51" t="e">
        <f t="shared" si="28"/>
        <v>#DIV/0!</v>
      </c>
      <c r="L106" s="52" t="e">
        <f t="shared" si="25"/>
        <v>#DIV/0!</v>
      </c>
      <c r="M106" s="53"/>
      <c r="N106" s="54" t="e">
        <f t="shared" si="26"/>
        <v>#DIV/0!</v>
      </c>
      <c r="O106" s="55"/>
      <c r="P106" s="26">
        <f>IF(O106&gt;0,AVERAGE($O$18:O106),0)</f>
        <v>0</v>
      </c>
      <c r="Q106" s="56">
        <v>0</v>
      </c>
      <c r="R106" s="56">
        <v>0</v>
      </c>
      <c r="S106" s="6"/>
    </row>
    <row r="107" spans="2:19" hidden="1" x14ac:dyDescent="0.2">
      <c r="B107" s="57">
        <f t="shared" si="24"/>
        <v>90</v>
      </c>
      <c r="C107" s="44">
        <v>41364</v>
      </c>
      <c r="D107" s="45"/>
      <c r="E107" s="25">
        <f>IF(D107&gt;0,AVERAGE(D$18:$D107),0)</f>
        <v>0</v>
      </c>
      <c r="F107" s="46">
        <f t="shared" si="20"/>
        <v>0</v>
      </c>
      <c r="G107" s="47">
        <f t="shared" si="21"/>
        <v>0</v>
      </c>
      <c r="H107" s="48">
        <f t="shared" si="22"/>
        <v>0</v>
      </c>
      <c r="I107" s="49">
        <f t="shared" si="23"/>
        <v>0</v>
      </c>
      <c r="J107" s="50">
        <f t="shared" si="27"/>
        <v>0</v>
      </c>
      <c r="K107" s="51" t="e">
        <f t="shared" si="28"/>
        <v>#DIV/0!</v>
      </c>
      <c r="L107" s="52" t="e">
        <f t="shared" si="25"/>
        <v>#DIV/0!</v>
      </c>
      <c r="M107" s="53"/>
      <c r="N107" s="54" t="e">
        <f t="shared" si="26"/>
        <v>#DIV/0!</v>
      </c>
      <c r="O107" s="55"/>
      <c r="P107" s="26">
        <f>IF(O107&gt;0,AVERAGE($O$18:O107),0)</f>
        <v>0</v>
      </c>
      <c r="Q107" s="56">
        <v>0</v>
      </c>
      <c r="R107" s="56">
        <v>0</v>
      </c>
      <c r="S107" s="6"/>
    </row>
    <row r="108" spans="2:19" hidden="1" x14ac:dyDescent="0.2">
      <c r="B108" s="57">
        <f t="shared" si="24"/>
        <v>91</v>
      </c>
      <c r="C108" s="44">
        <v>41365</v>
      </c>
      <c r="D108" s="45"/>
      <c r="E108" s="25">
        <f>IF(D108&gt;0,AVERAGE(D$108:$D108),0)</f>
        <v>0</v>
      </c>
      <c r="F108" s="46">
        <f t="shared" ref="F108:F150" si="29">+$K$6/30</f>
        <v>0</v>
      </c>
      <c r="G108" s="47">
        <f t="shared" ref="G108:G136" si="30">+$G$6/30</f>
        <v>0</v>
      </c>
      <c r="H108" s="48">
        <f t="shared" ref="H108:H136" si="31">+$H$6/30+M108</f>
        <v>0</v>
      </c>
      <c r="I108" s="49">
        <f t="shared" ref="I108:I136" si="32">+$I$6/30</f>
        <v>0</v>
      </c>
      <c r="J108" s="50">
        <f t="shared" si="27"/>
        <v>0</v>
      </c>
      <c r="K108" s="51" t="e">
        <f t="shared" si="28"/>
        <v>#DIV/0!</v>
      </c>
      <c r="L108" s="52" t="e">
        <f t="shared" si="25"/>
        <v>#DIV/0!</v>
      </c>
      <c r="M108" s="53"/>
      <c r="N108" s="54" t="e">
        <f t="shared" si="26"/>
        <v>#DIV/0!</v>
      </c>
      <c r="O108" s="55"/>
      <c r="P108" s="26">
        <f>IF(O108&gt;0,AVERAGE($O$108:O108),0)</f>
        <v>0</v>
      </c>
      <c r="Q108" s="56">
        <v>0</v>
      </c>
      <c r="R108" s="56">
        <v>0</v>
      </c>
      <c r="S108" s="6"/>
    </row>
    <row r="109" spans="2:19" hidden="1" x14ac:dyDescent="0.2">
      <c r="B109" s="57">
        <f t="shared" si="24"/>
        <v>92</v>
      </c>
      <c r="C109" s="44">
        <v>41366</v>
      </c>
      <c r="D109" s="45"/>
      <c r="E109" s="25">
        <f>IF(D109&gt;0,AVERAGE(D$108:$D109),0)</f>
        <v>0</v>
      </c>
      <c r="F109" s="46">
        <f t="shared" si="29"/>
        <v>0</v>
      </c>
      <c r="G109" s="47">
        <f t="shared" si="30"/>
        <v>0</v>
      </c>
      <c r="H109" s="48">
        <f t="shared" si="31"/>
        <v>0</v>
      </c>
      <c r="I109" s="49">
        <f t="shared" si="32"/>
        <v>0</v>
      </c>
      <c r="J109" s="50">
        <f t="shared" si="27"/>
        <v>0</v>
      </c>
      <c r="K109" s="51" t="e">
        <f t="shared" si="28"/>
        <v>#DIV/0!</v>
      </c>
      <c r="L109" s="52" t="e">
        <f t="shared" si="25"/>
        <v>#DIV/0!</v>
      </c>
      <c r="M109" s="53"/>
      <c r="N109" s="54" t="e">
        <f t="shared" si="26"/>
        <v>#DIV/0!</v>
      </c>
      <c r="O109" s="55"/>
      <c r="P109" s="26">
        <f>IF(O109&gt;0,AVERAGE($O$108:O109),0)</f>
        <v>0</v>
      </c>
      <c r="Q109" s="56">
        <v>0</v>
      </c>
      <c r="R109" s="56">
        <v>0</v>
      </c>
      <c r="S109" s="6"/>
    </row>
    <row r="110" spans="2:19" hidden="1" x14ac:dyDescent="0.2">
      <c r="B110" s="57">
        <f t="shared" si="24"/>
        <v>93</v>
      </c>
      <c r="C110" s="44">
        <v>41367</v>
      </c>
      <c r="D110" s="45"/>
      <c r="E110" s="25">
        <f>IF(D110&gt;0,AVERAGE(D$108:$D110),0)</f>
        <v>0</v>
      </c>
      <c r="F110" s="46">
        <f t="shared" si="29"/>
        <v>0</v>
      </c>
      <c r="G110" s="47">
        <f t="shared" si="30"/>
        <v>0</v>
      </c>
      <c r="H110" s="48">
        <f t="shared" si="31"/>
        <v>0</v>
      </c>
      <c r="I110" s="49">
        <f t="shared" si="32"/>
        <v>0</v>
      </c>
      <c r="J110" s="50">
        <f t="shared" si="27"/>
        <v>0</v>
      </c>
      <c r="K110" s="51" t="e">
        <f t="shared" si="28"/>
        <v>#DIV/0!</v>
      </c>
      <c r="L110" s="52" t="e">
        <f t="shared" si="25"/>
        <v>#DIV/0!</v>
      </c>
      <c r="M110" s="53"/>
      <c r="N110" s="54" t="e">
        <f t="shared" si="26"/>
        <v>#DIV/0!</v>
      </c>
      <c r="O110" s="55"/>
      <c r="P110" s="26">
        <f>IF(O110&gt;0,AVERAGE($O$108:O110),0)</f>
        <v>0</v>
      </c>
      <c r="Q110" s="56">
        <v>0</v>
      </c>
      <c r="R110" s="56">
        <v>0</v>
      </c>
      <c r="S110" s="6"/>
    </row>
    <row r="111" spans="2:19" hidden="1" x14ac:dyDescent="0.2">
      <c r="B111" s="57">
        <f t="shared" si="24"/>
        <v>94</v>
      </c>
      <c r="C111" s="44">
        <v>41368</v>
      </c>
      <c r="D111" s="45"/>
      <c r="E111" s="25">
        <f>IF(D111&gt;0,AVERAGE(D$108:$D111),0)</f>
        <v>0</v>
      </c>
      <c r="F111" s="46">
        <f t="shared" si="29"/>
        <v>0</v>
      </c>
      <c r="G111" s="47">
        <f t="shared" si="30"/>
        <v>0</v>
      </c>
      <c r="H111" s="48">
        <f t="shared" si="31"/>
        <v>0</v>
      </c>
      <c r="I111" s="49">
        <f t="shared" si="32"/>
        <v>0</v>
      </c>
      <c r="J111" s="50">
        <f t="shared" si="27"/>
        <v>0</v>
      </c>
      <c r="K111" s="51" t="e">
        <f t="shared" si="28"/>
        <v>#DIV/0!</v>
      </c>
      <c r="L111" s="52" t="e">
        <f t="shared" si="25"/>
        <v>#DIV/0!</v>
      </c>
      <c r="M111" s="53"/>
      <c r="N111" s="54" t="e">
        <f t="shared" si="26"/>
        <v>#DIV/0!</v>
      </c>
      <c r="O111" s="55"/>
      <c r="P111" s="26">
        <f>IF(O111&gt;0,AVERAGE($O$108:O111),0)</f>
        <v>0</v>
      </c>
      <c r="Q111" s="56">
        <v>0</v>
      </c>
      <c r="R111" s="56">
        <v>0</v>
      </c>
      <c r="S111" s="6"/>
    </row>
    <row r="112" spans="2:19" hidden="1" x14ac:dyDescent="0.2">
      <c r="B112" s="57">
        <f t="shared" si="24"/>
        <v>95</v>
      </c>
      <c r="C112" s="44">
        <v>41369</v>
      </c>
      <c r="D112" s="45"/>
      <c r="E112" s="25">
        <f>IF(D112&gt;0,AVERAGE(D$108:$D112),0)</f>
        <v>0</v>
      </c>
      <c r="F112" s="46">
        <f t="shared" si="29"/>
        <v>0</v>
      </c>
      <c r="G112" s="47">
        <f t="shared" si="30"/>
        <v>0</v>
      </c>
      <c r="H112" s="48">
        <f t="shared" si="31"/>
        <v>0</v>
      </c>
      <c r="I112" s="49">
        <f t="shared" si="32"/>
        <v>0</v>
      </c>
      <c r="J112" s="50">
        <f t="shared" si="27"/>
        <v>0</v>
      </c>
      <c r="K112" s="51" t="e">
        <f t="shared" si="28"/>
        <v>#DIV/0!</v>
      </c>
      <c r="L112" s="52" t="e">
        <f t="shared" si="25"/>
        <v>#DIV/0!</v>
      </c>
      <c r="M112" s="53"/>
      <c r="N112" s="54" t="e">
        <f t="shared" si="26"/>
        <v>#DIV/0!</v>
      </c>
      <c r="O112" s="55"/>
      <c r="P112" s="26">
        <f>IF(O112&gt;0,AVERAGE($O$108:O112),0)</f>
        <v>0</v>
      </c>
      <c r="Q112" s="56">
        <v>0</v>
      </c>
      <c r="R112" s="56">
        <v>0</v>
      </c>
      <c r="S112" s="6"/>
    </row>
    <row r="113" spans="2:19" hidden="1" x14ac:dyDescent="0.2">
      <c r="B113" s="57">
        <f t="shared" si="24"/>
        <v>96</v>
      </c>
      <c r="C113" s="44">
        <v>41370</v>
      </c>
      <c r="D113" s="45"/>
      <c r="E113" s="25">
        <f>IF(D113&gt;0,AVERAGE(D$108:$D113),0)</f>
        <v>0</v>
      </c>
      <c r="F113" s="46">
        <f t="shared" si="29"/>
        <v>0</v>
      </c>
      <c r="G113" s="47">
        <f t="shared" si="30"/>
        <v>0</v>
      </c>
      <c r="H113" s="48">
        <f t="shared" si="31"/>
        <v>0</v>
      </c>
      <c r="I113" s="49">
        <f t="shared" si="32"/>
        <v>0</v>
      </c>
      <c r="J113" s="50">
        <f t="shared" si="27"/>
        <v>0</v>
      </c>
      <c r="K113" s="51" t="e">
        <f t="shared" si="28"/>
        <v>#DIV/0!</v>
      </c>
      <c r="L113" s="52" t="e">
        <f t="shared" si="25"/>
        <v>#DIV/0!</v>
      </c>
      <c r="M113" s="53"/>
      <c r="N113" s="54" t="e">
        <f t="shared" si="26"/>
        <v>#DIV/0!</v>
      </c>
      <c r="O113" s="55"/>
      <c r="P113" s="26">
        <f>IF(O113&gt;0,AVERAGE($O$108:O113),0)</f>
        <v>0</v>
      </c>
      <c r="Q113" s="56">
        <v>0</v>
      </c>
      <c r="R113" s="56">
        <v>0</v>
      </c>
      <c r="S113" s="6"/>
    </row>
    <row r="114" spans="2:19" hidden="1" x14ac:dyDescent="0.2">
      <c r="B114" s="57">
        <f t="shared" si="24"/>
        <v>97</v>
      </c>
      <c r="C114" s="44">
        <v>41371</v>
      </c>
      <c r="D114" s="45"/>
      <c r="E114" s="25">
        <f>IF(D114&gt;0,AVERAGE(D$108:$D114),0)</f>
        <v>0</v>
      </c>
      <c r="F114" s="46">
        <f t="shared" si="29"/>
        <v>0</v>
      </c>
      <c r="G114" s="47">
        <f t="shared" si="30"/>
        <v>0</v>
      </c>
      <c r="H114" s="48">
        <f t="shared" si="31"/>
        <v>0</v>
      </c>
      <c r="I114" s="49">
        <f t="shared" si="32"/>
        <v>0</v>
      </c>
      <c r="J114" s="50">
        <f t="shared" si="27"/>
        <v>0</v>
      </c>
      <c r="K114" s="51" t="e">
        <f t="shared" si="28"/>
        <v>#DIV/0!</v>
      </c>
      <c r="L114" s="52" t="e">
        <f t="shared" si="25"/>
        <v>#DIV/0!</v>
      </c>
      <c r="M114" s="53"/>
      <c r="N114" s="54" t="e">
        <f t="shared" si="26"/>
        <v>#DIV/0!</v>
      </c>
      <c r="O114" s="55"/>
      <c r="P114" s="26">
        <f>IF(O114&gt;0,AVERAGE($O$108:O114),0)</f>
        <v>0</v>
      </c>
      <c r="Q114" s="56">
        <v>0</v>
      </c>
      <c r="R114" s="56">
        <v>0</v>
      </c>
      <c r="S114" s="6"/>
    </row>
    <row r="115" spans="2:19" hidden="1" x14ac:dyDescent="0.2">
      <c r="B115" s="57">
        <f t="shared" si="24"/>
        <v>98</v>
      </c>
      <c r="C115" s="44">
        <v>41372</v>
      </c>
      <c r="D115" s="45"/>
      <c r="E115" s="25">
        <f>IF(D115&gt;0,AVERAGE(D$108:$D115),0)</f>
        <v>0</v>
      </c>
      <c r="F115" s="46">
        <f t="shared" si="29"/>
        <v>0</v>
      </c>
      <c r="G115" s="47">
        <f t="shared" si="30"/>
        <v>0</v>
      </c>
      <c r="H115" s="48">
        <f t="shared" si="31"/>
        <v>0</v>
      </c>
      <c r="I115" s="49">
        <f t="shared" si="32"/>
        <v>0</v>
      </c>
      <c r="J115" s="50">
        <f t="shared" si="27"/>
        <v>0</v>
      </c>
      <c r="K115" s="51" t="e">
        <f t="shared" si="28"/>
        <v>#DIV/0!</v>
      </c>
      <c r="L115" s="52" t="e">
        <f t="shared" si="25"/>
        <v>#DIV/0!</v>
      </c>
      <c r="M115" s="53"/>
      <c r="N115" s="54" t="e">
        <f t="shared" si="26"/>
        <v>#DIV/0!</v>
      </c>
      <c r="O115" s="55"/>
      <c r="P115" s="26">
        <f>IF(O115&gt;0,AVERAGE($O$108:O115),0)</f>
        <v>0</v>
      </c>
      <c r="Q115" s="56">
        <v>0</v>
      </c>
      <c r="R115" s="56">
        <v>0</v>
      </c>
      <c r="S115" s="6"/>
    </row>
    <row r="116" spans="2:19" hidden="1" x14ac:dyDescent="0.2">
      <c r="B116" s="57">
        <f t="shared" si="24"/>
        <v>99</v>
      </c>
      <c r="C116" s="44">
        <v>41373</v>
      </c>
      <c r="D116" s="45"/>
      <c r="E116" s="25">
        <f>IF(D116&gt;0,AVERAGE(D$108:$D116),0)</f>
        <v>0</v>
      </c>
      <c r="F116" s="46">
        <f t="shared" si="29"/>
        <v>0</v>
      </c>
      <c r="G116" s="47">
        <f t="shared" si="30"/>
        <v>0</v>
      </c>
      <c r="H116" s="48">
        <f t="shared" si="31"/>
        <v>0</v>
      </c>
      <c r="I116" s="49">
        <f t="shared" si="32"/>
        <v>0</v>
      </c>
      <c r="J116" s="50">
        <f t="shared" si="27"/>
        <v>0</v>
      </c>
      <c r="K116" s="51" t="e">
        <f t="shared" si="28"/>
        <v>#DIV/0!</v>
      </c>
      <c r="L116" s="52" t="e">
        <f t="shared" si="25"/>
        <v>#DIV/0!</v>
      </c>
      <c r="M116" s="53"/>
      <c r="N116" s="54" t="e">
        <f t="shared" si="26"/>
        <v>#DIV/0!</v>
      </c>
      <c r="O116" s="55"/>
      <c r="P116" s="26">
        <f>IF(O116&gt;0,AVERAGE($O$108:O116),0)</f>
        <v>0</v>
      </c>
      <c r="Q116" s="56">
        <v>0</v>
      </c>
      <c r="R116" s="56">
        <v>0</v>
      </c>
      <c r="S116" s="6"/>
    </row>
    <row r="117" spans="2:19" hidden="1" x14ac:dyDescent="0.2">
      <c r="B117" s="57">
        <f t="shared" si="24"/>
        <v>100</v>
      </c>
      <c r="C117" s="44">
        <v>41374</v>
      </c>
      <c r="D117" s="45"/>
      <c r="E117" s="25">
        <f>IF(D117&gt;0,AVERAGE(D$108:$D117),0)</f>
        <v>0</v>
      </c>
      <c r="F117" s="46">
        <f t="shared" si="29"/>
        <v>0</v>
      </c>
      <c r="G117" s="47">
        <f t="shared" si="30"/>
        <v>0</v>
      </c>
      <c r="H117" s="48">
        <f t="shared" si="31"/>
        <v>0</v>
      </c>
      <c r="I117" s="49">
        <f t="shared" si="32"/>
        <v>0</v>
      </c>
      <c r="J117" s="50">
        <f t="shared" si="27"/>
        <v>0</v>
      </c>
      <c r="K117" s="51" t="e">
        <f t="shared" si="28"/>
        <v>#DIV/0!</v>
      </c>
      <c r="L117" s="52" t="e">
        <f t="shared" si="25"/>
        <v>#DIV/0!</v>
      </c>
      <c r="M117" s="53"/>
      <c r="N117" s="54" t="e">
        <f t="shared" si="26"/>
        <v>#DIV/0!</v>
      </c>
      <c r="O117" s="55"/>
      <c r="P117" s="26">
        <f>IF(O117&gt;0,AVERAGE($O$108:O117),0)</f>
        <v>0</v>
      </c>
      <c r="Q117" s="56">
        <v>0</v>
      </c>
      <c r="R117" s="56">
        <v>0</v>
      </c>
      <c r="S117" s="6"/>
    </row>
    <row r="118" spans="2:19" hidden="1" x14ac:dyDescent="0.2">
      <c r="B118" s="57">
        <f t="shared" si="24"/>
        <v>101</v>
      </c>
      <c r="C118" s="44">
        <v>41375</v>
      </c>
      <c r="D118" s="45"/>
      <c r="E118" s="25">
        <f>IF(D118&gt;0,AVERAGE(D$108:$D118),0)</f>
        <v>0</v>
      </c>
      <c r="F118" s="46">
        <f t="shared" si="29"/>
        <v>0</v>
      </c>
      <c r="G118" s="47">
        <f t="shared" si="30"/>
        <v>0</v>
      </c>
      <c r="H118" s="48">
        <f t="shared" si="31"/>
        <v>0</v>
      </c>
      <c r="I118" s="49">
        <f t="shared" si="32"/>
        <v>0</v>
      </c>
      <c r="J118" s="50">
        <f t="shared" si="27"/>
        <v>0</v>
      </c>
      <c r="K118" s="51" t="e">
        <f t="shared" si="28"/>
        <v>#DIV/0!</v>
      </c>
      <c r="L118" s="52" t="e">
        <f t="shared" si="25"/>
        <v>#DIV/0!</v>
      </c>
      <c r="M118" s="53"/>
      <c r="N118" s="54" t="e">
        <f t="shared" si="26"/>
        <v>#DIV/0!</v>
      </c>
      <c r="O118" s="55"/>
      <c r="P118" s="26">
        <f>IF(O118&gt;0,AVERAGE($O$108:O118),0)</f>
        <v>0</v>
      </c>
      <c r="Q118" s="56">
        <v>0</v>
      </c>
      <c r="R118" s="56">
        <v>0</v>
      </c>
      <c r="S118" s="6"/>
    </row>
    <row r="119" spans="2:19" hidden="1" x14ac:dyDescent="0.2">
      <c r="B119" s="57">
        <f t="shared" si="24"/>
        <v>102</v>
      </c>
      <c r="C119" s="44">
        <v>41376</v>
      </c>
      <c r="D119" s="45"/>
      <c r="E119" s="25">
        <f>IF(D119&gt;0,AVERAGE(D$108:$D119),0)</f>
        <v>0</v>
      </c>
      <c r="F119" s="46">
        <f t="shared" si="29"/>
        <v>0</v>
      </c>
      <c r="G119" s="47">
        <f t="shared" si="30"/>
        <v>0</v>
      </c>
      <c r="H119" s="48">
        <f t="shared" si="31"/>
        <v>0</v>
      </c>
      <c r="I119" s="49">
        <f t="shared" si="32"/>
        <v>0</v>
      </c>
      <c r="J119" s="50">
        <f t="shared" si="27"/>
        <v>0</v>
      </c>
      <c r="K119" s="51" t="e">
        <f t="shared" si="28"/>
        <v>#DIV/0!</v>
      </c>
      <c r="L119" s="52" t="e">
        <f t="shared" si="25"/>
        <v>#DIV/0!</v>
      </c>
      <c r="M119" s="53"/>
      <c r="N119" s="54" t="e">
        <f t="shared" si="26"/>
        <v>#DIV/0!</v>
      </c>
      <c r="O119" s="55"/>
      <c r="P119" s="26">
        <f>IF(O119&gt;0,AVERAGE($O$108:O119),0)</f>
        <v>0</v>
      </c>
      <c r="Q119" s="56">
        <v>0</v>
      </c>
      <c r="R119" s="56">
        <v>0</v>
      </c>
      <c r="S119" s="6"/>
    </row>
    <row r="120" spans="2:19" hidden="1" x14ac:dyDescent="0.2">
      <c r="B120" s="57">
        <f t="shared" si="24"/>
        <v>103</v>
      </c>
      <c r="C120" s="44">
        <v>41377</v>
      </c>
      <c r="D120" s="45"/>
      <c r="E120" s="25">
        <f>IF(D120&gt;0,AVERAGE(D$108:$D120),0)</f>
        <v>0</v>
      </c>
      <c r="F120" s="46">
        <f t="shared" si="29"/>
        <v>0</v>
      </c>
      <c r="G120" s="47">
        <f t="shared" si="30"/>
        <v>0</v>
      </c>
      <c r="H120" s="48">
        <f t="shared" si="31"/>
        <v>0</v>
      </c>
      <c r="I120" s="49">
        <f t="shared" si="32"/>
        <v>0</v>
      </c>
      <c r="J120" s="50">
        <f t="shared" si="27"/>
        <v>0</v>
      </c>
      <c r="K120" s="51" t="e">
        <f t="shared" si="28"/>
        <v>#DIV/0!</v>
      </c>
      <c r="L120" s="52" t="e">
        <f t="shared" si="25"/>
        <v>#DIV/0!</v>
      </c>
      <c r="M120" s="53"/>
      <c r="N120" s="54" t="e">
        <f t="shared" si="26"/>
        <v>#DIV/0!</v>
      </c>
      <c r="O120" s="55"/>
      <c r="P120" s="26">
        <f>IF(O120&gt;0,AVERAGE($O$108:O120),0)</f>
        <v>0</v>
      </c>
      <c r="Q120" s="56">
        <v>0</v>
      </c>
      <c r="R120" s="56">
        <v>0</v>
      </c>
      <c r="S120" s="6"/>
    </row>
    <row r="121" spans="2:19" hidden="1" x14ac:dyDescent="0.2">
      <c r="B121" s="57">
        <f t="shared" si="24"/>
        <v>104</v>
      </c>
      <c r="C121" s="44">
        <v>41378</v>
      </c>
      <c r="D121" s="45"/>
      <c r="E121" s="25">
        <f>IF(D121&gt;0,AVERAGE(D$108:$D121),0)</f>
        <v>0</v>
      </c>
      <c r="F121" s="46">
        <f t="shared" si="29"/>
        <v>0</v>
      </c>
      <c r="G121" s="47">
        <f t="shared" si="30"/>
        <v>0</v>
      </c>
      <c r="H121" s="48">
        <f t="shared" si="31"/>
        <v>0</v>
      </c>
      <c r="I121" s="49">
        <f t="shared" si="32"/>
        <v>0</v>
      </c>
      <c r="J121" s="50">
        <f t="shared" si="27"/>
        <v>0</v>
      </c>
      <c r="K121" s="51" t="e">
        <f t="shared" si="28"/>
        <v>#DIV/0!</v>
      </c>
      <c r="L121" s="52" t="e">
        <f t="shared" si="25"/>
        <v>#DIV/0!</v>
      </c>
      <c r="M121" s="53"/>
      <c r="N121" s="54" t="e">
        <f t="shared" si="26"/>
        <v>#DIV/0!</v>
      </c>
      <c r="O121" s="55"/>
      <c r="P121" s="26">
        <f>IF(O121&gt;0,AVERAGE($O$108:O121),0)</f>
        <v>0</v>
      </c>
      <c r="Q121" s="56">
        <v>0</v>
      </c>
      <c r="R121" s="56">
        <v>0</v>
      </c>
      <c r="S121" s="6"/>
    </row>
    <row r="122" spans="2:19" hidden="1" x14ac:dyDescent="0.2">
      <c r="B122" s="57">
        <f t="shared" si="24"/>
        <v>105</v>
      </c>
      <c r="C122" s="44">
        <v>41379</v>
      </c>
      <c r="D122" s="45"/>
      <c r="E122" s="25">
        <f>IF(D122&gt;0,AVERAGE(D$108:$D122),0)</f>
        <v>0</v>
      </c>
      <c r="F122" s="46">
        <f t="shared" si="29"/>
        <v>0</v>
      </c>
      <c r="G122" s="47">
        <f t="shared" si="30"/>
        <v>0</v>
      </c>
      <c r="H122" s="48">
        <f t="shared" si="31"/>
        <v>0</v>
      </c>
      <c r="I122" s="49">
        <f t="shared" si="32"/>
        <v>0</v>
      </c>
      <c r="J122" s="50">
        <f t="shared" si="27"/>
        <v>0</v>
      </c>
      <c r="K122" s="51" t="e">
        <f t="shared" si="28"/>
        <v>#DIV/0!</v>
      </c>
      <c r="L122" s="52" t="e">
        <f t="shared" si="25"/>
        <v>#DIV/0!</v>
      </c>
      <c r="M122" s="53"/>
      <c r="N122" s="54" t="e">
        <f t="shared" si="26"/>
        <v>#DIV/0!</v>
      </c>
      <c r="O122" s="55"/>
      <c r="P122" s="26">
        <f>IF(O122&gt;0,AVERAGE($O$108:O122),0)</f>
        <v>0</v>
      </c>
      <c r="Q122" s="56">
        <v>0</v>
      </c>
      <c r="R122" s="56">
        <v>0</v>
      </c>
      <c r="S122" s="6"/>
    </row>
    <row r="123" spans="2:19" hidden="1" x14ac:dyDescent="0.2">
      <c r="B123" s="57">
        <f t="shared" si="24"/>
        <v>106</v>
      </c>
      <c r="C123" s="44">
        <v>41380</v>
      </c>
      <c r="D123" s="45"/>
      <c r="E123" s="25">
        <f>IF(D123&gt;0,AVERAGE(D$108:$D123),0)</f>
        <v>0</v>
      </c>
      <c r="F123" s="46">
        <f t="shared" si="29"/>
        <v>0</v>
      </c>
      <c r="G123" s="47">
        <f t="shared" si="30"/>
        <v>0</v>
      </c>
      <c r="H123" s="48">
        <f t="shared" si="31"/>
        <v>0</v>
      </c>
      <c r="I123" s="49">
        <f t="shared" si="32"/>
        <v>0</v>
      </c>
      <c r="J123" s="50">
        <f t="shared" si="27"/>
        <v>0</v>
      </c>
      <c r="K123" s="51" t="e">
        <f t="shared" si="28"/>
        <v>#DIV/0!</v>
      </c>
      <c r="L123" s="52" t="e">
        <f t="shared" si="25"/>
        <v>#DIV/0!</v>
      </c>
      <c r="M123" s="53"/>
      <c r="N123" s="54" t="e">
        <f t="shared" si="26"/>
        <v>#DIV/0!</v>
      </c>
      <c r="O123" s="55"/>
      <c r="P123" s="26">
        <f>IF(O123&gt;0,AVERAGE($O$108:O123),0)</f>
        <v>0</v>
      </c>
      <c r="Q123" s="56">
        <v>0</v>
      </c>
      <c r="R123" s="56">
        <v>0</v>
      </c>
      <c r="S123" s="6"/>
    </row>
    <row r="124" spans="2:19" hidden="1" x14ac:dyDescent="0.2">
      <c r="B124" s="57">
        <f t="shared" si="24"/>
        <v>107</v>
      </c>
      <c r="C124" s="44">
        <v>41381</v>
      </c>
      <c r="D124" s="45"/>
      <c r="E124" s="25">
        <f>IF(D124&gt;0,AVERAGE(D$108:$D124),0)</f>
        <v>0</v>
      </c>
      <c r="F124" s="46">
        <f t="shared" si="29"/>
        <v>0</v>
      </c>
      <c r="G124" s="47">
        <f t="shared" si="30"/>
        <v>0</v>
      </c>
      <c r="H124" s="48">
        <f t="shared" si="31"/>
        <v>0</v>
      </c>
      <c r="I124" s="49">
        <f t="shared" si="32"/>
        <v>0</v>
      </c>
      <c r="J124" s="50">
        <f t="shared" si="27"/>
        <v>0</v>
      </c>
      <c r="K124" s="51" t="e">
        <f t="shared" si="28"/>
        <v>#DIV/0!</v>
      </c>
      <c r="L124" s="52" t="e">
        <f t="shared" si="25"/>
        <v>#DIV/0!</v>
      </c>
      <c r="M124" s="53"/>
      <c r="N124" s="54" t="e">
        <f t="shared" si="26"/>
        <v>#DIV/0!</v>
      </c>
      <c r="O124" s="55"/>
      <c r="P124" s="26">
        <f>IF(O124&gt;0,AVERAGE($O$108:O124),0)</f>
        <v>0</v>
      </c>
      <c r="Q124" s="56">
        <v>0</v>
      </c>
      <c r="R124" s="56">
        <v>0</v>
      </c>
      <c r="S124" s="6"/>
    </row>
    <row r="125" spans="2:19" hidden="1" x14ac:dyDescent="0.2">
      <c r="B125" s="57">
        <f t="shared" si="24"/>
        <v>108</v>
      </c>
      <c r="C125" s="44">
        <v>41382</v>
      </c>
      <c r="D125" s="45"/>
      <c r="E125" s="25">
        <f>IF(D125&gt;0,AVERAGE(D$108:$D125),0)</f>
        <v>0</v>
      </c>
      <c r="F125" s="46">
        <f t="shared" si="29"/>
        <v>0</v>
      </c>
      <c r="G125" s="47">
        <f t="shared" si="30"/>
        <v>0</v>
      </c>
      <c r="H125" s="48">
        <f t="shared" si="31"/>
        <v>0</v>
      </c>
      <c r="I125" s="49">
        <f t="shared" si="32"/>
        <v>0</v>
      </c>
      <c r="J125" s="50">
        <f t="shared" si="27"/>
        <v>0</v>
      </c>
      <c r="K125" s="51" t="e">
        <f t="shared" si="28"/>
        <v>#DIV/0!</v>
      </c>
      <c r="L125" s="52" t="e">
        <f t="shared" si="25"/>
        <v>#DIV/0!</v>
      </c>
      <c r="M125" s="53"/>
      <c r="N125" s="54" t="e">
        <f t="shared" si="26"/>
        <v>#DIV/0!</v>
      </c>
      <c r="O125" s="55"/>
      <c r="P125" s="26">
        <f>IF(O125&gt;0,AVERAGE($O$108:O125),0)</f>
        <v>0</v>
      </c>
      <c r="Q125" s="56">
        <v>0</v>
      </c>
      <c r="R125" s="56">
        <v>0</v>
      </c>
      <c r="S125" s="6"/>
    </row>
    <row r="126" spans="2:19" hidden="1" x14ac:dyDescent="0.2">
      <c r="B126" s="57">
        <f t="shared" si="24"/>
        <v>109</v>
      </c>
      <c r="C126" s="44">
        <v>41383</v>
      </c>
      <c r="D126" s="45"/>
      <c r="E126" s="25">
        <f>IF(D126&gt;0,AVERAGE(D$108:$D126),0)</f>
        <v>0</v>
      </c>
      <c r="F126" s="46">
        <f t="shared" si="29"/>
        <v>0</v>
      </c>
      <c r="G126" s="47">
        <f t="shared" si="30"/>
        <v>0</v>
      </c>
      <c r="H126" s="48">
        <f t="shared" si="31"/>
        <v>0</v>
      </c>
      <c r="I126" s="49">
        <f t="shared" si="32"/>
        <v>0</v>
      </c>
      <c r="J126" s="50">
        <f t="shared" si="27"/>
        <v>0</v>
      </c>
      <c r="K126" s="51" t="e">
        <f t="shared" si="28"/>
        <v>#DIV/0!</v>
      </c>
      <c r="L126" s="52" t="e">
        <f t="shared" si="25"/>
        <v>#DIV/0!</v>
      </c>
      <c r="M126" s="53"/>
      <c r="N126" s="54" t="e">
        <f t="shared" si="26"/>
        <v>#DIV/0!</v>
      </c>
      <c r="O126" s="55"/>
      <c r="P126" s="26">
        <f>IF(O126&gt;0,AVERAGE($O$108:O126),0)</f>
        <v>0</v>
      </c>
      <c r="Q126" s="56">
        <v>0</v>
      </c>
      <c r="R126" s="56">
        <v>0</v>
      </c>
      <c r="S126" s="6"/>
    </row>
    <row r="127" spans="2:19" hidden="1" x14ac:dyDescent="0.2">
      <c r="B127" s="57">
        <f t="shared" si="24"/>
        <v>110</v>
      </c>
      <c r="C127" s="44">
        <v>41384</v>
      </c>
      <c r="D127" s="45"/>
      <c r="E127" s="25">
        <f>IF(D127&gt;0,AVERAGE(D$108:$D127),0)</f>
        <v>0</v>
      </c>
      <c r="F127" s="46">
        <f t="shared" si="29"/>
        <v>0</v>
      </c>
      <c r="G127" s="47">
        <f t="shared" si="30"/>
        <v>0</v>
      </c>
      <c r="H127" s="48">
        <f t="shared" si="31"/>
        <v>0</v>
      </c>
      <c r="I127" s="49">
        <f t="shared" si="32"/>
        <v>0</v>
      </c>
      <c r="J127" s="50">
        <f t="shared" si="27"/>
        <v>0</v>
      </c>
      <c r="K127" s="51" t="e">
        <f t="shared" si="28"/>
        <v>#DIV/0!</v>
      </c>
      <c r="L127" s="52" t="e">
        <f t="shared" si="25"/>
        <v>#DIV/0!</v>
      </c>
      <c r="M127" s="53"/>
      <c r="N127" s="54" t="e">
        <f t="shared" si="26"/>
        <v>#DIV/0!</v>
      </c>
      <c r="O127" s="55"/>
      <c r="P127" s="26">
        <f>IF(O127&gt;0,AVERAGE($O$108:O127),0)</f>
        <v>0</v>
      </c>
      <c r="Q127" s="56">
        <v>0</v>
      </c>
      <c r="R127" s="56">
        <v>0</v>
      </c>
      <c r="S127" s="6"/>
    </row>
    <row r="128" spans="2:19" hidden="1" x14ac:dyDescent="0.2">
      <c r="B128" s="57">
        <f t="shared" si="24"/>
        <v>111</v>
      </c>
      <c r="C128" s="44">
        <v>41385</v>
      </c>
      <c r="D128" s="45"/>
      <c r="E128" s="25">
        <f>IF(D128&gt;0,AVERAGE(D$108:$D128),0)</f>
        <v>0</v>
      </c>
      <c r="F128" s="46">
        <f t="shared" si="29"/>
        <v>0</v>
      </c>
      <c r="G128" s="47">
        <f t="shared" si="30"/>
        <v>0</v>
      </c>
      <c r="H128" s="48">
        <f t="shared" si="31"/>
        <v>0</v>
      </c>
      <c r="I128" s="49">
        <f t="shared" si="32"/>
        <v>0</v>
      </c>
      <c r="J128" s="50">
        <f t="shared" si="27"/>
        <v>0</v>
      </c>
      <c r="K128" s="51" t="e">
        <f t="shared" si="28"/>
        <v>#DIV/0!</v>
      </c>
      <c r="L128" s="52" t="e">
        <f t="shared" si="25"/>
        <v>#DIV/0!</v>
      </c>
      <c r="M128" s="53"/>
      <c r="N128" s="54" t="e">
        <f t="shared" si="26"/>
        <v>#DIV/0!</v>
      </c>
      <c r="O128" s="55"/>
      <c r="P128" s="26">
        <f>IF(O128&gt;0,AVERAGE($O$108:O128),0)</f>
        <v>0</v>
      </c>
      <c r="Q128" s="56">
        <v>0</v>
      </c>
      <c r="R128" s="56">
        <v>0</v>
      </c>
      <c r="S128" s="6"/>
    </row>
    <row r="129" spans="2:19" hidden="1" x14ac:dyDescent="0.2">
      <c r="B129" s="57">
        <f t="shared" si="24"/>
        <v>112</v>
      </c>
      <c r="C129" s="44">
        <v>41386</v>
      </c>
      <c r="D129" s="45"/>
      <c r="E129" s="25">
        <f>IF(D129&gt;0,AVERAGE(D$108:$D129),0)</f>
        <v>0</v>
      </c>
      <c r="F129" s="46">
        <f t="shared" si="29"/>
        <v>0</v>
      </c>
      <c r="G129" s="47">
        <f t="shared" si="30"/>
        <v>0</v>
      </c>
      <c r="H129" s="48">
        <f t="shared" si="31"/>
        <v>0</v>
      </c>
      <c r="I129" s="49">
        <f t="shared" si="32"/>
        <v>0</v>
      </c>
      <c r="J129" s="50">
        <f t="shared" si="27"/>
        <v>0</v>
      </c>
      <c r="K129" s="51" t="e">
        <f t="shared" si="28"/>
        <v>#DIV/0!</v>
      </c>
      <c r="L129" s="52" t="e">
        <f t="shared" si="25"/>
        <v>#DIV/0!</v>
      </c>
      <c r="M129" s="53"/>
      <c r="N129" s="54" t="e">
        <f t="shared" si="26"/>
        <v>#DIV/0!</v>
      </c>
      <c r="O129" s="55"/>
      <c r="P129" s="26">
        <f>IF(O129&gt;0,AVERAGE($O$108:O129),0)</f>
        <v>0</v>
      </c>
      <c r="Q129" s="56">
        <v>0</v>
      </c>
      <c r="R129" s="56">
        <v>0</v>
      </c>
      <c r="S129" s="6"/>
    </row>
    <row r="130" spans="2:19" hidden="1" x14ac:dyDescent="0.2">
      <c r="B130" s="57">
        <f t="shared" si="24"/>
        <v>113</v>
      </c>
      <c r="C130" s="44">
        <v>41387</v>
      </c>
      <c r="D130" s="45"/>
      <c r="E130" s="25">
        <f>IF(D130&gt;0,AVERAGE(D$108:$D130),0)</f>
        <v>0</v>
      </c>
      <c r="F130" s="46">
        <f t="shared" si="29"/>
        <v>0</v>
      </c>
      <c r="G130" s="47">
        <f t="shared" si="30"/>
        <v>0</v>
      </c>
      <c r="H130" s="48">
        <f t="shared" si="31"/>
        <v>0</v>
      </c>
      <c r="I130" s="49">
        <f t="shared" si="32"/>
        <v>0</v>
      </c>
      <c r="J130" s="50">
        <f t="shared" si="27"/>
        <v>0</v>
      </c>
      <c r="K130" s="51" t="e">
        <f t="shared" si="28"/>
        <v>#DIV/0!</v>
      </c>
      <c r="L130" s="52" t="e">
        <f t="shared" si="25"/>
        <v>#DIV/0!</v>
      </c>
      <c r="M130" s="53"/>
      <c r="N130" s="54" t="e">
        <f t="shared" si="26"/>
        <v>#DIV/0!</v>
      </c>
      <c r="O130" s="55"/>
      <c r="P130" s="26">
        <f>IF(O130&gt;0,AVERAGE($O$108:O130),0)</f>
        <v>0</v>
      </c>
      <c r="Q130" s="56">
        <v>0</v>
      </c>
      <c r="R130" s="56">
        <v>0</v>
      </c>
      <c r="S130" s="6"/>
    </row>
    <row r="131" spans="2:19" hidden="1" x14ac:dyDescent="0.2">
      <c r="B131" s="57">
        <f t="shared" si="24"/>
        <v>114</v>
      </c>
      <c r="C131" s="44">
        <v>41388</v>
      </c>
      <c r="D131" s="45"/>
      <c r="E131" s="25">
        <f>IF(D131&gt;0,AVERAGE(D$108:$D131),0)</f>
        <v>0</v>
      </c>
      <c r="F131" s="46">
        <f t="shared" si="29"/>
        <v>0</v>
      </c>
      <c r="G131" s="47">
        <f t="shared" si="30"/>
        <v>0</v>
      </c>
      <c r="H131" s="48">
        <f t="shared" si="31"/>
        <v>0</v>
      </c>
      <c r="I131" s="49">
        <f t="shared" si="32"/>
        <v>0</v>
      </c>
      <c r="J131" s="50">
        <f t="shared" si="27"/>
        <v>0</v>
      </c>
      <c r="K131" s="51" t="e">
        <f t="shared" si="28"/>
        <v>#DIV/0!</v>
      </c>
      <c r="L131" s="52" t="e">
        <f t="shared" si="25"/>
        <v>#DIV/0!</v>
      </c>
      <c r="M131" s="53"/>
      <c r="N131" s="54" t="e">
        <f t="shared" si="26"/>
        <v>#DIV/0!</v>
      </c>
      <c r="O131" s="55"/>
      <c r="P131" s="26">
        <f>IF(O131&gt;0,AVERAGE($O$108:O131),0)</f>
        <v>0</v>
      </c>
      <c r="Q131" s="56">
        <v>0</v>
      </c>
      <c r="R131" s="56">
        <v>0</v>
      </c>
      <c r="S131" s="6"/>
    </row>
    <row r="132" spans="2:19" hidden="1" x14ac:dyDescent="0.2">
      <c r="B132" s="57">
        <f t="shared" si="24"/>
        <v>115</v>
      </c>
      <c r="C132" s="44">
        <v>41389</v>
      </c>
      <c r="D132" s="45"/>
      <c r="E132" s="25">
        <f>IF(D132&gt;0,AVERAGE(D$108:$D132),0)</f>
        <v>0</v>
      </c>
      <c r="F132" s="46">
        <f t="shared" si="29"/>
        <v>0</v>
      </c>
      <c r="G132" s="47">
        <f t="shared" si="30"/>
        <v>0</v>
      </c>
      <c r="H132" s="48">
        <f t="shared" si="31"/>
        <v>0</v>
      </c>
      <c r="I132" s="49">
        <f t="shared" si="32"/>
        <v>0</v>
      </c>
      <c r="J132" s="50">
        <f t="shared" si="27"/>
        <v>0</v>
      </c>
      <c r="K132" s="51" t="e">
        <f t="shared" si="28"/>
        <v>#DIV/0!</v>
      </c>
      <c r="L132" s="52" t="e">
        <f t="shared" si="25"/>
        <v>#DIV/0!</v>
      </c>
      <c r="M132" s="53"/>
      <c r="N132" s="54" t="e">
        <f t="shared" si="26"/>
        <v>#DIV/0!</v>
      </c>
      <c r="O132" s="55"/>
      <c r="P132" s="26">
        <f>IF(O132&gt;0,AVERAGE($O$108:O132),0)</f>
        <v>0</v>
      </c>
      <c r="Q132" s="56">
        <v>0</v>
      </c>
      <c r="R132" s="56">
        <v>0</v>
      </c>
      <c r="S132" s="6"/>
    </row>
    <row r="133" spans="2:19" hidden="1" x14ac:dyDescent="0.2">
      <c r="B133" s="57">
        <f t="shared" si="24"/>
        <v>116</v>
      </c>
      <c r="C133" s="44">
        <v>41390</v>
      </c>
      <c r="D133" s="45"/>
      <c r="E133" s="25">
        <f>IF(D133&gt;0,AVERAGE(D$108:$D133),0)</f>
        <v>0</v>
      </c>
      <c r="F133" s="46">
        <f t="shared" si="29"/>
        <v>0</v>
      </c>
      <c r="G133" s="47">
        <f t="shared" si="30"/>
        <v>0</v>
      </c>
      <c r="H133" s="48">
        <f t="shared" si="31"/>
        <v>0</v>
      </c>
      <c r="I133" s="49">
        <f t="shared" si="32"/>
        <v>0</v>
      </c>
      <c r="J133" s="50">
        <f t="shared" si="27"/>
        <v>0</v>
      </c>
      <c r="K133" s="51" t="e">
        <f t="shared" si="28"/>
        <v>#DIV/0!</v>
      </c>
      <c r="L133" s="52" t="e">
        <f t="shared" si="25"/>
        <v>#DIV/0!</v>
      </c>
      <c r="M133" s="53"/>
      <c r="N133" s="54" t="e">
        <f t="shared" si="26"/>
        <v>#DIV/0!</v>
      </c>
      <c r="O133" s="55"/>
      <c r="P133" s="26">
        <f>IF(O133&gt;0,AVERAGE($O$108:O133),0)</f>
        <v>0</v>
      </c>
      <c r="Q133" s="56">
        <v>0</v>
      </c>
      <c r="R133" s="56">
        <v>0</v>
      </c>
      <c r="S133" s="6"/>
    </row>
    <row r="134" spans="2:19" hidden="1" x14ac:dyDescent="0.2">
      <c r="B134" s="57">
        <f t="shared" si="24"/>
        <v>117</v>
      </c>
      <c r="C134" s="44">
        <v>41391</v>
      </c>
      <c r="D134" s="45"/>
      <c r="E134" s="25">
        <f>IF(D134&gt;0,AVERAGE(D$108:$D134),0)</f>
        <v>0</v>
      </c>
      <c r="F134" s="46">
        <f t="shared" si="29"/>
        <v>0</v>
      </c>
      <c r="G134" s="47">
        <f t="shared" si="30"/>
        <v>0</v>
      </c>
      <c r="H134" s="48">
        <f t="shared" si="31"/>
        <v>0</v>
      </c>
      <c r="I134" s="49">
        <f t="shared" si="32"/>
        <v>0</v>
      </c>
      <c r="J134" s="50">
        <f t="shared" si="27"/>
        <v>0</v>
      </c>
      <c r="K134" s="51" t="e">
        <f t="shared" si="28"/>
        <v>#DIV/0!</v>
      </c>
      <c r="L134" s="52" t="e">
        <f t="shared" si="25"/>
        <v>#DIV/0!</v>
      </c>
      <c r="M134" s="53"/>
      <c r="N134" s="54" t="e">
        <f t="shared" si="26"/>
        <v>#DIV/0!</v>
      </c>
      <c r="O134" s="55"/>
      <c r="P134" s="26">
        <f>IF(O134&gt;0,AVERAGE($O$108:O134),0)</f>
        <v>0</v>
      </c>
      <c r="Q134" s="56">
        <v>0</v>
      </c>
      <c r="R134" s="56">
        <v>0</v>
      </c>
      <c r="S134" s="6"/>
    </row>
    <row r="135" spans="2:19" hidden="1" x14ac:dyDescent="0.2">
      <c r="B135" s="57">
        <f t="shared" si="24"/>
        <v>118</v>
      </c>
      <c r="C135" s="44">
        <v>41392</v>
      </c>
      <c r="D135" s="45"/>
      <c r="E135" s="25">
        <f>IF(D135&gt;0,AVERAGE(D$108:$D135),0)</f>
        <v>0</v>
      </c>
      <c r="F135" s="46">
        <f t="shared" si="29"/>
        <v>0</v>
      </c>
      <c r="G135" s="47">
        <f t="shared" si="30"/>
        <v>0</v>
      </c>
      <c r="H135" s="48">
        <f t="shared" si="31"/>
        <v>0</v>
      </c>
      <c r="I135" s="49">
        <f t="shared" si="32"/>
        <v>0</v>
      </c>
      <c r="J135" s="50">
        <f t="shared" si="27"/>
        <v>0</v>
      </c>
      <c r="K135" s="51" t="e">
        <f t="shared" si="28"/>
        <v>#DIV/0!</v>
      </c>
      <c r="L135" s="52" t="e">
        <f t="shared" si="25"/>
        <v>#DIV/0!</v>
      </c>
      <c r="M135" s="53"/>
      <c r="N135" s="54" t="e">
        <f t="shared" si="26"/>
        <v>#DIV/0!</v>
      </c>
      <c r="O135" s="55"/>
      <c r="P135" s="26">
        <f>IF(O135&gt;0,AVERAGE($O$108:O135),0)</f>
        <v>0</v>
      </c>
      <c r="Q135" s="56">
        <v>0</v>
      </c>
      <c r="R135" s="56">
        <v>0</v>
      </c>
      <c r="S135" s="6"/>
    </row>
    <row r="136" spans="2:19" hidden="1" x14ac:dyDescent="0.2">
      <c r="B136" s="57">
        <f t="shared" si="24"/>
        <v>119</v>
      </c>
      <c r="C136" s="44">
        <v>41393</v>
      </c>
      <c r="D136" s="45"/>
      <c r="E136" s="25">
        <f>IF(D136&gt;0,AVERAGE(D$108:$D136),0)</f>
        <v>0</v>
      </c>
      <c r="F136" s="46">
        <f t="shared" si="29"/>
        <v>0</v>
      </c>
      <c r="G136" s="47">
        <f t="shared" si="30"/>
        <v>0</v>
      </c>
      <c r="H136" s="48">
        <f t="shared" si="31"/>
        <v>0</v>
      </c>
      <c r="I136" s="49">
        <f t="shared" si="32"/>
        <v>0</v>
      </c>
      <c r="J136" s="50">
        <f t="shared" si="27"/>
        <v>0</v>
      </c>
      <c r="K136" s="51" t="e">
        <f t="shared" si="28"/>
        <v>#DIV/0!</v>
      </c>
      <c r="L136" s="52" t="e">
        <f t="shared" si="25"/>
        <v>#DIV/0!</v>
      </c>
      <c r="M136" s="53"/>
      <c r="N136" s="54" t="e">
        <f t="shared" si="26"/>
        <v>#DIV/0!</v>
      </c>
      <c r="O136" s="55"/>
      <c r="P136" s="26">
        <f>IF(O136&gt;0,AVERAGE($O$108:O136),0)</f>
        <v>0</v>
      </c>
      <c r="Q136" s="56">
        <v>0</v>
      </c>
      <c r="R136" s="56">
        <v>0</v>
      </c>
      <c r="S136" s="6"/>
    </row>
    <row r="137" spans="2:19" hidden="1" x14ac:dyDescent="0.2">
      <c r="B137" s="57">
        <f t="shared" si="24"/>
        <v>120</v>
      </c>
      <c r="C137" s="44">
        <v>41394</v>
      </c>
      <c r="D137" s="45"/>
      <c r="E137" s="25">
        <f>IF(D137&gt;0,AVERAGE(D$108:$D137),0)</f>
        <v>0</v>
      </c>
      <c r="F137" s="46">
        <f t="shared" si="29"/>
        <v>0</v>
      </c>
      <c r="G137" s="47">
        <f>+$G$6/30</f>
        <v>0</v>
      </c>
      <c r="H137" s="48">
        <f>+$H$6/30+M137</f>
        <v>0</v>
      </c>
      <c r="I137" s="49">
        <f>+$I$6/30</f>
        <v>0</v>
      </c>
      <c r="J137" s="50">
        <f t="shared" si="27"/>
        <v>0</v>
      </c>
      <c r="K137" s="51" t="e">
        <f t="shared" si="28"/>
        <v>#DIV/0!</v>
      </c>
      <c r="L137" s="52" t="e">
        <f t="shared" si="25"/>
        <v>#DIV/0!</v>
      </c>
      <c r="M137" s="53"/>
      <c r="N137" s="54" t="e">
        <f t="shared" si="26"/>
        <v>#DIV/0!</v>
      </c>
      <c r="O137" s="55"/>
      <c r="P137" s="26">
        <f>IF(O137&gt;0,AVERAGE($O$108:O137),0)</f>
        <v>0</v>
      </c>
      <c r="Q137" s="56">
        <v>0</v>
      </c>
      <c r="R137" s="56">
        <v>0</v>
      </c>
      <c r="S137" s="6"/>
    </row>
    <row r="138" spans="2:19" hidden="1" x14ac:dyDescent="0.2">
      <c r="B138" s="57">
        <f t="shared" si="24"/>
        <v>121</v>
      </c>
      <c r="C138" s="44">
        <v>41395</v>
      </c>
      <c r="D138" s="45"/>
      <c r="E138" s="25">
        <f>IF(D138&gt;0,AVERAGE(D$108:$D138),0)</f>
        <v>0</v>
      </c>
      <c r="F138" s="46">
        <f t="shared" si="29"/>
        <v>0</v>
      </c>
      <c r="G138" s="47">
        <f t="shared" ref="G138:G150" si="33">+$G$6/30</f>
        <v>0</v>
      </c>
      <c r="H138" s="48">
        <f t="shared" ref="H138:H150" si="34">+$H$6/30+M138</f>
        <v>0</v>
      </c>
      <c r="I138" s="49">
        <f t="shared" ref="I138:I150" si="35">+$I$6/30</f>
        <v>0</v>
      </c>
      <c r="J138" s="50">
        <f t="shared" si="27"/>
        <v>0</v>
      </c>
      <c r="K138" s="51" t="e">
        <f t="shared" si="28"/>
        <v>#DIV/0!</v>
      </c>
      <c r="L138" s="52" t="e">
        <f t="shared" si="25"/>
        <v>#DIV/0!</v>
      </c>
      <c r="M138" s="53"/>
      <c r="N138" s="54" t="e">
        <f t="shared" si="26"/>
        <v>#DIV/0!</v>
      </c>
      <c r="O138" s="55"/>
      <c r="P138" s="26">
        <f>IF(O138&gt;0,AVERAGE($O$108:O138),0)</f>
        <v>0</v>
      </c>
      <c r="Q138" s="56">
        <v>0</v>
      </c>
      <c r="R138" s="56">
        <v>0</v>
      </c>
      <c r="S138" s="6"/>
    </row>
    <row r="139" spans="2:19" hidden="1" x14ac:dyDescent="0.2">
      <c r="B139" s="57">
        <f t="shared" si="24"/>
        <v>122</v>
      </c>
      <c r="C139" s="44">
        <v>41396</v>
      </c>
      <c r="D139" s="45"/>
      <c r="E139" s="25">
        <f>IF(D139&gt;0,AVERAGE(D$108:$D139),0)</f>
        <v>0</v>
      </c>
      <c r="F139" s="46">
        <f t="shared" si="29"/>
        <v>0</v>
      </c>
      <c r="G139" s="47">
        <f t="shared" si="33"/>
        <v>0</v>
      </c>
      <c r="H139" s="48">
        <f t="shared" si="34"/>
        <v>0</v>
      </c>
      <c r="I139" s="49">
        <f t="shared" si="35"/>
        <v>0</v>
      </c>
      <c r="J139" s="50">
        <f t="shared" si="27"/>
        <v>0</v>
      </c>
      <c r="K139" s="51" t="e">
        <f t="shared" si="28"/>
        <v>#DIV/0!</v>
      </c>
      <c r="L139" s="52" t="e">
        <f t="shared" si="25"/>
        <v>#DIV/0!</v>
      </c>
      <c r="M139" s="53"/>
      <c r="N139" s="54" t="e">
        <f t="shared" si="26"/>
        <v>#DIV/0!</v>
      </c>
      <c r="O139" s="55"/>
      <c r="P139" s="26">
        <f>IF(O139&gt;0,AVERAGE($O$108:O139),0)</f>
        <v>0</v>
      </c>
      <c r="Q139" s="56">
        <v>0</v>
      </c>
      <c r="R139" s="56">
        <v>0</v>
      </c>
      <c r="S139" s="6"/>
    </row>
    <row r="140" spans="2:19" hidden="1" x14ac:dyDescent="0.2">
      <c r="B140" s="57">
        <f t="shared" si="24"/>
        <v>123</v>
      </c>
      <c r="C140" s="44">
        <v>41397</v>
      </c>
      <c r="D140" s="45"/>
      <c r="E140" s="25">
        <f>IF(D140&gt;0,AVERAGE(D$108:$D140),0)</f>
        <v>0</v>
      </c>
      <c r="F140" s="46">
        <f t="shared" si="29"/>
        <v>0</v>
      </c>
      <c r="G140" s="47">
        <f t="shared" si="33"/>
        <v>0</v>
      </c>
      <c r="H140" s="48">
        <f t="shared" si="34"/>
        <v>0</v>
      </c>
      <c r="I140" s="49">
        <f t="shared" si="35"/>
        <v>0</v>
      </c>
      <c r="J140" s="50">
        <f t="shared" si="27"/>
        <v>0</v>
      </c>
      <c r="K140" s="51" t="e">
        <f t="shared" si="28"/>
        <v>#DIV/0!</v>
      </c>
      <c r="L140" s="52" t="e">
        <f t="shared" si="25"/>
        <v>#DIV/0!</v>
      </c>
      <c r="M140" s="53"/>
      <c r="N140" s="54" t="e">
        <f t="shared" si="26"/>
        <v>#DIV/0!</v>
      </c>
      <c r="O140" s="55"/>
      <c r="P140" s="26">
        <f>IF(O140&gt;0,AVERAGE($O$108:O140),0)</f>
        <v>0</v>
      </c>
      <c r="Q140" s="56">
        <v>0</v>
      </c>
      <c r="R140" s="56">
        <v>0</v>
      </c>
      <c r="S140" s="6"/>
    </row>
    <row r="141" spans="2:19" hidden="1" x14ac:dyDescent="0.2">
      <c r="B141" s="57">
        <f t="shared" si="24"/>
        <v>124</v>
      </c>
      <c r="C141" s="44">
        <v>41398</v>
      </c>
      <c r="D141" s="45"/>
      <c r="E141" s="25">
        <f>IF(D141&gt;0,AVERAGE(D$108:$D141),0)</f>
        <v>0</v>
      </c>
      <c r="F141" s="46">
        <f t="shared" si="29"/>
        <v>0</v>
      </c>
      <c r="G141" s="47">
        <f t="shared" si="33"/>
        <v>0</v>
      </c>
      <c r="H141" s="48">
        <f t="shared" si="34"/>
        <v>0</v>
      </c>
      <c r="I141" s="49">
        <f t="shared" si="35"/>
        <v>0</v>
      </c>
      <c r="J141" s="50">
        <f t="shared" si="27"/>
        <v>0</v>
      </c>
      <c r="K141" s="51" t="e">
        <f t="shared" si="28"/>
        <v>#DIV/0!</v>
      </c>
      <c r="L141" s="52" t="e">
        <f t="shared" si="25"/>
        <v>#DIV/0!</v>
      </c>
      <c r="M141" s="53"/>
      <c r="N141" s="54" t="e">
        <f t="shared" si="26"/>
        <v>#DIV/0!</v>
      </c>
      <c r="O141" s="55"/>
      <c r="P141" s="26">
        <f>IF(O141&gt;0,AVERAGE($O$108:O141),0)</f>
        <v>0</v>
      </c>
      <c r="Q141" s="56">
        <v>0</v>
      </c>
      <c r="R141" s="56">
        <v>0</v>
      </c>
      <c r="S141" s="6"/>
    </row>
    <row r="142" spans="2:19" hidden="1" x14ac:dyDescent="0.2">
      <c r="B142" s="57">
        <f t="shared" si="24"/>
        <v>125</v>
      </c>
      <c r="C142" s="44">
        <v>41399</v>
      </c>
      <c r="D142" s="45"/>
      <c r="E142" s="25">
        <f>IF(D142&gt;0,AVERAGE(D$108:$D142),0)</f>
        <v>0</v>
      </c>
      <c r="F142" s="46">
        <f t="shared" si="29"/>
        <v>0</v>
      </c>
      <c r="G142" s="47">
        <f t="shared" si="33"/>
        <v>0</v>
      </c>
      <c r="H142" s="48">
        <f t="shared" si="34"/>
        <v>0</v>
      </c>
      <c r="I142" s="49">
        <f t="shared" si="35"/>
        <v>0</v>
      </c>
      <c r="J142" s="50">
        <f t="shared" si="27"/>
        <v>0</v>
      </c>
      <c r="K142" s="51" t="e">
        <f t="shared" si="28"/>
        <v>#DIV/0!</v>
      </c>
      <c r="L142" s="52" t="e">
        <f t="shared" si="25"/>
        <v>#DIV/0!</v>
      </c>
      <c r="M142" s="53"/>
      <c r="N142" s="54" t="e">
        <f t="shared" si="26"/>
        <v>#DIV/0!</v>
      </c>
      <c r="O142" s="55"/>
      <c r="P142" s="26">
        <f>IF(O142&gt;0,AVERAGE($O$108:O142),0)</f>
        <v>0</v>
      </c>
      <c r="Q142" s="56">
        <v>0</v>
      </c>
      <c r="R142" s="56">
        <v>0</v>
      </c>
      <c r="S142" s="6"/>
    </row>
    <row r="143" spans="2:19" hidden="1" x14ac:dyDescent="0.2">
      <c r="B143" s="57">
        <f t="shared" si="24"/>
        <v>126</v>
      </c>
      <c r="C143" s="44">
        <v>41400</v>
      </c>
      <c r="D143" s="45"/>
      <c r="E143" s="25">
        <f>IF(D143&gt;0,AVERAGE(D$108:$D143),0)</f>
        <v>0</v>
      </c>
      <c r="F143" s="46">
        <f t="shared" si="29"/>
        <v>0</v>
      </c>
      <c r="G143" s="47">
        <f t="shared" si="33"/>
        <v>0</v>
      </c>
      <c r="H143" s="48">
        <f t="shared" si="34"/>
        <v>0</v>
      </c>
      <c r="I143" s="49">
        <f t="shared" si="35"/>
        <v>0</v>
      </c>
      <c r="J143" s="50">
        <f t="shared" si="27"/>
        <v>0</v>
      </c>
      <c r="K143" s="51" t="e">
        <f t="shared" si="28"/>
        <v>#DIV/0!</v>
      </c>
      <c r="L143" s="52" t="e">
        <f t="shared" si="25"/>
        <v>#DIV/0!</v>
      </c>
      <c r="M143" s="53"/>
      <c r="N143" s="54" t="e">
        <f t="shared" si="26"/>
        <v>#DIV/0!</v>
      </c>
      <c r="O143" s="55"/>
      <c r="P143" s="26">
        <f>IF(O143&gt;0,AVERAGE($O$108:O143),0)</f>
        <v>0</v>
      </c>
      <c r="Q143" s="56">
        <v>0</v>
      </c>
      <c r="R143" s="56">
        <v>0</v>
      </c>
      <c r="S143" s="6"/>
    </row>
    <row r="144" spans="2:19" hidden="1" x14ac:dyDescent="0.2">
      <c r="B144" s="57">
        <f t="shared" si="24"/>
        <v>127</v>
      </c>
      <c r="C144" s="44">
        <v>41401</v>
      </c>
      <c r="D144" s="45"/>
      <c r="E144" s="25">
        <f>IF(D144&gt;0,AVERAGE(D$108:$D144),0)</f>
        <v>0</v>
      </c>
      <c r="F144" s="46">
        <f t="shared" si="29"/>
        <v>0</v>
      </c>
      <c r="G144" s="47">
        <f t="shared" si="33"/>
        <v>0</v>
      </c>
      <c r="H144" s="48">
        <f t="shared" si="34"/>
        <v>0</v>
      </c>
      <c r="I144" s="49">
        <f t="shared" si="35"/>
        <v>0</v>
      </c>
      <c r="J144" s="50">
        <f t="shared" si="27"/>
        <v>0</v>
      </c>
      <c r="K144" s="51" t="e">
        <f t="shared" si="28"/>
        <v>#DIV/0!</v>
      </c>
      <c r="L144" s="52" t="e">
        <f t="shared" si="25"/>
        <v>#DIV/0!</v>
      </c>
      <c r="M144" s="53"/>
      <c r="N144" s="54" t="e">
        <f t="shared" si="26"/>
        <v>#DIV/0!</v>
      </c>
      <c r="O144" s="55"/>
      <c r="P144" s="26">
        <f>IF(O144&gt;0,AVERAGE($O$108:O144),0)</f>
        <v>0</v>
      </c>
      <c r="Q144" s="56">
        <v>0</v>
      </c>
      <c r="R144" s="56">
        <v>0</v>
      </c>
      <c r="S144" s="6"/>
    </row>
    <row r="145" spans="2:19" hidden="1" x14ac:dyDescent="0.2">
      <c r="B145" s="57">
        <f t="shared" si="24"/>
        <v>128</v>
      </c>
      <c r="C145" s="44">
        <v>41402</v>
      </c>
      <c r="D145" s="45"/>
      <c r="E145" s="25">
        <f>IF(D145&gt;0,AVERAGE(D$108:$D145),0)</f>
        <v>0</v>
      </c>
      <c r="F145" s="46">
        <f t="shared" si="29"/>
        <v>0</v>
      </c>
      <c r="G145" s="47">
        <f t="shared" si="33"/>
        <v>0</v>
      </c>
      <c r="H145" s="48">
        <f t="shared" si="34"/>
        <v>0</v>
      </c>
      <c r="I145" s="49">
        <f t="shared" si="35"/>
        <v>0</v>
      </c>
      <c r="J145" s="50">
        <f t="shared" si="27"/>
        <v>0</v>
      </c>
      <c r="K145" s="51" t="e">
        <f t="shared" si="28"/>
        <v>#DIV/0!</v>
      </c>
      <c r="L145" s="52" t="e">
        <f t="shared" si="25"/>
        <v>#DIV/0!</v>
      </c>
      <c r="M145" s="53"/>
      <c r="N145" s="54" t="e">
        <f t="shared" si="26"/>
        <v>#DIV/0!</v>
      </c>
      <c r="O145" s="55"/>
      <c r="P145" s="26">
        <f>IF(O145&gt;0,AVERAGE($O$108:O145),0)</f>
        <v>0</v>
      </c>
      <c r="Q145" s="56">
        <v>0</v>
      </c>
      <c r="R145" s="56">
        <v>0</v>
      </c>
      <c r="S145" s="6"/>
    </row>
    <row r="146" spans="2:19" hidden="1" x14ac:dyDescent="0.2">
      <c r="B146" s="57">
        <f t="shared" si="24"/>
        <v>129</v>
      </c>
      <c r="C146" s="44">
        <v>41403</v>
      </c>
      <c r="D146" s="45"/>
      <c r="E146" s="25">
        <f>IF(D146&gt;0,AVERAGE(D$108:$D146),0)</f>
        <v>0</v>
      </c>
      <c r="F146" s="46">
        <f t="shared" si="29"/>
        <v>0</v>
      </c>
      <c r="G146" s="47">
        <f t="shared" si="33"/>
        <v>0</v>
      </c>
      <c r="H146" s="48">
        <f t="shared" si="34"/>
        <v>0</v>
      </c>
      <c r="I146" s="49">
        <f t="shared" si="35"/>
        <v>0</v>
      </c>
      <c r="J146" s="50">
        <f t="shared" si="27"/>
        <v>0</v>
      </c>
      <c r="K146" s="51" t="e">
        <f t="shared" si="28"/>
        <v>#DIV/0!</v>
      </c>
      <c r="L146" s="52" t="e">
        <f t="shared" si="25"/>
        <v>#DIV/0!</v>
      </c>
      <c r="M146" s="53"/>
      <c r="N146" s="54" t="e">
        <f t="shared" si="26"/>
        <v>#DIV/0!</v>
      </c>
      <c r="O146" s="55"/>
      <c r="P146" s="26">
        <f>IF(O146&gt;0,AVERAGE($O$108:O146),0)</f>
        <v>0</v>
      </c>
      <c r="Q146" s="56">
        <v>0</v>
      </c>
      <c r="R146" s="56">
        <v>0</v>
      </c>
      <c r="S146" s="6"/>
    </row>
    <row r="147" spans="2:19" hidden="1" x14ac:dyDescent="0.2">
      <c r="B147" s="57">
        <f t="shared" ref="B147:B210" si="36">+B146+1</f>
        <v>130</v>
      </c>
      <c r="C147" s="44">
        <v>41404</v>
      </c>
      <c r="D147" s="45"/>
      <c r="E147" s="25">
        <f>IF(D147&gt;0,AVERAGE(D$108:$D147),0)</f>
        <v>0</v>
      </c>
      <c r="F147" s="46">
        <f t="shared" si="29"/>
        <v>0</v>
      </c>
      <c r="G147" s="47">
        <f t="shared" si="33"/>
        <v>0</v>
      </c>
      <c r="H147" s="48">
        <f t="shared" si="34"/>
        <v>0</v>
      </c>
      <c r="I147" s="49">
        <f t="shared" si="35"/>
        <v>0</v>
      </c>
      <c r="J147" s="50">
        <f t="shared" si="27"/>
        <v>0</v>
      </c>
      <c r="K147" s="51" t="e">
        <f t="shared" si="28"/>
        <v>#DIV/0!</v>
      </c>
      <c r="L147" s="52" t="e">
        <f t="shared" ref="L147:L210" si="37">+K147*365</f>
        <v>#DIV/0!</v>
      </c>
      <c r="M147" s="53"/>
      <c r="N147" s="54" t="e">
        <f t="shared" ref="N147:N198" si="38">+L147-$C$8</f>
        <v>#DIV/0!</v>
      </c>
      <c r="O147" s="55"/>
      <c r="P147" s="26">
        <f>IF(O147&gt;0,AVERAGE($O$108:O147),0)</f>
        <v>0</v>
      </c>
      <c r="Q147" s="56">
        <v>0</v>
      </c>
      <c r="R147" s="56">
        <v>0</v>
      </c>
      <c r="S147" s="6"/>
    </row>
    <row r="148" spans="2:19" hidden="1" x14ac:dyDescent="0.2">
      <c r="B148" s="57">
        <f t="shared" si="36"/>
        <v>131</v>
      </c>
      <c r="C148" s="44">
        <v>41405</v>
      </c>
      <c r="D148" s="45"/>
      <c r="E148" s="25">
        <f>IF(D148&gt;0,AVERAGE(D$108:$D148),0)</f>
        <v>0</v>
      </c>
      <c r="F148" s="46">
        <f t="shared" si="29"/>
        <v>0</v>
      </c>
      <c r="G148" s="47">
        <f t="shared" si="33"/>
        <v>0</v>
      </c>
      <c r="H148" s="48">
        <f t="shared" si="34"/>
        <v>0</v>
      </c>
      <c r="I148" s="49">
        <f t="shared" si="35"/>
        <v>0</v>
      </c>
      <c r="J148" s="50">
        <f t="shared" si="27"/>
        <v>0</v>
      </c>
      <c r="K148" s="51" t="e">
        <f t="shared" si="28"/>
        <v>#DIV/0!</v>
      </c>
      <c r="L148" s="52" t="e">
        <f t="shared" si="37"/>
        <v>#DIV/0!</v>
      </c>
      <c r="M148" s="53"/>
      <c r="N148" s="54" t="e">
        <f t="shared" si="38"/>
        <v>#DIV/0!</v>
      </c>
      <c r="O148" s="55"/>
      <c r="P148" s="26">
        <f>IF(O148&gt;0,AVERAGE($O$108:O148),0)</f>
        <v>0</v>
      </c>
      <c r="Q148" s="56">
        <v>0</v>
      </c>
      <c r="R148" s="56">
        <v>0</v>
      </c>
      <c r="S148" s="6"/>
    </row>
    <row r="149" spans="2:19" hidden="1" x14ac:dyDescent="0.2">
      <c r="B149" s="57">
        <f t="shared" si="36"/>
        <v>132</v>
      </c>
      <c r="C149" s="44">
        <v>41406</v>
      </c>
      <c r="D149" s="45"/>
      <c r="E149" s="25">
        <f>IF(D149&gt;0,AVERAGE(D$108:$D149),0)</f>
        <v>0</v>
      </c>
      <c r="F149" s="46">
        <f t="shared" si="29"/>
        <v>0</v>
      </c>
      <c r="G149" s="47">
        <f t="shared" si="33"/>
        <v>0</v>
      </c>
      <c r="H149" s="48">
        <f t="shared" si="34"/>
        <v>0</v>
      </c>
      <c r="I149" s="49">
        <f t="shared" si="35"/>
        <v>0</v>
      </c>
      <c r="J149" s="50">
        <f t="shared" si="27"/>
        <v>0</v>
      </c>
      <c r="K149" s="51" t="e">
        <f t="shared" si="28"/>
        <v>#DIV/0!</v>
      </c>
      <c r="L149" s="52" t="e">
        <f t="shared" si="37"/>
        <v>#DIV/0!</v>
      </c>
      <c r="M149" s="53"/>
      <c r="N149" s="54" t="e">
        <f t="shared" si="38"/>
        <v>#DIV/0!</v>
      </c>
      <c r="O149" s="55"/>
      <c r="P149" s="26">
        <f>IF(O149&gt;0,AVERAGE($O$108:O149),0)</f>
        <v>0</v>
      </c>
      <c r="Q149" s="56">
        <v>0</v>
      </c>
      <c r="R149" s="56">
        <v>0</v>
      </c>
      <c r="S149" s="6"/>
    </row>
    <row r="150" spans="2:19" hidden="1" x14ac:dyDescent="0.2">
      <c r="B150" s="57">
        <f t="shared" si="36"/>
        <v>133</v>
      </c>
      <c r="C150" s="44">
        <v>41407</v>
      </c>
      <c r="D150" s="45"/>
      <c r="E150" s="25">
        <f>IF(D150&gt;0,AVERAGE(D$108:$D150),0)</f>
        <v>0</v>
      </c>
      <c r="F150" s="46">
        <f t="shared" si="29"/>
        <v>0</v>
      </c>
      <c r="G150" s="47">
        <f t="shared" si="33"/>
        <v>0</v>
      </c>
      <c r="H150" s="48">
        <f t="shared" si="34"/>
        <v>0</v>
      </c>
      <c r="I150" s="49">
        <f t="shared" si="35"/>
        <v>0</v>
      </c>
      <c r="J150" s="50">
        <f t="shared" si="27"/>
        <v>0</v>
      </c>
      <c r="K150" s="51" t="e">
        <f t="shared" si="28"/>
        <v>#DIV/0!</v>
      </c>
      <c r="L150" s="52" t="e">
        <f t="shared" si="37"/>
        <v>#DIV/0!</v>
      </c>
      <c r="M150" s="53"/>
      <c r="N150" s="54" t="e">
        <f t="shared" si="38"/>
        <v>#DIV/0!</v>
      </c>
      <c r="O150" s="55"/>
      <c r="P150" s="26">
        <f>IF(O150&gt;0,AVERAGE($O$108:O150),0)</f>
        <v>0</v>
      </c>
      <c r="Q150" s="56">
        <v>0</v>
      </c>
      <c r="R150" s="56">
        <v>0</v>
      </c>
      <c r="S150" s="6"/>
    </row>
    <row r="151" spans="2:19" s="78" customFormat="1" hidden="1" x14ac:dyDescent="0.2">
      <c r="B151" s="65">
        <f t="shared" si="36"/>
        <v>134</v>
      </c>
      <c r="C151" s="44">
        <v>41408</v>
      </c>
      <c r="D151" s="66">
        <v>20546789</v>
      </c>
      <c r="E151" s="67">
        <f>IF(D151&gt;0,AVERAGE(D$108:$D151),0)</f>
        <v>20546789</v>
      </c>
      <c r="F151" s="68">
        <f>+$K$7/17</f>
        <v>0.54646564508156203</v>
      </c>
      <c r="G151" s="69">
        <f>+$G$7/17</f>
        <v>8.0823529411764711E-2</v>
      </c>
      <c r="H151" s="69">
        <f>+$H$7/17+M151</f>
        <v>0.1099532634971797</v>
      </c>
      <c r="I151" s="70">
        <f>+$I$7/17</f>
        <v>6.2078388021422439</v>
      </c>
      <c r="J151" s="71">
        <f t="shared" ref="J151:J214" si="39">SUM(F151:I151)</f>
        <v>6.9450812401327502</v>
      </c>
      <c r="K151" s="72">
        <f>+J151/((E151+P151)/1000)*100</f>
        <v>8.0789638110076792E-3</v>
      </c>
      <c r="L151" s="79">
        <f>+K151*365</f>
        <v>2.948821791017803</v>
      </c>
      <c r="M151" s="73">
        <f>1.4/365</f>
        <v>3.8356164383561643E-3</v>
      </c>
      <c r="N151" s="74">
        <f t="shared" si="38"/>
        <v>-1.471178208982197</v>
      </c>
      <c r="O151" s="80">
        <v>65418211</v>
      </c>
      <c r="P151" s="76">
        <f>IF(O151&gt;0,AVERAGE($O$108:O151),0)</f>
        <v>65418211</v>
      </c>
      <c r="Q151" s="75">
        <v>0</v>
      </c>
      <c r="R151" s="75">
        <v>0</v>
      </c>
      <c r="S151" s="77"/>
    </row>
    <row r="152" spans="2:19" hidden="1" x14ac:dyDescent="0.2">
      <c r="B152" s="57">
        <f t="shared" si="36"/>
        <v>135</v>
      </c>
      <c r="C152" s="44">
        <v>41409</v>
      </c>
      <c r="D152" s="45">
        <v>20546789</v>
      </c>
      <c r="E152" s="25">
        <f>IF(D152&gt;0,AVERAGE(D$108:$D152),0)</f>
        <v>20546789</v>
      </c>
      <c r="F152" s="68">
        <f t="shared" ref="F152:F168" si="40">+$K$7/17</f>
        <v>0.54646564508156203</v>
      </c>
      <c r="G152" s="69">
        <f t="shared" ref="G152:G168" si="41">+$G$7/17</f>
        <v>8.0823529411764711E-2</v>
      </c>
      <c r="H152" s="69">
        <f t="shared" ref="H152:H168" si="42">+$H$7/17+M152</f>
        <v>0.1099532634971797</v>
      </c>
      <c r="I152" s="70">
        <f t="shared" ref="I152:I168" si="43">+$I$7/17</f>
        <v>6.2078388021422439</v>
      </c>
      <c r="J152" s="50">
        <f t="shared" si="39"/>
        <v>6.9450812401327502</v>
      </c>
      <c r="K152" s="51">
        <f t="shared" ref="K152:K196" si="44">+J152/((E152+P152)/1000)*100</f>
        <v>8.0789638110076792E-3</v>
      </c>
      <c r="L152" s="52">
        <f t="shared" si="37"/>
        <v>2.948821791017803</v>
      </c>
      <c r="M152" s="73">
        <f t="shared" ref="M152:M198" si="45">1.4/365</f>
        <v>3.8356164383561643E-3</v>
      </c>
      <c r="N152" s="54">
        <f t="shared" si="38"/>
        <v>-1.471178208982197</v>
      </c>
      <c r="O152" s="80">
        <v>65418211</v>
      </c>
      <c r="P152" s="26">
        <f>IF(O152&gt;0,AVERAGE($O$108:O152),0)</f>
        <v>65418211</v>
      </c>
      <c r="Q152" s="56">
        <v>0</v>
      </c>
      <c r="R152" s="56">
        <v>0</v>
      </c>
      <c r="S152" s="6"/>
    </row>
    <row r="153" spans="2:19" hidden="1" x14ac:dyDescent="0.2">
      <c r="B153" s="57">
        <f t="shared" si="36"/>
        <v>136</v>
      </c>
      <c r="C153" s="44">
        <v>41410</v>
      </c>
      <c r="D153" s="45">
        <v>20546789</v>
      </c>
      <c r="E153" s="25">
        <f>IF(D153&gt;0,AVERAGE(D$108:$D153),0)</f>
        <v>20546789</v>
      </c>
      <c r="F153" s="68">
        <f t="shared" si="40"/>
        <v>0.54646564508156203</v>
      </c>
      <c r="G153" s="69">
        <f t="shared" si="41"/>
        <v>8.0823529411764711E-2</v>
      </c>
      <c r="H153" s="69">
        <f t="shared" si="42"/>
        <v>0.1099532634971797</v>
      </c>
      <c r="I153" s="70">
        <f t="shared" si="43"/>
        <v>6.2078388021422439</v>
      </c>
      <c r="J153" s="50">
        <f t="shared" si="39"/>
        <v>6.9450812401327502</v>
      </c>
      <c r="K153" s="51">
        <f t="shared" si="44"/>
        <v>8.0789638110076792E-3</v>
      </c>
      <c r="L153" s="52">
        <f t="shared" si="37"/>
        <v>2.948821791017803</v>
      </c>
      <c r="M153" s="73">
        <f t="shared" si="45"/>
        <v>3.8356164383561643E-3</v>
      </c>
      <c r="N153" s="54">
        <f t="shared" si="38"/>
        <v>-1.471178208982197</v>
      </c>
      <c r="O153" s="80">
        <v>65418211</v>
      </c>
      <c r="P153" s="26">
        <f>IF(O153&gt;0,AVERAGE($O$108:O153),0)</f>
        <v>65418211</v>
      </c>
      <c r="Q153" s="56">
        <v>0</v>
      </c>
      <c r="R153" s="56">
        <v>0</v>
      </c>
      <c r="S153" s="6"/>
    </row>
    <row r="154" spans="2:19" hidden="1" x14ac:dyDescent="0.2">
      <c r="B154" s="57">
        <f t="shared" si="36"/>
        <v>137</v>
      </c>
      <c r="C154" s="44">
        <v>41411</v>
      </c>
      <c r="D154" s="45">
        <v>20546789</v>
      </c>
      <c r="E154" s="25">
        <f>IF(D154&gt;0,AVERAGE(D$108:$D154),0)</f>
        <v>20546789</v>
      </c>
      <c r="F154" s="68">
        <f t="shared" si="40"/>
        <v>0.54646564508156203</v>
      </c>
      <c r="G154" s="69">
        <f t="shared" si="41"/>
        <v>8.0823529411764711E-2</v>
      </c>
      <c r="H154" s="69">
        <f t="shared" si="42"/>
        <v>0.1099532634971797</v>
      </c>
      <c r="I154" s="70">
        <f t="shared" si="43"/>
        <v>6.2078388021422439</v>
      </c>
      <c r="J154" s="50">
        <f t="shared" si="39"/>
        <v>6.9450812401327502</v>
      </c>
      <c r="K154" s="51">
        <f t="shared" si="44"/>
        <v>8.0789638110076792E-3</v>
      </c>
      <c r="L154" s="52">
        <f t="shared" si="37"/>
        <v>2.948821791017803</v>
      </c>
      <c r="M154" s="73">
        <f t="shared" si="45"/>
        <v>3.8356164383561643E-3</v>
      </c>
      <c r="N154" s="54">
        <f t="shared" si="38"/>
        <v>-1.471178208982197</v>
      </c>
      <c r="O154" s="80">
        <v>65418211</v>
      </c>
      <c r="P154" s="26">
        <f>IF(O154&gt;0,AVERAGE($O$108:O154),0)</f>
        <v>65418211</v>
      </c>
      <c r="Q154" s="56">
        <v>0</v>
      </c>
      <c r="R154" s="56">
        <v>0</v>
      </c>
      <c r="S154" s="6"/>
    </row>
    <row r="155" spans="2:19" hidden="1" x14ac:dyDescent="0.2">
      <c r="B155" s="57">
        <f t="shared" si="36"/>
        <v>138</v>
      </c>
      <c r="C155" s="44">
        <v>41412</v>
      </c>
      <c r="D155" s="45">
        <v>20546789</v>
      </c>
      <c r="E155" s="25">
        <f>IF(D155&gt;0,AVERAGE(D$108:$D155),0)</f>
        <v>20546789</v>
      </c>
      <c r="F155" s="68">
        <f t="shared" si="40"/>
        <v>0.54646564508156203</v>
      </c>
      <c r="G155" s="69">
        <f t="shared" si="41"/>
        <v>8.0823529411764711E-2</v>
      </c>
      <c r="H155" s="69">
        <f t="shared" si="42"/>
        <v>0.1099532634971797</v>
      </c>
      <c r="I155" s="70">
        <f t="shared" si="43"/>
        <v>6.2078388021422439</v>
      </c>
      <c r="J155" s="50">
        <f t="shared" si="39"/>
        <v>6.9450812401327502</v>
      </c>
      <c r="K155" s="51">
        <f t="shared" si="44"/>
        <v>8.0789638110076792E-3</v>
      </c>
      <c r="L155" s="52">
        <f t="shared" si="37"/>
        <v>2.948821791017803</v>
      </c>
      <c r="M155" s="73">
        <f t="shared" si="45"/>
        <v>3.8356164383561643E-3</v>
      </c>
      <c r="N155" s="54">
        <f t="shared" si="38"/>
        <v>-1.471178208982197</v>
      </c>
      <c r="O155" s="80">
        <v>65418211</v>
      </c>
      <c r="P155" s="26">
        <f>IF(O155&gt;0,AVERAGE($O$108:O155),0)</f>
        <v>65418211</v>
      </c>
      <c r="Q155" s="56">
        <v>0</v>
      </c>
      <c r="R155" s="56">
        <v>0</v>
      </c>
      <c r="S155" s="6"/>
    </row>
    <row r="156" spans="2:19" hidden="1" x14ac:dyDescent="0.2">
      <c r="B156" s="57">
        <f t="shared" si="36"/>
        <v>139</v>
      </c>
      <c r="C156" s="44">
        <v>41413</v>
      </c>
      <c r="D156" s="45">
        <v>20546789</v>
      </c>
      <c r="E156" s="25">
        <f>IF(D156&gt;0,AVERAGE(D$108:$D156),0)</f>
        <v>20546789</v>
      </c>
      <c r="F156" s="68">
        <f t="shared" si="40"/>
        <v>0.54646564508156203</v>
      </c>
      <c r="G156" s="69">
        <f t="shared" si="41"/>
        <v>8.0823529411764711E-2</v>
      </c>
      <c r="H156" s="69">
        <f t="shared" si="42"/>
        <v>0.1099532634971797</v>
      </c>
      <c r="I156" s="70">
        <f t="shared" si="43"/>
        <v>6.2078388021422439</v>
      </c>
      <c r="J156" s="50">
        <f t="shared" si="39"/>
        <v>6.9450812401327502</v>
      </c>
      <c r="K156" s="51">
        <f t="shared" si="44"/>
        <v>8.0789638110076792E-3</v>
      </c>
      <c r="L156" s="52">
        <f t="shared" si="37"/>
        <v>2.948821791017803</v>
      </c>
      <c r="M156" s="73">
        <f t="shared" si="45"/>
        <v>3.8356164383561643E-3</v>
      </c>
      <c r="N156" s="54">
        <f t="shared" si="38"/>
        <v>-1.471178208982197</v>
      </c>
      <c r="O156" s="80">
        <v>65418211</v>
      </c>
      <c r="P156" s="26">
        <f>IF(O156&gt;0,AVERAGE($O$108:O156),0)</f>
        <v>65418211</v>
      </c>
      <c r="Q156" s="56">
        <v>0</v>
      </c>
      <c r="R156" s="56">
        <v>0</v>
      </c>
      <c r="S156" s="6"/>
    </row>
    <row r="157" spans="2:19" hidden="1" x14ac:dyDescent="0.2">
      <c r="B157" s="57">
        <f t="shared" si="36"/>
        <v>140</v>
      </c>
      <c r="C157" s="44">
        <v>41414</v>
      </c>
      <c r="D157" s="45">
        <v>20546789</v>
      </c>
      <c r="E157" s="25">
        <f>IF(D157&gt;0,AVERAGE(D$108:$D157),0)</f>
        <v>20546789</v>
      </c>
      <c r="F157" s="68">
        <f t="shared" si="40"/>
        <v>0.54646564508156203</v>
      </c>
      <c r="G157" s="69">
        <f t="shared" si="41"/>
        <v>8.0823529411764711E-2</v>
      </c>
      <c r="H157" s="69">
        <f t="shared" si="42"/>
        <v>0.1099532634971797</v>
      </c>
      <c r="I157" s="70">
        <f t="shared" si="43"/>
        <v>6.2078388021422439</v>
      </c>
      <c r="J157" s="50">
        <f t="shared" si="39"/>
        <v>6.9450812401327502</v>
      </c>
      <c r="K157" s="51">
        <f t="shared" si="44"/>
        <v>8.0789638110076792E-3</v>
      </c>
      <c r="L157" s="52">
        <f t="shared" si="37"/>
        <v>2.948821791017803</v>
      </c>
      <c r="M157" s="73">
        <f t="shared" si="45"/>
        <v>3.8356164383561643E-3</v>
      </c>
      <c r="N157" s="54">
        <f>+L157-$C$8</f>
        <v>-1.471178208982197</v>
      </c>
      <c r="O157" s="80">
        <v>65418211</v>
      </c>
      <c r="P157" s="26">
        <f>IF(O157&gt;0,AVERAGE($O$108:O157),0)</f>
        <v>65418211</v>
      </c>
      <c r="Q157" s="56">
        <v>0</v>
      </c>
      <c r="R157" s="56">
        <v>0</v>
      </c>
      <c r="S157" s="6"/>
    </row>
    <row r="158" spans="2:19" hidden="1" x14ac:dyDescent="0.2">
      <c r="B158" s="57">
        <f t="shared" si="36"/>
        <v>141</v>
      </c>
      <c r="C158" s="44">
        <v>41415</v>
      </c>
      <c r="D158" s="45">
        <v>20546789</v>
      </c>
      <c r="E158" s="25">
        <f>IF(D158&gt;0,AVERAGE(D$108:$D158),0)</f>
        <v>20546789</v>
      </c>
      <c r="F158" s="68">
        <f t="shared" si="40"/>
        <v>0.54646564508156203</v>
      </c>
      <c r="G158" s="69">
        <f t="shared" si="41"/>
        <v>8.0823529411764711E-2</v>
      </c>
      <c r="H158" s="69">
        <f t="shared" si="42"/>
        <v>0.1099532634971797</v>
      </c>
      <c r="I158" s="70">
        <f t="shared" si="43"/>
        <v>6.2078388021422439</v>
      </c>
      <c r="J158" s="50">
        <f t="shared" si="39"/>
        <v>6.9450812401327502</v>
      </c>
      <c r="K158" s="51">
        <f t="shared" si="44"/>
        <v>8.0789638110076792E-3</v>
      </c>
      <c r="L158" s="52">
        <f t="shared" si="37"/>
        <v>2.948821791017803</v>
      </c>
      <c r="M158" s="73">
        <f t="shared" si="45"/>
        <v>3.8356164383561643E-3</v>
      </c>
      <c r="N158" s="54">
        <f t="shared" si="38"/>
        <v>-1.471178208982197</v>
      </c>
      <c r="O158" s="80">
        <v>65418211</v>
      </c>
      <c r="P158" s="26">
        <f>IF(O158&gt;0,AVERAGE($O$108:O158),0)</f>
        <v>65418211</v>
      </c>
      <c r="Q158" s="56">
        <v>0</v>
      </c>
      <c r="R158" s="56">
        <v>0</v>
      </c>
      <c r="S158" s="6"/>
    </row>
    <row r="159" spans="2:19" hidden="1" x14ac:dyDescent="0.2">
      <c r="B159" s="57">
        <f t="shared" si="36"/>
        <v>142</v>
      </c>
      <c r="C159" s="44">
        <v>41416</v>
      </c>
      <c r="D159" s="45">
        <v>20546789</v>
      </c>
      <c r="E159" s="25">
        <f>IF(D159&gt;0,AVERAGE(D$108:$D159),0)</f>
        <v>20546789</v>
      </c>
      <c r="F159" s="68">
        <f t="shared" si="40"/>
        <v>0.54646564508156203</v>
      </c>
      <c r="G159" s="69">
        <f t="shared" si="41"/>
        <v>8.0823529411764711E-2</v>
      </c>
      <c r="H159" s="69">
        <f t="shared" si="42"/>
        <v>0.1099532634971797</v>
      </c>
      <c r="I159" s="70">
        <f t="shared" si="43"/>
        <v>6.2078388021422439</v>
      </c>
      <c r="J159" s="50">
        <f t="shared" si="39"/>
        <v>6.9450812401327502</v>
      </c>
      <c r="K159" s="51">
        <f t="shared" si="44"/>
        <v>8.0789638110076792E-3</v>
      </c>
      <c r="L159" s="52">
        <f t="shared" si="37"/>
        <v>2.948821791017803</v>
      </c>
      <c r="M159" s="73">
        <f t="shared" si="45"/>
        <v>3.8356164383561643E-3</v>
      </c>
      <c r="N159" s="54">
        <f t="shared" si="38"/>
        <v>-1.471178208982197</v>
      </c>
      <c r="O159" s="80">
        <v>65418211</v>
      </c>
      <c r="P159" s="26">
        <f>IF(O159&gt;0,AVERAGE($O$108:O159),0)</f>
        <v>65418211</v>
      </c>
      <c r="Q159" s="56">
        <v>0</v>
      </c>
      <c r="R159" s="56">
        <v>0</v>
      </c>
      <c r="S159" s="6"/>
    </row>
    <row r="160" spans="2:19" hidden="1" x14ac:dyDescent="0.2">
      <c r="B160" s="57">
        <f t="shared" si="36"/>
        <v>143</v>
      </c>
      <c r="C160" s="44">
        <v>41417</v>
      </c>
      <c r="D160" s="45">
        <v>20546789</v>
      </c>
      <c r="E160" s="25">
        <f>IF(D160&gt;0,AVERAGE(D$108:$D160),0)</f>
        <v>20546789</v>
      </c>
      <c r="F160" s="68">
        <f t="shared" si="40"/>
        <v>0.54646564508156203</v>
      </c>
      <c r="G160" s="69">
        <f t="shared" si="41"/>
        <v>8.0823529411764711E-2</v>
      </c>
      <c r="H160" s="69">
        <f t="shared" si="42"/>
        <v>0.1099532634971797</v>
      </c>
      <c r="I160" s="70">
        <f t="shared" si="43"/>
        <v>6.2078388021422439</v>
      </c>
      <c r="J160" s="50">
        <f t="shared" si="39"/>
        <v>6.9450812401327502</v>
      </c>
      <c r="K160" s="51">
        <f t="shared" si="44"/>
        <v>8.0789638110076792E-3</v>
      </c>
      <c r="L160" s="52">
        <f t="shared" si="37"/>
        <v>2.948821791017803</v>
      </c>
      <c r="M160" s="73">
        <f t="shared" si="45"/>
        <v>3.8356164383561643E-3</v>
      </c>
      <c r="N160" s="54">
        <f t="shared" si="38"/>
        <v>-1.471178208982197</v>
      </c>
      <c r="O160" s="80">
        <v>65418211</v>
      </c>
      <c r="P160" s="26">
        <f>IF(O160&gt;0,AVERAGE($O$108:O160),0)</f>
        <v>65418211</v>
      </c>
      <c r="Q160" s="56">
        <v>0</v>
      </c>
      <c r="R160" s="56">
        <v>0</v>
      </c>
      <c r="S160" s="6"/>
    </row>
    <row r="161" spans="2:19" hidden="1" x14ac:dyDescent="0.2">
      <c r="B161" s="57">
        <f t="shared" si="36"/>
        <v>144</v>
      </c>
      <c r="C161" s="44">
        <v>41418</v>
      </c>
      <c r="D161" s="45">
        <v>20546789</v>
      </c>
      <c r="E161" s="25">
        <f>IF(D161&gt;0,AVERAGE(D$108:$D161),0)</f>
        <v>20546789</v>
      </c>
      <c r="F161" s="68">
        <f t="shared" si="40"/>
        <v>0.54646564508156203</v>
      </c>
      <c r="G161" s="69">
        <f t="shared" si="41"/>
        <v>8.0823529411764711E-2</v>
      </c>
      <c r="H161" s="69">
        <f t="shared" si="42"/>
        <v>0.1099532634971797</v>
      </c>
      <c r="I161" s="70">
        <f t="shared" si="43"/>
        <v>6.2078388021422439</v>
      </c>
      <c r="J161" s="50">
        <f t="shared" si="39"/>
        <v>6.9450812401327502</v>
      </c>
      <c r="K161" s="51">
        <f t="shared" si="44"/>
        <v>8.0789638110076792E-3</v>
      </c>
      <c r="L161" s="52">
        <f t="shared" si="37"/>
        <v>2.948821791017803</v>
      </c>
      <c r="M161" s="73">
        <f t="shared" si="45"/>
        <v>3.8356164383561643E-3</v>
      </c>
      <c r="N161" s="54">
        <f t="shared" si="38"/>
        <v>-1.471178208982197</v>
      </c>
      <c r="O161" s="80">
        <v>65418211</v>
      </c>
      <c r="P161" s="26">
        <f>IF(O161&gt;0,AVERAGE($O$108:O161),0)</f>
        <v>65418211</v>
      </c>
      <c r="Q161" s="56">
        <v>0</v>
      </c>
      <c r="R161" s="56">
        <v>0</v>
      </c>
      <c r="S161" s="6"/>
    </row>
    <row r="162" spans="2:19" hidden="1" x14ac:dyDescent="0.2">
      <c r="B162" s="57">
        <f t="shared" si="36"/>
        <v>145</v>
      </c>
      <c r="C162" s="44">
        <v>41419</v>
      </c>
      <c r="D162" s="45">
        <v>20546789</v>
      </c>
      <c r="E162" s="25">
        <f>IF(D162&gt;0,AVERAGE(D$108:$D162),0)</f>
        <v>20546789</v>
      </c>
      <c r="F162" s="68">
        <f t="shared" si="40"/>
        <v>0.54646564508156203</v>
      </c>
      <c r="G162" s="69">
        <f t="shared" si="41"/>
        <v>8.0823529411764711E-2</v>
      </c>
      <c r="H162" s="69">
        <f t="shared" si="42"/>
        <v>0.1099532634971797</v>
      </c>
      <c r="I162" s="70">
        <f t="shared" si="43"/>
        <v>6.2078388021422439</v>
      </c>
      <c r="J162" s="50">
        <f t="shared" si="39"/>
        <v>6.9450812401327502</v>
      </c>
      <c r="K162" s="51">
        <f t="shared" si="44"/>
        <v>8.0789638110076792E-3</v>
      </c>
      <c r="L162" s="52">
        <f t="shared" si="37"/>
        <v>2.948821791017803</v>
      </c>
      <c r="M162" s="73">
        <f t="shared" si="45"/>
        <v>3.8356164383561643E-3</v>
      </c>
      <c r="N162" s="54">
        <f t="shared" si="38"/>
        <v>-1.471178208982197</v>
      </c>
      <c r="O162" s="80">
        <v>65418211</v>
      </c>
      <c r="P162" s="26">
        <f>IF(O162&gt;0,AVERAGE($O$108:O162),0)</f>
        <v>65418211</v>
      </c>
      <c r="Q162" s="56">
        <v>0</v>
      </c>
      <c r="R162" s="56">
        <v>0</v>
      </c>
      <c r="S162" s="6"/>
    </row>
    <row r="163" spans="2:19" hidden="1" x14ac:dyDescent="0.2">
      <c r="B163" s="57">
        <f t="shared" si="36"/>
        <v>146</v>
      </c>
      <c r="C163" s="44">
        <v>41420</v>
      </c>
      <c r="D163" s="45">
        <v>20546789</v>
      </c>
      <c r="E163" s="25">
        <f>IF(D163&gt;0,AVERAGE(D$108:$D163),0)</f>
        <v>20546789</v>
      </c>
      <c r="F163" s="68">
        <f t="shared" si="40"/>
        <v>0.54646564508156203</v>
      </c>
      <c r="G163" s="69">
        <f t="shared" si="41"/>
        <v>8.0823529411764711E-2</v>
      </c>
      <c r="H163" s="69">
        <f t="shared" si="42"/>
        <v>0.1099532634971797</v>
      </c>
      <c r="I163" s="70">
        <f t="shared" si="43"/>
        <v>6.2078388021422439</v>
      </c>
      <c r="J163" s="50">
        <f t="shared" si="39"/>
        <v>6.9450812401327502</v>
      </c>
      <c r="K163" s="51">
        <f t="shared" si="44"/>
        <v>8.0789638110076792E-3</v>
      </c>
      <c r="L163" s="52">
        <f t="shared" si="37"/>
        <v>2.948821791017803</v>
      </c>
      <c r="M163" s="73">
        <f t="shared" si="45"/>
        <v>3.8356164383561643E-3</v>
      </c>
      <c r="N163" s="54">
        <f t="shared" si="38"/>
        <v>-1.471178208982197</v>
      </c>
      <c r="O163" s="80">
        <v>65418211</v>
      </c>
      <c r="P163" s="26">
        <f>IF(O163&gt;0,AVERAGE($O$108:O163),0)</f>
        <v>65418211</v>
      </c>
      <c r="Q163" s="56">
        <v>0</v>
      </c>
      <c r="R163" s="56">
        <v>0</v>
      </c>
      <c r="S163" s="6"/>
    </row>
    <row r="164" spans="2:19" hidden="1" x14ac:dyDescent="0.2">
      <c r="B164" s="57">
        <f t="shared" si="36"/>
        <v>147</v>
      </c>
      <c r="C164" s="44">
        <v>41421</v>
      </c>
      <c r="D164" s="45">
        <v>20546789</v>
      </c>
      <c r="E164" s="25">
        <f>IF(D164&gt;0,AVERAGE(D$108:$D164),0)</f>
        <v>20546789</v>
      </c>
      <c r="F164" s="68">
        <f t="shared" si="40"/>
        <v>0.54646564508156203</v>
      </c>
      <c r="G164" s="69">
        <f t="shared" si="41"/>
        <v>8.0823529411764711E-2</v>
      </c>
      <c r="H164" s="69">
        <f t="shared" si="42"/>
        <v>0.1099532634971797</v>
      </c>
      <c r="I164" s="70">
        <f t="shared" si="43"/>
        <v>6.2078388021422439</v>
      </c>
      <c r="J164" s="50">
        <f t="shared" si="39"/>
        <v>6.9450812401327502</v>
      </c>
      <c r="K164" s="51">
        <f t="shared" si="44"/>
        <v>8.0789638110076792E-3</v>
      </c>
      <c r="L164" s="52">
        <f t="shared" si="37"/>
        <v>2.948821791017803</v>
      </c>
      <c r="M164" s="73">
        <f t="shared" si="45"/>
        <v>3.8356164383561643E-3</v>
      </c>
      <c r="N164" s="54">
        <f t="shared" si="38"/>
        <v>-1.471178208982197</v>
      </c>
      <c r="O164" s="80">
        <v>65418211</v>
      </c>
      <c r="P164" s="26">
        <f>IF(O164&gt;0,AVERAGE($O$108:O164),0)</f>
        <v>65418211</v>
      </c>
      <c r="Q164" s="56">
        <v>0</v>
      </c>
      <c r="R164" s="56">
        <v>0</v>
      </c>
      <c r="S164" s="6"/>
    </row>
    <row r="165" spans="2:19" hidden="1" x14ac:dyDescent="0.2">
      <c r="B165" s="57">
        <f t="shared" si="36"/>
        <v>148</v>
      </c>
      <c r="C165" s="44">
        <v>41422</v>
      </c>
      <c r="D165" s="45">
        <v>20546789</v>
      </c>
      <c r="E165" s="25">
        <f>IF(D165&gt;0,AVERAGE(D$108:$D165),0)</f>
        <v>20546789</v>
      </c>
      <c r="F165" s="68">
        <f t="shared" si="40"/>
        <v>0.54646564508156203</v>
      </c>
      <c r="G165" s="69">
        <f t="shared" si="41"/>
        <v>8.0823529411764711E-2</v>
      </c>
      <c r="H165" s="69">
        <f t="shared" si="42"/>
        <v>0.1099532634971797</v>
      </c>
      <c r="I165" s="70">
        <f t="shared" si="43"/>
        <v>6.2078388021422439</v>
      </c>
      <c r="J165" s="50">
        <f t="shared" si="39"/>
        <v>6.9450812401327502</v>
      </c>
      <c r="K165" s="51">
        <f t="shared" si="44"/>
        <v>8.0789638110076792E-3</v>
      </c>
      <c r="L165" s="52">
        <f t="shared" si="37"/>
        <v>2.948821791017803</v>
      </c>
      <c r="M165" s="73">
        <f t="shared" si="45"/>
        <v>3.8356164383561643E-3</v>
      </c>
      <c r="N165" s="54">
        <f t="shared" si="38"/>
        <v>-1.471178208982197</v>
      </c>
      <c r="O165" s="80">
        <v>65418211</v>
      </c>
      <c r="P165" s="26">
        <f>IF(O165&gt;0,AVERAGE($O$108:O165),0)</f>
        <v>65418211</v>
      </c>
      <c r="Q165" s="56">
        <v>0</v>
      </c>
      <c r="R165" s="56">
        <v>0</v>
      </c>
      <c r="S165" s="6"/>
    </row>
    <row r="166" spans="2:19" hidden="1" x14ac:dyDescent="0.2">
      <c r="B166" s="57">
        <f t="shared" si="36"/>
        <v>149</v>
      </c>
      <c r="C166" s="44">
        <v>41423</v>
      </c>
      <c r="D166" s="45">
        <v>20546789</v>
      </c>
      <c r="E166" s="25">
        <f>IF(D166&gt;0,AVERAGE(D$108:$D166),0)</f>
        <v>20546789</v>
      </c>
      <c r="F166" s="68">
        <f t="shared" si="40"/>
        <v>0.54646564508156203</v>
      </c>
      <c r="G166" s="69">
        <f t="shared" si="41"/>
        <v>8.0823529411764711E-2</v>
      </c>
      <c r="H166" s="69">
        <f t="shared" si="42"/>
        <v>0.1099532634971797</v>
      </c>
      <c r="I166" s="70">
        <f t="shared" si="43"/>
        <v>6.2078388021422439</v>
      </c>
      <c r="J166" s="50">
        <f t="shared" si="39"/>
        <v>6.9450812401327502</v>
      </c>
      <c r="K166" s="51">
        <f t="shared" si="44"/>
        <v>8.0789638110076792E-3</v>
      </c>
      <c r="L166" s="52">
        <f t="shared" si="37"/>
        <v>2.948821791017803</v>
      </c>
      <c r="M166" s="73">
        <f t="shared" si="45"/>
        <v>3.8356164383561643E-3</v>
      </c>
      <c r="N166" s="54">
        <f t="shared" si="38"/>
        <v>-1.471178208982197</v>
      </c>
      <c r="O166" s="80">
        <v>65418211</v>
      </c>
      <c r="P166" s="26">
        <f>IF(O166&gt;0,AVERAGE($O$108:O166),0)</f>
        <v>65418211</v>
      </c>
      <c r="Q166" s="56">
        <v>0</v>
      </c>
      <c r="R166" s="56">
        <v>0</v>
      </c>
      <c r="S166" s="6"/>
    </row>
    <row r="167" spans="2:19" hidden="1" x14ac:dyDescent="0.2">
      <c r="B167" s="57">
        <f t="shared" si="36"/>
        <v>150</v>
      </c>
      <c r="C167" s="44">
        <v>41424</v>
      </c>
      <c r="D167" s="45">
        <v>20546789</v>
      </c>
      <c r="E167" s="25">
        <f>IF(D167&gt;0,AVERAGE(D$108:$D167),0)</f>
        <v>20546789</v>
      </c>
      <c r="F167" s="68">
        <f t="shared" si="40"/>
        <v>0.54646564508156203</v>
      </c>
      <c r="G167" s="69">
        <f t="shared" si="41"/>
        <v>8.0823529411764711E-2</v>
      </c>
      <c r="H167" s="69">
        <f t="shared" si="42"/>
        <v>0.1099532634971797</v>
      </c>
      <c r="I167" s="70">
        <f t="shared" si="43"/>
        <v>6.2078388021422439</v>
      </c>
      <c r="J167" s="50">
        <f t="shared" si="39"/>
        <v>6.9450812401327502</v>
      </c>
      <c r="K167" s="51">
        <f t="shared" si="44"/>
        <v>8.0789638110076792E-3</v>
      </c>
      <c r="L167" s="52">
        <f t="shared" si="37"/>
        <v>2.948821791017803</v>
      </c>
      <c r="M167" s="73">
        <f t="shared" si="45"/>
        <v>3.8356164383561643E-3</v>
      </c>
      <c r="N167" s="54">
        <f t="shared" si="38"/>
        <v>-1.471178208982197</v>
      </c>
      <c r="O167" s="80">
        <v>65418211</v>
      </c>
      <c r="P167" s="26">
        <f>IF(O167&gt;0,AVERAGE($O$108:O167),0)</f>
        <v>65418211</v>
      </c>
      <c r="Q167" s="56">
        <v>0</v>
      </c>
      <c r="R167" s="56">
        <v>0</v>
      </c>
      <c r="S167" s="6"/>
    </row>
    <row r="168" spans="2:19" hidden="1" x14ac:dyDescent="0.2">
      <c r="B168" s="57">
        <f t="shared" si="36"/>
        <v>151</v>
      </c>
      <c r="C168" s="44">
        <v>41425</v>
      </c>
      <c r="D168" s="45">
        <v>20546789</v>
      </c>
      <c r="E168" s="25">
        <f>IF(D168&gt;0,AVERAGE(D$108:$D168),0)</f>
        <v>20546789</v>
      </c>
      <c r="F168" s="68">
        <f t="shared" si="40"/>
        <v>0.54646564508156203</v>
      </c>
      <c r="G168" s="69">
        <f t="shared" si="41"/>
        <v>8.0823529411764711E-2</v>
      </c>
      <c r="H168" s="69">
        <f t="shared" si="42"/>
        <v>0.1099532634971797</v>
      </c>
      <c r="I168" s="70">
        <f t="shared" si="43"/>
        <v>6.2078388021422439</v>
      </c>
      <c r="J168" s="50">
        <f t="shared" si="39"/>
        <v>6.9450812401327502</v>
      </c>
      <c r="K168" s="51">
        <f t="shared" si="44"/>
        <v>8.0789638110076792E-3</v>
      </c>
      <c r="L168" s="52">
        <f t="shared" si="37"/>
        <v>2.948821791017803</v>
      </c>
      <c r="M168" s="73">
        <f t="shared" si="45"/>
        <v>3.8356164383561643E-3</v>
      </c>
      <c r="N168" s="54">
        <f t="shared" si="38"/>
        <v>-1.471178208982197</v>
      </c>
      <c r="O168" s="80">
        <v>65418211</v>
      </c>
      <c r="P168" s="26">
        <f>IF(O168&gt;0,AVERAGE($O$108:O168),0)</f>
        <v>65418211</v>
      </c>
      <c r="Q168" s="56">
        <v>0</v>
      </c>
      <c r="R168" s="56">
        <v>0</v>
      </c>
      <c r="S168" s="6"/>
    </row>
    <row r="169" spans="2:19" hidden="1" x14ac:dyDescent="0.2">
      <c r="B169" s="57">
        <f t="shared" si="36"/>
        <v>152</v>
      </c>
      <c r="C169" s="44">
        <v>41426</v>
      </c>
      <c r="D169" s="45">
        <v>20546789</v>
      </c>
      <c r="E169" s="25">
        <f>IF(D169&gt;0,AVERAGE(D$108:$D169),0)</f>
        <v>20546789</v>
      </c>
      <c r="F169" s="46">
        <f t="shared" ref="F169:F196" si="46">+$K$8/30</f>
        <v>0.27310924369747902</v>
      </c>
      <c r="G169" s="47">
        <f t="shared" ref="G169:G197" si="47">+$G$8/30</f>
        <v>4.5366666666666666E-2</v>
      </c>
      <c r="H169" s="48">
        <f t="shared" ref="H169:H197" si="48">+$H$8/30+M169</f>
        <v>6.3402283105022841E-2</v>
      </c>
      <c r="I169" s="49">
        <f t="shared" ref="I169:I197" si="49">+$I$8/30</f>
        <v>3.5177753212139384</v>
      </c>
      <c r="J169" s="50">
        <f t="shared" si="39"/>
        <v>3.8996535146831071</v>
      </c>
      <c r="K169" s="51">
        <f t="shared" si="44"/>
        <v>4.5363270106242156E-3</v>
      </c>
      <c r="L169" s="52">
        <f t="shared" si="37"/>
        <v>1.6557593588778388</v>
      </c>
      <c r="M169" s="73">
        <f t="shared" si="45"/>
        <v>3.8356164383561643E-3</v>
      </c>
      <c r="N169" s="54">
        <f t="shared" si="38"/>
        <v>-2.7642406411221612</v>
      </c>
      <c r="O169" s="80">
        <v>65418211</v>
      </c>
      <c r="P169" s="26">
        <f>IF(O169&gt;0,AVERAGE($O$108:O169),0)</f>
        <v>65418211</v>
      </c>
      <c r="Q169" s="56">
        <v>0</v>
      </c>
      <c r="R169" s="56">
        <v>0</v>
      </c>
      <c r="S169" s="6"/>
    </row>
    <row r="170" spans="2:19" hidden="1" x14ac:dyDescent="0.2">
      <c r="B170" s="57">
        <f t="shared" si="36"/>
        <v>153</v>
      </c>
      <c r="C170" s="44">
        <v>41427</v>
      </c>
      <c r="D170" s="45">
        <v>20546789</v>
      </c>
      <c r="E170" s="25">
        <f>IF(D170&gt;0,AVERAGE(D$108:$D170),0)</f>
        <v>20546789</v>
      </c>
      <c r="F170" s="46">
        <f t="shared" si="46"/>
        <v>0.27310924369747902</v>
      </c>
      <c r="G170" s="47">
        <f t="shared" si="47"/>
        <v>4.5366666666666666E-2</v>
      </c>
      <c r="H170" s="48">
        <f t="shared" si="48"/>
        <v>6.3402283105022841E-2</v>
      </c>
      <c r="I170" s="49">
        <f t="shared" si="49"/>
        <v>3.5177753212139384</v>
      </c>
      <c r="J170" s="50">
        <f t="shared" si="39"/>
        <v>3.8996535146831071</v>
      </c>
      <c r="K170" s="51">
        <f t="shared" si="44"/>
        <v>4.5363270106242156E-3</v>
      </c>
      <c r="L170" s="52">
        <f t="shared" si="37"/>
        <v>1.6557593588778388</v>
      </c>
      <c r="M170" s="73">
        <f t="shared" si="45"/>
        <v>3.8356164383561643E-3</v>
      </c>
      <c r="N170" s="54">
        <f t="shared" si="38"/>
        <v>-2.7642406411221612</v>
      </c>
      <c r="O170" s="80">
        <v>65418211</v>
      </c>
      <c r="P170" s="26">
        <f>IF(O170&gt;0,AVERAGE($O$108:O170),0)</f>
        <v>65418211</v>
      </c>
      <c r="Q170" s="56">
        <v>0</v>
      </c>
      <c r="R170" s="56">
        <v>0</v>
      </c>
      <c r="S170" s="6"/>
    </row>
    <row r="171" spans="2:19" hidden="1" x14ac:dyDescent="0.2">
      <c r="B171" s="57">
        <f t="shared" si="36"/>
        <v>154</v>
      </c>
      <c r="C171" s="44">
        <v>41428</v>
      </c>
      <c r="D171" s="45">
        <v>20546789</v>
      </c>
      <c r="E171" s="25">
        <f>IF(D171&gt;0,AVERAGE(D$108:$D171),0)</f>
        <v>20546789</v>
      </c>
      <c r="F171" s="46">
        <f t="shared" si="46"/>
        <v>0.27310924369747902</v>
      </c>
      <c r="G171" s="47">
        <f t="shared" si="47"/>
        <v>4.5366666666666666E-2</v>
      </c>
      <c r="H171" s="48">
        <f t="shared" si="48"/>
        <v>6.3402283105022841E-2</v>
      </c>
      <c r="I171" s="49">
        <f t="shared" si="49"/>
        <v>3.5177753212139384</v>
      </c>
      <c r="J171" s="50">
        <f t="shared" si="39"/>
        <v>3.8996535146831071</v>
      </c>
      <c r="K171" s="51">
        <f t="shared" si="44"/>
        <v>4.5363270106242156E-3</v>
      </c>
      <c r="L171" s="52">
        <f t="shared" si="37"/>
        <v>1.6557593588778388</v>
      </c>
      <c r="M171" s="73">
        <f t="shared" si="45"/>
        <v>3.8356164383561643E-3</v>
      </c>
      <c r="N171" s="54">
        <f t="shared" si="38"/>
        <v>-2.7642406411221612</v>
      </c>
      <c r="O171" s="80">
        <v>65418211</v>
      </c>
      <c r="P171" s="26">
        <f>IF(O171&gt;0,AVERAGE($O$108:O171),0)</f>
        <v>65418211</v>
      </c>
      <c r="Q171" s="56">
        <v>0</v>
      </c>
      <c r="R171" s="56">
        <v>0</v>
      </c>
      <c r="S171" s="6"/>
    </row>
    <row r="172" spans="2:19" hidden="1" x14ac:dyDescent="0.2">
      <c r="B172" s="57">
        <f t="shared" si="36"/>
        <v>155</v>
      </c>
      <c r="C172" s="44">
        <v>41429</v>
      </c>
      <c r="D172" s="45">
        <v>20546118</v>
      </c>
      <c r="E172" s="25">
        <f>IF(D172&gt;0,AVERAGE(D$108:$D172),0)</f>
        <v>20546758.5</v>
      </c>
      <c r="F172" s="46">
        <f t="shared" si="46"/>
        <v>0.27310924369747902</v>
      </c>
      <c r="G172" s="47">
        <f t="shared" si="47"/>
        <v>4.5366666666666666E-2</v>
      </c>
      <c r="H172" s="48">
        <f t="shared" si="48"/>
        <v>6.3402283105022841E-2</v>
      </c>
      <c r="I172" s="49">
        <f t="shared" si="49"/>
        <v>3.5177753212139384</v>
      </c>
      <c r="J172" s="50">
        <f t="shared" si="39"/>
        <v>3.8996535146831071</v>
      </c>
      <c r="K172" s="51">
        <f t="shared" si="44"/>
        <v>4.5363286200934523E-3</v>
      </c>
      <c r="L172" s="52">
        <f t="shared" si="37"/>
        <v>1.6557599463341102</v>
      </c>
      <c r="M172" s="73">
        <f t="shared" si="45"/>
        <v>3.8356164383561643E-3</v>
      </c>
      <c r="N172" s="54">
        <f t="shared" si="38"/>
        <v>-2.7642400536658895</v>
      </c>
      <c r="O172" s="80">
        <v>65418211</v>
      </c>
      <c r="P172" s="26">
        <f>IF(O172&gt;0,AVERAGE($O$108:O172),0)</f>
        <v>65418211</v>
      </c>
      <c r="Q172" s="56">
        <v>0</v>
      </c>
      <c r="R172" s="56">
        <v>0</v>
      </c>
      <c r="S172" s="6"/>
    </row>
    <row r="173" spans="2:19" hidden="1" x14ac:dyDescent="0.2">
      <c r="B173" s="57">
        <f t="shared" si="36"/>
        <v>156</v>
      </c>
      <c r="C173" s="44">
        <v>41430</v>
      </c>
      <c r="D173" s="45">
        <v>20535062</v>
      </c>
      <c r="E173" s="25">
        <f>IF(D173&gt;0,AVERAGE(D$108:$D173),0)</f>
        <v>20546249.956521738</v>
      </c>
      <c r="F173" s="46">
        <f t="shared" si="46"/>
        <v>0.27310924369747902</v>
      </c>
      <c r="G173" s="47">
        <f t="shared" si="47"/>
        <v>4.5366666666666666E-2</v>
      </c>
      <c r="H173" s="48">
        <f t="shared" si="48"/>
        <v>6.3402283105022841E-2</v>
      </c>
      <c r="I173" s="49">
        <f t="shared" si="49"/>
        <v>3.5177753212139384</v>
      </c>
      <c r="J173" s="50">
        <f t="shared" si="39"/>
        <v>3.8996535146831071</v>
      </c>
      <c r="K173" s="51">
        <f t="shared" si="44"/>
        <v>4.5363554558382393E-3</v>
      </c>
      <c r="L173" s="52">
        <f t="shared" si="37"/>
        <v>1.6557697413809573</v>
      </c>
      <c r="M173" s="73">
        <f t="shared" si="45"/>
        <v>3.8356164383561643E-3</v>
      </c>
      <c r="N173" s="54">
        <f t="shared" si="38"/>
        <v>-2.7642302586190426</v>
      </c>
      <c r="O173" s="80">
        <v>65418211</v>
      </c>
      <c r="P173" s="26">
        <f>IF(O173&gt;0,AVERAGE($O$108:O173),0)</f>
        <v>65418211</v>
      </c>
      <c r="Q173" s="56">
        <v>0</v>
      </c>
      <c r="R173" s="56">
        <v>0</v>
      </c>
      <c r="S173" s="6"/>
    </row>
    <row r="174" spans="2:19" hidden="1" x14ac:dyDescent="0.2">
      <c r="B174" s="57">
        <f t="shared" si="36"/>
        <v>157</v>
      </c>
      <c r="C174" s="44">
        <v>41431</v>
      </c>
      <c r="D174" s="45">
        <v>20535062</v>
      </c>
      <c r="E174" s="25">
        <f>IF(D174&gt;0,AVERAGE(D$108:$D174),0)</f>
        <v>20545783.791666668</v>
      </c>
      <c r="F174" s="46">
        <f t="shared" si="46"/>
        <v>0.27310924369747902</v>
      </c>
      <c r="G174" s="47">
        <f t="shared" si="47"/>
        <v>4.5366666666666666E-2</v>
      </c>
      <c r="H174" s="48">
        <f t="shared" si="48"/>
        <v>6.3402283105022841E-2</v>
      </c>
      <c r="I174" s="49">
        <f t="shared" si="49"/>
        <v>3.5177753212139384</v>
      </c>
      <c r="J174" s="50">
        <f t="shared" si="39"/>
        <v>3.8996535146831071</v>
      </c>
      <c r="K174" s="51">
        <f t="shared" si="44"/>
        <v>4.5363800555498828E-3</v>
      </c>
      <c r="L174" s="52">
        <f t="shared" si="37"/>
        <v>1.6557787202757073</v>
      </c>
      <c r="M174" s="73">
        <f t="shared" si="45"/>
        <v>3.8356164383561643E-3</v>
      </c>
      <c r="N174" s="54">
        <f t="shared" si="38"/>
        <v>-2.7642212797242927</v>
      </c>
      <c r="O174" s="80">
        <v>65418211</v>
      </c>
      <c r="P174" s="26">
        <f>IF(O174&gt;0,AVERAGE($O$108:O174),0)</f>
        <v>65418211</v>
      </c>
      <c r="Q174" s="56">
        <v>0</v>
      </c>
      <c r="R174" s="56">
        <v>0</v>
      </c>
      <c r="S174" s="6"/>
    </row>
    <row r="175" spans="2:19" hidden="1" x14ac:dyDescent="0.2">
      <c r="B175" s="57">
        <f t="shared" si="36"/>
        <v>158</v>
      </c>
      <c r="C175" s="44">
        <v>41432</v>
      </c>
      <c r="D175" s="45">
        <v>20535062</v>
      </c>
      <c r="E175" s="25">
        <f>IF(D175&gt;0,AVERAGE(D$108:$D175),0)</f>
        <v>20545354.920000002</v>
      </c>
      <c r="F175" s="46">
        <f t="shared" si="46"/>
        <v>0.27310924369747902</v>
      </c>
      <c r="G175" s="47">
        <f t="shared" si="47"/>
        <v>4.5366666666666666E-2</v>
      </c>
      <c r="H175" s="48">
        <f t="shared" si="48"/>
        <v>6.3402283105022841E-2</v>
      </c>
      <c r="I175" s="49">
        <f t="shared" si="49"/>
        <v>3.5177753212139384</v>
      </c>
      <c r="J175" s="50">
        <f t="shared" si="39"/>
        <v>3.8996535146831071</v>
      </c>
      <c r="K175" s="51">
        <f t="shared" si="44"/>
        <v>4.5364026875202327E-3</v>
      </c>
      <c r="L175" s="52">
        <f t="shared" si="37"/>
        <v>1.6557869809448849</v>
      </c>
      <c r="M175" s="73">
        <f t="shared" si="45"/>
        <v>3.8356164383561643E-3</v>
      </c>
      <c r="N175" s="54">
        <f t="shared" si="38"/>
        <v>-2.7642130190551151</v>
      </c>
      <c r="O175" s="80">
        <v>65418211</v>
      </c>
      <c r="P175" s="26">
        <f>IF(O175&gt;0,AVERAGE($O$108:O175),0)</f>
        <v>65418211</v>
      </c>
      <c r="Q175" s="56">
        <v>0</v>
      </c>
      <c r="R175" s="56">
        <v>0</v>
      </c>
      <c r="S175" s="6"/>
    </row>
    <row r="176" spans="2:19" hidden="1" x14ac:dyDescent="0.2">
      <c r="B176" s="57">
        <f t="shared" si="36"/>
        <v>159</v>
      </c>
      <c r="C176" s="44">
        <v>41433</v>
      </c>
      <c r="D176" s="45">
        <v>20535062</v>
      </c>
      <c r="E176" s="25">
        <f>IF(D176&gt;0,AVERAGE(D$108:$D176),0)</f>
        <v>20544959.03846154</v>
      </c>
      <c r="F176" s="46">
        <f t="shared" si="46"/>
        <v>0.27310924369747902</v>
      </c>
      <c r="G176" s="47">
        <f t="shared" si="47"/>
        <v>4.5366666666666666E-2</v>
      </c>
      <c r="H176" s="48">
        <f t="shared" si="48"/>
        <v>6.3402283105022841E-2</v>
      </c>
      <c r="I176" s="49">
        <f t="shared" si="49"/>
        <v>3.5177753212139384</v>
      </c>
      <c r="J176" s="50">
        <f t="shared" si="39"/>
        <v>3.8996535146831071</v>
      </c>
      <c r="K176" s="51">
        <f t="shared" si="44"/>
        <v>4.5364235787702205E-3</v>
      </c>
      <c r="L176" s="52">
        <f t="shared" si="37"/>
        <v>1.6557946062511304</v>
      </c>
      <c r="M176" s="73">
        <f t="shared" si="45"/>
        <v>3.8356164383561643E-3</v>
      </c>
      <c r="N176" s="54">
        <f t="shared" si="38"/>
        <v>-2.7642053937488695</v>
      </c>
      <c r="O176" s="80">
        <v>65418211</v>
      </c>
      <c r="P176" s="26">
        <f>IF(O176&gt;0,AVERAGE($O$108:O176),0)</f>
        <v>65418211</v>
      </c>
      <c r="Q176" s="56">
        <v>0</v>
      </c>
      <c r="R176" s="56">
        <v>0</v>
      </c>
      <c r="S176" s="6"/>
    </row>
    <row r="177" spans="2:19" hidden="1" x14ac:dyDescent="0.2">
      <c r="B177" s="57">
        <f t="shared" si="36"/>
        <v>160</v>
      </c>
      <c r="C177" s="44">
        <v>41434</v>
      </c>
      <c r="D177" s="45">
        <v>20535062</v>
      </c>
      <c r="E177" s="25">
        <f>IF(D177&gt;0,AVERAGE(D$108:$D177),0)</f>
        <v>20544592.481481481</v>
      </c>
      <c r="F177" s="46">
        <f t="shared" si="46"/>
        <v>0.27310924369747902</v>
      </c>
      <c r="G177" s="47">
        <f t="shared" si="47"/>
        <v>4.5366666666666666E-2</v>
      </c>
      <c r="H177" s="48">
        <f t="shared" si="48"/>
        <v>6.3402283105022841E-2</v>
      </c>
      <c r="I177" s="49">
        <f t="shared" si="49"/>
        <v>3.5177753212139384</v>
      </c>
      <c r="J177" s="50">
        <f t="shared" si="39"/>
        <v>3.8996535146831071</v>
      </c>
      <c r="K177" s="51">
        <f t="shared" si="44"/>
        <v>4.5364429226917771E-3</v>
      </c>
      <c r="L177" s="52">
        <f t="shared" si="37"/>
        <v>1.6558016667824986</v>
      </c>
      <c r="M177" s="73">
        <f t="shared" si="45"/>
        <v>3.8356164383561643E-3</v>
      </c>
      <c r="N177" s="54">
        <f t="shared" si="38"/>
        <v>-2.7641983332175011</v>
      </c>
      <c r="O177" s="80">
        <v>65418211</v>
      </c>
      <c r="P177" s="26">
        <f>IF(O177&gt;0,AVERAGE($O$108:O177),0)</f>
        <v>65418211</v>
      </c>
      <c r="Q177" s="56">
        <v>0</v>
      </c>
      <c r="R177" s="56">
        <v>0</v>
      </c>
      <c r="S177" s="6"/>
    </row>
    <row r="178" spans="2:19" hidden="1" x14ac:dyDescent="0.2">
      <c r="B178" s="57">
        <f t="shared" si="36"/>
        <v>161</v>
      </c>
      <c r="C178" s="44">
        <v>41435</v>
      </c>
      <c r="D178" s="45">
        <v>20535062</v>
      </c>
      <c r="E178" s="25">
        <f>IF(D178&gt;0,AVERAGE(D$108:$D178),0)</f>
        <v>20544252.107142858</v>
      </c>
      <c r="F178" s="46">
        <f t="shared" si="46"/>
        <v>0.27310924369747902</v>
      </c>
      <c r="G178" s="47">
        <f t="shared" si="47"/>
        <v>4.5366666666666666E-2</v>
      </c>
      <c r="H178" s="48">
        <f t="shared" si="48"/>
        <v>6.3402283105022841E-2</v>
      </c>
      <c r="I178" s="49">
        <f t="shared" si="49"/>
        <v>3.5177753212139384</v>
      </c>
      <c r="J178" s="50">
        <f t="shared" si="39"/>
        <v>3.8996535146831071</v>
      </c>
      <c r="K178" s="51">
        <f t="shared" si="44"/>
        <v>4.5364608850523664E-3</v>
      </c>
      <c r="L178" s="52">
        <f t="shared" si="37"/>
        <v>1.6558082230441138</v>
      </c>
      <c r="M178" s="73">
        <f t="shared" si="45"/>
        <v>3.8356164383561643E-3</v>
      </c>
      <c r="N178" s="54">
        <f t="shared" si="38"/>
        <v>-2.7641917769558861</v>
      </c>
      <c r="O178" s="80">
        <v>65418211</v>
      </c>
      <c r="P178" s="26">
        <f>IF(O178&gt;0,AVERAGE($O$108:O178),0)</f>
        <v>65418211</v>
      </c>
      <c r="Q178" s="56">
        <v>0</v>
      </c>
      <c r="R178" s="56">
        <v>0</v>
      </c>
      <c r="S178" s="6"/>
    </row>
    <row r="179" spans="2:19" hidden="1" x14ac:dyDescent="0.2">
      <c r="B179" s="57">
        <f t="shared" si="36"/>
        <v>162</v>
      </c>
      <c r="C179" s="44">
        <v>41436</v>
      </c>
      <c r="D179" s="45">
        <v>20535062</v>
      </c>
      <c r="E179" s="25">
        <f>IF(D179&gt;0,AVERAGE(D$108:$D179),0)</f>
        <v>20543935.206896551</v>
      </c>
      <c r="F179" s="46">
        <f t="shared" si="46"/>
        <v>0.27310924369747902</v>
      </c>
      <c r="G179" s="47">
        <f t="shared" si="47"/>
        <v>4.5366666666666666E-2</v>
      </c>
      <c r="H179" s="48">
        <f t="shared" si="48"/>
        <v>6.3402283105022841E-2</v>
      </c>
      <c r="I179" s="49">
        <f t="shared" si="49"/>
        <v>3.5177753212139384</v>
      </c>
      <c r="J179" s="50">
        <f t="shared" si="39"/>
        <v>3.8996535146831071</v>
      </c>
      <c r="K179" s="51">
        <f t="shared" si="44"/>
        <v>4.5364776087573376E-3</v>
      </c>
      <c r="L179" s="52">
        <f t="shared" si="37"/>
        <v>1.6558143271964283</v>
      </c>
      <c r="M179" s="73">
        <f t="shared" si="45"/>
        <v>3.8356164383561643E-3</v>
      </c>
      <c r="N179" s="54">
        <f t="shared" si="38"/>
        <v>-2.7641856728035714</v>
      </c>
      <c r="O179" s="80">
        <v>65418211</v>
      </c>
      <c r="P179" s="26">
        <f>IF(O179&gt;0,AVERAGE($O$108:O179),0)</f>
        <v>65418211</v>
      </c>
      <c r="Q179" s="56">
        <v>0</v>
      </c>
      <c r="R179" s="56">
        <v>0</v>
      </c>
      <c r="S179" s="6"/>
    </row>
    <row r="180" spans="2:19" hidden="1" x14ac:dyDescent="0.2">
      <c r="B180" s="57">
        <f t="shared" si="36"/>
        <v>163</v>
      </c>
      <c r="C180" s="44">
        <v>41437</v>
      </c>
      <c r="D180" s="45">
        <v>20535062</v>
      </c>
      <c r="E180" s="25">
        <f>IF(D180&gt;0,AVERAGE(D$108:$D180),0)</f>
        <v>20543639.433333334</v>
      </c>
      <c r="F180" s="46">
        <f t="shared" si="46"/>
        <v>0.27310924369747902</v>
      </c>
      <c r="G180" s="47">
        <f t="shared" si="47"/>
        <v>4.5366666666666666E-2</v>
      </c>
      <c r="H180" s="48">
        <f t="shared" si="48"/>
        <v>6.3402283105022841E-2</v>
      </c>
      <c r="I180" s="49">
        <f t="shared" si="49"/>
        <v>3.5177753212139384</v>
      </c>
      <c r="J180" s="50">
        <f t="shared" si="39"/>
        <v>3.8996535146831071</v>
      </c>
      <c r="K180" s="51">
        <f t="shared" si="44"/>
        <v>4.5364932176598909E-3</v>
      </c>
      <c r="L180" s="52">
        <f t="shared" si="37"/>
        <v>1.6558200244458603</v>
      </c>
      <c r="M180" s="73">
        <f t="shared" si="45"/>
        <v>3.8356164383561643E-3</v>
      </c>
      <c r="N180" s="54">
        <f t="shared" si="38"/>
        <v>-2.7641799755541396</v>
      </c>
      <c r="O180" s="80">
        <v>65418211</v>
      </c>
      <c r="P180" s="26">
        <f>IF(O180&gt;0,AVERAGE($O$108:O180),0)</f>
        <v>65418211</v>
      </c>
      <c r="Q180" s="56">
        <v>0</v>
      </c>
      <c r="R180" s="56">
        <v>0</v>
      </c>
      <c r="S180" s="6"/>
    </row>
    <row r="181" spans="2:19" hidden="1" x14ac:dyDescent="0.2">
      <c r="B181" s="57">
        <f t="shared" si="36"/>
        <v>164</v>
      </c>
      <c r="C181" s="44">
        <v>41438</v>
      </c>
      <c r="D181" s="45">
        <v>20535062</v>
      </c>
      <c r="E181" s="25">
        <f>IF(D181&gt;0,AVERAGE(D$108:$D181),0)</f>
        <v>20543362.741935484</v>
      </c>
      <c r="F181" s="46">
        <f t="shared" si="46"/>
        <v>0.27310924369747902</v>
      </c>
      <c r="G181" s="47">
        <f t="shared" si="47"/>
        <v>4.5366666666666666E-2</v>
      </c>
      <c r="H181" s="48">
        <f t="shared" si="48"/>
        <v>6.3402283105022841E-2</v>
      </c>
      <c r="I181" s="49">
        <f t="shared" si="49"/>
        <v>3.5177753212139384</v>
      </c>
      <c r="J181" s="50">
        <f t="shared" si="39"/>
        <v>3.8996535146831071</v>
      </c>
      <c r="K181" s="51">
        <f t="shared" si="44"/>
        <v>4.5365078196337163E-3</v>
      </c>
      <c r="L181" s="52">
        <f t="shared" si="37"/>
        <v>1.6558253541663064</v>
      </c>
      <c r="M181" s="73">
        <f t="shared" si="45"/>
        <v>3.8356164383561643E-3</v>
      </c>
      <c r="N181" s="54">
        <f t="shared" si="38"/>
        <v>-2.7641746458336938</v>
      </c>
      <c r="O181" s="80">
        <v>65418211</v>
      </c>
      <c r="P181" s="26">
        <f>IF(O181&gt;0,AVERAGE($O$108:O181),0)</f>
        <v>65418211</v>
      </c>
      <c r="Q181" s="56">
        <v>0</v>
      </c>
      <c r="R181" s="56">
        <v>0</v>
      </c>
      <c r="S181" s="6"/>
    </row>
    <row r="182" spans="2:19" hidden="1" x14ac:dyDescent="0.2">
      <c r="B182" s="57">
        <f t="shared" si="36"/>
        <v>165</v>
      </c>
      <c r="C182" s="44">
        <v>41439</v>
      </c>
      <c r="D182" s="45">
        <v>20535062</v>
      </c>
      <c r="E182" s="25">
        <f>IF(D182&gt;0,AVERAGE(D$108:$D182),0)</f>
        <v>20543103.34375</v>
      </c>
      <c r="F182" s="46">
        <f t="shared" si="46"/>
        <v>0.27310924369747902</v>
      </c>
      <c r="G182" s="47">
        <f t="shared" si="47"/>
        <v>4.5366666666666666E-2</v>
      </c>
      <c r="H182" s="48">
        <f t="shared" si="48"/>
        <v>6.3402283105022841E-2</v>
      </c>
      <c r="I182" s="49">
        <f t="shared" si="49"/>
        <v>3.5177753212139384</v>
      </c>
      <c r="J182" s="50">
        <f t="shared" si="39"/>
        <v>3.8996535146831071</v>
      </c>
      <c r="K182" s="51">
        <f t="shared" si="44"/>
        <v>4.5365215090695504E-3</v>
      </c>
      <c r="L182" s="52">
        <f t="shared" si="37"/>
        <v>1.655830350810386</v>
      </c>
      <c r="M182" s="73">
        <f t="shared" si="45"/>
        <v>3.8356164383561643E-3</v>
      </c>
      <c r="N182" s="54">
        <f t="shared" si="38"/>
        <v>-2.7641696491896139</v>
      </c>
      <c r="O182" s="80">
        <v>65418211</v>
      </c>
      <c r="P182" s="26">
        <f>IF(O182&gt;0,AVERAGE($O$108:O182),0)</f>
        <v>65418211</v>
      </c>
      <c r="Q182" s="56">
        <v>0</v>
      </c>
      <c r="R182" s="56">
        <v>0</v>
      </c>
      <c r="S182" s="6"/>
    </row>
    <row r="183" spans="2:19" hidden="1" x14ac:dyDescent="0.2">
      <c r="B183" s="57">
        <f t="shared" si="36"/>
        <v>166</v>
      </c>
      <c r="C183" s="44">
        <v>41440</v>
      </c>
      <c r="D183" s="45">
        <v>20535062</v>
      </c>
      <c r="E183" s="25">
        <f>IF(D183&gt;0,AVERAGE(D$108:$D183),0)</f>
        <v>20542859.666666668</v>
      </c>
      <c r="F183" s="46">
        <f t="shared" si="46"/>
        <v>0.27310924369747902</v>
      </c>
      <c r="G183" s="47">
        <f t="shared" si="47"/>
        <v>4.5366666666666666E-2</v>
      </c>
      <c r="H183" s="48">
        <f t="shared" si="48"/>
        <v>6.3402283105022841E-2</v>
      </c>
      <c r="I183" s="49">
        <f t="shared" si="49"/>
        <v>3.5177753212139384</v>
      </c>
      <c r="J183" s="50">
        <f t="shared" si="39"/>
        <v>3.8996535146831071</v>
      </c>
      <c r="K183" s="51">
        <f t="shared" si="44"/>
        <v>4.5365343689178659E-3</v>
      </c>
      <c r="L183" s="52">
        <f t="shared" si="37"/>
        <v>1.655835044655021</v>
      </c>
      <c r="M183" s="73">
        <f t="shared" si="45"/>
        <v>3.8356164383561643E-3</v>
      </c>
      <c r="N183" s="54">
        <f t="shared" si="38"/>
        <v>-2.7641649553449792</v>
      </c>
      <c r="O183" s="80">
        <v>65418211</v>
      </c>
      <c r="P183" s="26">
        <f>IF(O183&gt;0,AVERAGE($O$108:O183),0)</f>
        <v>65418211</v>
      </c>
      <c r="Q183" s="56">
        <v>0</v>
      </c>
      <c r="R183" s="56">
        <v>0</v>
      </c>
      <c r="S183" s="6"/>
    </row>
    <row r="184" spans="2:19" hidden="1" x14ac:dyDescent="0.2">
      <c r="B184" s="57">
        <f t="shared" si="36"/>
        <v>167</v>
      </c>
      <c r="C184" s="44">
        <v>41441</v>
      </c>
      <c r="D184" s="45">
        <v>20535062</v>
      </c>
      <c r="E184" s="25">
        <f>IF(D184&gt;0,AVERAGE(D$108:$D184),0)</f>
        <v>20542630.323529411</v>
      </c>
      <c r="F184" s="46">
        <f t="shared" si="46"/>
        <v>0.27310924369747902</v>
      </c>
      <c r="G184" s="47">
        <f t="shared" si="47"/>
        <v>4.5366666666666666E-2</v>
      </c>
      <c r="H184" s="48">
        <f t="shared" si="48"/>
        <v>6.3402283105022841E-2</v>
      </c>
      <c r="I184" s="49">
        <f t="shared" si="49"/>
        <v>3.5177753212139384</v>
      </c>
      <c r="J184" s="50">
        <f t="shared" si="39"/>
        <v>3.8996535146831071</v>
      </c>
      <c r="K184" s="51">
        <f t="shared" si="44"/>
        <v>4.5365464723711169E-3</v>
      </c>
      <c r="L184" s="52">
        <f t="shared" si="37"/>
        <v>1.6558394624154578</v>
      </c>
      <c r="M184" s="73">
        <f t="shared" si="45"/>
        <v>3.8356164383561643E-3</v>
      </c>
      <c r="N184" s="54">
        <f t="shared" si="38"/>
        <v>-2.7641605375845422</v>
      </c>
      <c r="O184" s="80">
        <v>65418211</v>
      </c>
      <c r="P184" s="26">
        <f>IF(O184&gt;0,AVERAGE($O$108:O184),0)</f>
        <v>65418211</v>
      </c>
      <c r="Q184" s="56">
        <v>0</v>
      </c>
      <c r="R184" s="56">
        <v>0</v>
      </c>
      <c r="S184" s="6"/>
    </row>
    <row r="185" spans="2:19" hidden="1" x14ac:dyDescent="0.2">
      <c r="B185" s="57">
        <f t="shared" si="36"/>
        <v>168</v>
      </c>
      <c r="C185" s="44">
        <v>41442</v>
      </c>
      <c r="D185" s="45">
        <v>20535062</v>
      </c>
      <c r="E185" s="25">
        <f>IF(D185&gt;0,AVERAGE(D$108:$D185),0)</f>
        <v>20542414.085714284</v>
      </c>
      <c r="F185" s="46">
        <f t="shared" si="46"/>
        <v>0.27310924369747902</v>
      </c>
      <c r="G185" s="47">
        <f t="shared" si="47"/>
        <v>4.5366666666666666E-2</v>
      </c>
      <c r="H185" s="48">
        <f t="shared" si="48"/>
        <v>6.3402283105022841E-2</v>
      </c>
      <c r="I185" s="49">
        <f t="shared" si="49"/>
        <v>3.5177753212139384</v>
      </c>
      <c r="J185" s="50">
        <f t="shared" si="39"/>
        <v>3.8996535146831071</v>
      </c>
      <c r="K185" s="51">
        <f t="shared" si="44"/>
        <v>4.5365578842576221E-3</v>
      </c>
      <c r="L185" s="52">
        <f t="shared" si="37"/>
        <v>1.655843627754032</v>
      </c>
      <c r="M185" s="73">
        <f t="shared" si="45"/>
        <v>3.8356164383561643E-3</v>
      </c>
      <c r="N185" s="54">
        <f t="shared" si="38"/>
        <v>-2.7641563722459681</v>
      </c>
      <c r="O185" s="80">
        <v>65418211</v>
      </c>
      <c r="P185" s="26">
        <f>IF(O185&gt;0,AVERAGE($O$108:O185),0)</f>
        <v>65418211</v>
      </c>
      <c r="Q185" s="56">
        <v>0</v>
      </c>
      <c r="R185" s="56">
        <v>0</v>
      </c>
      <c r="S185" s="6"/>
    </row>
    <row r="186" spans="2:19" hidden="1" x14ac:dyDescent="0.2">
      <c r="B186" s="57">
        <f t="shared" si="36"/>
        <v>169</v>
      </c>
      <c r="C186" s="44">
        <v>41443</v>
      </c>
      <c r="D186" s="45">
        <v>20534934</v>
      </c>
      <c r="E186" s="25">
        <f>IF(D186&gt;0,AVERAGE(D$108:$D186),0)</f>
        <v>20542206.305555556</v>
      </c>
      <c r="F186" s="46">
        <f t="shared" si="46"/>
        <v>0.27310924369747902</v>
      </c>
      <c r="G186" s="47">
        <f t="shared" si="47"/>
        <v>4.5366666666666666E-2</v>
      </c>
      <c r="H186" s="48">
        <f t="shared" si="48"/>
        <v>6.3402283105022841E-2</v>
      </c>
      <c r="I186" s="49">
        <f t="shared" si="49"/>
        <v>3.5177753212139384</v>
      </c>
      <c r="J186" s="50">
        <f t="shared" si="39"/>
        <v>3.8996535146831071</v>
      </c>
      <c r="K186" s="51">
        <f t="shared" si="44"/>
        <v>4.536568849847912E-3</v>
      </c>
      <c r="L186" s="52">
        <f t="shared" si="37"/>
        <v>1.655847630194488</v>
      </c>
      <c r="M186" s="73">
        <f t="shared" si="45"/>
        <v>3.8356164383561643E-3</v>
      </c>
      <c r="N186" s="54">
        <f t="shared" si="38"/>
        <v>-2.7641523698055117</v>
      </c>
      <c r="O186" s="80">
        <v>65418211</v>
      </c>
      <c r="P186" s="26">
        <f>IF(O186&gt;0,AVERAGE($O$108:O186),0)</f>
        <v>65418211</v>
      </c>
      <c r="Q186" s="56">
        <v>0</v>
      </c>
      <c r="R186" s="56">
        <v>0</v>
      </c>
      <c r="S186" s="6"/>
    </row>
    <row r="187" spans="2:19" hidden="1" x14ac:dyDescent="0.2">
      <c r="B187" s="57">
        <f t="shared" si="36"/>
        <v>170</v>
      </c>
      <c r="C187" s="44">
        <v>41444</v>
      </c>
      <c r="D187" s="45">
        <v>20534934</v>
      </c>
      <c r="E187" s="25">
        <f>IF(D187&gt;0,AVERAGE(D$108:$D187),0)</f>
        <v>20542009.756756756</v>
      </c>
      <c r="F187" s="46">
        <f t="shared" si="46"/>
        <v>0.27310924369747902</v>
      </c>
      <c r="G187" s="47">
        <f t="shared" si="47"/>
        <v>4.5366666666666666E-2</v>
      </c>
      <c r="H187" s="48">
        <f t="shared" si="48"/>
        <v>6.3402283105022841E-2</v>
      </c>
      <c r="I187" s="49">
        <f t="shared" si="49"/>
        <v>3.5177753212139384</v>
      </c>
      <c r="J187" s="50">
        <f t="shared" si="39"/>
        <v>3.8996535146831071</v>
      </c>
      <c r="K187" s="51">
        <f t="shared" si="44"/>
        <v>4.5365792227523823E-3</v>
      </c>
      <c r="L187" s="52">
        <f t="shared" si="37"/>
        <v>1.6558514163046196</v>
      </c>
      <c r="M187" s="73">
        <f t="shared" si="45"/>
        <v>3.8356164383561643E-3</v>
      </c>
      <c r="N187" s="54">
        <f t="shared" si="38"/>
        <v>-2.7641485836953805</v>
      </c>
      <c r="O187" s="80">
        <v>65418211</v>
      </c>
      <c r="P187" s="26">
        <f>IF(O187&gt;0,AVERAGE($O$108:O187),0)</f>
        <v>65418211</v>
      </c>
      <c r="Q187" s="56">
        <v>0</v>
      </c>
      <c r="R187" s="56">
        <v>0</v>
      </c>
      <c r="S187" s="6"/>
    </row>
    <row r="188" spans="2:19" hidden="1" x14ac:dyDescent="0.2">
      <c r="B188" s="57">
        <f t="shared" si="36"/>
        <v>171</v>
      </c>
      <c r="C188" s="44">
        <v>41445</v>
      </c>
      <c r="D188" s="45">
        <v>20534934</v>
      </c>
      <c r="E188" s="25">
        <f>IF(D188&gt;0,AVERAGE(D$108:$D188),0)</f>
        <v>20541823.552631579</v>
      </c>
      <c r="F188" s="46">
        <f t="shared" si="46"/>
        <v>0.27310924369747902</v>
      </c>
      <c r="G188" s="47">
        <f t="shared" si="47"/>
        <v>4.5366666666666666E-2</v>
      </c>
      <c r="H188" s="48">
        <f t="shared" si="48"/>
        <v>6.3402283105022841E-2</v>
      </c>
      <c r="I188" s="49">
        <f t="shared" si="49"/>
        <v>3.5177753212139384</v>
      </c>
      <c r="J188" s="50">
        <f t="shared" si="39"/>
        <v>3.8996535146831071</v>
      </c>
      <c r="K188" s="51">
        <f t="shared" si="44"/>
        <v>4.5365890497582675E-3</v>
      </c>
      <c r="L188" s="52">
        <f t="shared" si="37"/>
        <v>1.6558550031617676</v>
      </c>
      <c r="M188" s="73">
        <f t="shared" si="45"/>
        <v>3.8356164383561643E-3</v>
      </c>
      <c r="N188" s="54">
        <f t="shared" si="38"/>
        <v>-2.7641449968382323</v>
      </c>
      <c r="O188" s="80">
        <v>65418211</v>
      </c>
      <c r="P188" s="26">
        <f>IF(O188&gt;0,AVERAGE($O$108:O188),0)</f>
        <v>65418211</v>
      </c>
      <c r="Q188" s="56">
        <v>0</v>
      </c>
      <c r="R188" s="56">
        <v>0</v>
      </c>
      <c r="S188" s="6"/>
    </row>
    <row r="189" spans="2:19" hidden="1" x14ac:dyDescent="0.2">
      <c r="B189" s="57">
        <f t="shared" si="36"/>
        <v>172</v>
      </c>
      <c r="C189" s="44">
        <v>41446</v>
      </c>
      <c r="D189" s="45">
        <v>20534834</v>
      </c>
      <c r="E189" s="25">
        <f>IF(D189&gt;0,AVERAGE(D$108:$D189),0)</f>
        <v>20541644.333333332</v>
      </c>
      <c r="F189" s="46">
        <f t="shared" si="46"/>
        <v>0.27310924369747902</v>
      </c>
      <c r="G189" s="47">
        <f t="shared" si="47"/>
        <v>4.5366666666666666E-2</v>
      </c>
      <c r="H189" s="48">
        <f t="shared" si="48"/>
        <v>6.3402283105022841E-2</v>
      </c>
      <c r="I189" s="49">
        <f t="shared" si="49"/>
        <v>3.5177753212139384</v>
      </c>
      <c r="J189" s="50">
        <f t="shared" si="39"/>
        <v>3.8996535146831071</v>
      </c>
      <c r="K189" s="51">
        <f t="shared" si="44"/>
        <v>4.5365985081769998E-3</v>
      </c>
      <c r="L189" s="52">
        <f t="shared" si="37"/>
        <v>1.655858455484605</v>
      </c>
      <c r="M189" s="73">
        <f t="shared" si="45"/>
        <v>3.8356164383561643E-3</v>
      </c>
      <c r="N189" s="54">
        <f t="shared" si="38"/>
        <v>-2.764141544515395</v>
      </c>
      <c r="O189" s="80">
        <v>65418211</v>
      </c>
      <c r="P189" s="26">
        <f>IF(O189&gt;0,AVERAGE($O$108:O189),0)</f>
        <v>65418211</v>
      </c>
      <c r="Q189" s="56">
        <v>0</v>
      </c>
      <c r="R189" s="56">
        <v>0</v>
      </c>
      <c r="S189" s="6"/>
    </row>
    <row r="190" spans="2:19" hidden="1" x14ac:dyDescent="0.2">
      <c r="B190" s="57">
        <f t="shared" si="36"/>
        <v>173</v>
      </c>
      <c r="C190" s="44">
        <v>41447</v>
      </c>
      <c r="D190" s="45">
        <v>20534834</v>
      </c>
      <c r="E190" s="25">
        <f>IF(D190&gt;0,AVERAGE(D$108:$D190),0)</f>
        <v>20541474.074999999</v>
      </c>
      <c r="F190" s="46">
        <f t="shared" si="46"/>
        <v>0.27310924369747902</v>
      </c>
      <c r="G190" s="47">
        <f t="shared" si="47"/>
        <v>4.5366666666666666E-2</v>
      </c>
      <c r="H190" s="48">
        <f t="shared" si="48"/>
        <v>6.3402283105022841E-2</v>
      </c>
      <c r="I190" s="49">
        <f t="shared" si="49"/>
        <v>3.5177753212139384</v>
      </c>
      <c r="J190" s="50">
        <f t="shared" si="39"/>
        <v>3.8996535146831071</v>
      </c>
      <c r="K190" s="51">
        <f t="shared" si="44"/>
        <v>4.5366074937113268E-3</v>
      </c>
      <c r="L190" s="52">
        <f t="shared" si="37"/>
        <v>1.6558617352046343</v>
      </c>
      <c r="M190" s="73">
        <f t="shared" si="45"/>
        <v>3.8356164383561643E-3</v>
      </c>
      <c r="N190" s="54">
        <f t="shared" si="38"/>
        <v>-2.7641382647953656</v>
      </c>
      <c r="O190" s="80">
        <v>65418211</v>
      </c>
      <c r="P190" s="26">
        <f>IF(O190&gt;0,AVERAGE($O$108:O190),0)</f>
        <v>65418211</v>
      </c>
      <c r="Q190" s="56">
        <v>0</v>
      </c>
      <c r="R190" s="56">
        <v>0</v>
      </c>
      <c r="S190" s="6"/>
    </row>
    <row r="191" spans="2:19" hidden="1" x14ac:dyDescent="0.2">
      <c r="B191" s="57">
        <f t="shared" si="36"/>
        <v>174</v>
      </c>
      <c r="C191" s="44">
        <v>41448</v>
      </c>
      <c r="D191" s="45">
        <v>20534834</v>
      </c>
      <c r="E191" s="25">
        <f>IF(D191&gt;0,AVERAGE(D$108:$D191),0)</f>
        <v>20541312.121951219</v>
      </c>
      <c r="F191" s="46">
        <f t="shared" si="46"/>
        <v>0.27310924369747902</v>
      </c>
      <c r="G191" s="47">
        <f t="shared" si="47"/>
        <v>4.5366666666666666E-2</v>
      </c>
      <c r="H191" s="48">
        <f t="shared" si="48"/>
        <v>6.3402283105022841E-2</v>
      </c>
      <c r="I191" s="49">
        <f t="shared" si="49"/>
        <v>3.5177753212139384</v>
      </c>
      <c r="J191" s="50">
        <f t="shared" si="39"/>
        <v>3.8996535146831071</v>
      </c>
      <c r="K191" s="51">
        <f t="shared" si="44"/>
        <v>4.5366160409599397E-3</v>
      </c>
      <c r="L191" s="52">
        <f t="shared" si="37"/>
        <v>1.6558648549503781</v>
      </c>
      <c r="M191" s="73">
        <f t="shared" si="45"/>
        <v>3.8356164383561643E-3</v>
      </c>
      <c r="N191" s="54">
        <f t="shared" si="38"/>
        <v>-2.7641351450496217</v>
      </c>
      <c r="O191" s="80">
        <v>65418211</v>
      </c>
      <c r="P191" s="26">
        <f>IF(O191&gt;0,AVERAGE($O$108:O191),0)</f>
        <v>65418211</v>
      </c>
      <c r="Q191" s="56">
        <v>0</v>
      </c>
      <c r="R191" s="56">
        <v>0</v>
      </c>
      <c r="S191" s="6"/>
    </row>
    <row r="192" spans="2:19" hidden="1" x14ac:dyDescent="0.2">
      <c r="B192" s="57">
        <f t="shared" si="36"/>
        <v>175</v>
      </c>
      <c r="C192" s="44">
        <v>41449</v>
      </c>
      <c r="D192" s="45">
        <v>20534834</v>
      </c>
      <c r="E192" s="25">
        <f>IF(D192&gt;0,AVERAGE(D$108:$D192),0)</f>
        <v>20541157.880952381</v>
      </c>
      <c r="F192" s="46">
        <f t="shared" si="46"/>
        <v>0.27310924369747902</v>
      </c>
      <c r="G192" s="47">
        <f t="shared" si="47"/>
        <v>4.5366666666666666E-2</v>
      </c>
      <c r="H192" s="48">
        <f t="shared" si="48"/>
        <v>6.3402283105022841E-2</v>
      </c>
      <c r="I192" s="49">
        <f t="shared" si="49"/>
        <v>3.5177753212139384</v>
      </c>
      <c r="J192" s="50">
        <f t="shared" si="39"/>
        <v>3.8996535146831071</v>
      </c>
      <c r="K192" s="51">
        <f t="shared" si="44"/>
        <v>4.5366241812266556E-3</v>
      </c>
      <c r="L192" s="52">
        <f t="shared" si="37"/>
        <v>1.6558678261477293</v>
      </c>
      <c r="M192" s="73">
        <f t="shared" si="45"/>
        <v>3.8356164383561643E-3</v>
      </c>
      <c r="N192" s="54">
        <f t="shared" si="38"/>
        <v>-2.7641321738522704</v>
      </c>
      <c r="O192" s="80">
        <v>65418211</v>
      </c>
      <c r="P192" s="26">
        <f>IF(O192&gt;0,AVERAGE($O$108:O192),0)</f>
        <v>65418211</v>
      </c>
      <c r="Q192" s="56">
        <v>0</v>
      </c>
      <c r="R192" s="56">
        <v>0</v>
      </c>
      <c r="S192" s="6"/>
    </row>
    <row r="193" spans="2:19" hidden="1" x14ac:dyDescent="0.2">
      <c r="B193" s="57">
        <f t="shared" si="36"/>
        <v>176</v>
      </c>
      <c r="C193" s="44">
        <v>41450</v>
      </c>
      <c r="D193" s="45">
        <v>20534834</v>
      </c>
      <c r="E193" s="25">
        <f>IF(D193&gt;0,AVERAGE(D$108:$D193),0)</f>
        <v>20541010.813953489</v>
      </c>
      <c r="F193" s="46">
        <f t="shared" si="46"/>
        <v>0.27310924369747902</v>
      </c>
      <c r="G193" s="47">
        <f t="shared" si="47"/>
        <v>4.5366666666666666E-2</v>
      </c>
      <c r="H193" s="48">
        <f t="shared" si="48"/>
        <v>6.3402283105022841E-2</v>
      </c>
      <c r="I193" s="49">
        <f t="shared" si="49"/>
        <v>3.5177753212139384</v>
      </c>
      <c r="J193" s="50">
        <f t="shared" si="39"/>
        <v>3.8996535146831071</v>
      </c>
      <c r="K193" s="51">
        <f t="shared" si="44"/>
        <v>4.5366319429035219E-3</v>
      </c>
      <c r="L193" s="52">
        <f t="shared" si="37"/>
        <v>1.6558706591597856</v>
      </c>
      <c r="M193" s="73">
        <f t="shared" si="45"/>
        <v>3.8356164383561643E-3</v>
      </c>
      <c r="N193" s="54">
        <f t="shared" si="38"/>
        <v>-2.7641293408402143</v>
      </c>
      <c r="O193" s="80">
        <v>65418211</v>
      </c>
      <c r="P193" s="26">
        <f>IF(O193&gt;0,AVERAGE($O$108:O193),0)</f>
        <v>65418211</v>
      </c>
      <c r="Q193" s="56">
        <v>0</v>
      </c>
      <c r="R193" s="56">
        <v>0</v>
      </c>
      <c r="S193" s="6"/>
    </row>
    <row r="194" spans="2:19" hidden="1" x14ac:dyDescent="0.2">
      <c r="B194" s="57">
        <f t="shared" si="36"/>
        <v>177</v>
      </c>
      <c r="C194" s="44">
        <v>41451</v>
      </c>
      <c r="D194" s="45">
        <v>20534834</v>
      </c>
      <c r="E194" s="25">
        <f>IF(D194&gt;0,AVERAGE(D$108:$D194),0)</f>
        <v>20540870.431818184</v>
      </c>
      <c r="F194" s="46">
        <f t="shared" si="46"/>
        <v>0.27310924369747902</v>
      </c>
      <c r="G194" s="47">
        <f t="shared" si="47"/>
        <v>4.5366666666666666E-2</v>
      </c>
      <c r="H194" s="48">
        <f t="shared" si="48"/>
        <v>6.3402283105022841E-2</v>
      </c>
      <c r="I194" s="49">
        <f t="shared" si="49"/>
        <v>3.5177753212139384</v>
      </c>
      <c r="J194" s="50">
        <f t="shared" si="39"/>
        <v>3.8996535146831071</v>
      </c>
      <c r="K194" s="51">
        <f t="shared" si="44"/>
        <v>4.5366393518016714E-3</v>
      </c>
      <c r="L194" s="52">
        <f t="shared" si="37"/>
        <v>1.6558733634076102</v>
      </c>
      <c r="M194" s="73">
        <f t="shared" si="45"/>
        <v>3.8356164383561643E-3</v>
      </c>
      <c r="N194" s="54">
        <f t="shared" si="38"/>
        <v>-2.7641266365923896</v>
      </c>
      <c r="O194" s="80">
        <v>65418211</v>
      </c>
      <c r="P194" s="26">
        <f>IF(O194&gt;0,AVERAGE($O$108:O194),0)</f>
        <v>65418211</v>
      </c>
      <c r="Q194" s="56">
        <v>0</v>
      </c>
      <c r="R194" s="56">
        <v>0</v>
      </c>
      <c r="S194" s="6"/>
    </row>
    <row r="195" spans="2:19" hidden="1" x14ac:dyDescent="0.2">
      <c r="B195" s="57">
        <f t="shared" si="36"/>
        <v>178</v>
      </c>
      <c r="C195" s="44">
        <v>41452</v>
      </c>
      <c r="D195" s="45">
        <v>20534835</v>
      </c>
      <c r="E195" s="25">
        <f>IF(D195&gt;0,AVERAGE(D$108:$D195),0)</f>
        <v>20540736.311111111</v>
      </c>
      <c r="F195" s="46">
        <f t="shared" si="46"/>
        <v>0.27310924369747902</v>
      </c>
      <c r="G195" s="47">
        <f t="shared" si="47"/>
        <v>4.5366666666666666E-2</v>
      </c>
      <c r="H195" s="48">
        <f t="shared" si="48"/>
        <v>6.3402283105022841E-2</v>
      </c>
      <c r="I195" s="49">
        <f t="shared" si="49"/>
        <v>3.5177753212139384</v>
      </c>
      <c r="J195" s="50">
        <f t="shared" si="39"/>
        <v>3.8996535146831071</v>
      </c>
      <c r="K195" s="51">
        <f t="shared" si="44"/>
        <v>4.5366464302652471E-3</v>
      </c>
      <c r="L195" s="52">
        <f t="shared" si="37"/>
        <v>1.6558759470468152</v>
      </c>
      <c r="M195" s="73">
        <f t="shared" si="45"/>
        <v>3.8356164383561643E-3</v>
      </c>
      <c r="N195" s="54">
        <f t="shared" si="38"/>
        <v>-2.7641240529531848</v>
      </c>
      <c r="O195" s="80">
        <v>65418211</v>
      </c>
      <c r="P195" s="26">
        <f>IF(O195&gt;0,AVERAGE($O$108:O195),0)</f>
        <v>65418211</v>
      </c>
      <c r="Q195" s="56">
        <v>0</v>
      </c>
      <c r="R195" s="56">
        <v>0</v>
      </c>
      <c r="S195" s="6"/>
    </row>
    <row r="196" spans="2:19" hidden="1" x14ac:dyDescent="0.2">
      <c r="B196" s="57">
        <f t="shared" si="36"/>
        <v>179</v>
      </c>
      <c r="C196" s="44">
        <v>41453</v>
      </c>
      <c r="D196" s="45">
        <v>20111652</v>
      </c>
      <c r="E196" s="25">
        <f>IF(D196&gt;0,AVERAGE(D$108:$D196),0)</f>
        <v>20531408.391304348</v>
      </c>
      <c r="F196" s="46">
        <f t="shared" si="46"/>
        <v>0.27310924369747902</v>
      </c>
      <c r="G196" s="47">
        <f t="shared" si="47"/>
        <v>4.5366666666666666E-2</v>
      </c>
      <c r="H196" s="48">
        <f t="shared" si="48"/>
        <v>6.3402283105022841E-2</v>
      </c>
      <c r="I196" s="49">
        <f t="shared" si="49"/>
        <v>3.5177753212139384</v>
      </c>
      <c r="J196" s="50">
        <f t="shared" si="39"/>
        <v>3.8996535146831071</v>
      </c>
      <c r="K196" s="51">
        <f t="shared" si="44"/>
        <v>4.5371387823476984E-3</v>
      </c>
      <c r="L196" s="52">
        <f t="shared" si="37"/>
        <v>1.6560556555569099</v>
      </c>
      <c r="M196" s="73">
        <f t="shared" si="45"/>
        <v>3.8356164383561643E-3</v>
      </c>
      <c r="N196" s="54">
        <f t="shared" si="38"/>
        <v>-2.76394434444309</v>
      </c>
      <c r="O196" s="80">
        <v>65418211</v>
      </c>
      <c r="P196" s="26">
        <f>IF(O196&gt;0,AVERAGE($O$108:O196),0)</f>
        <v>65418211</v>
      </c>
      <c r="Q196" s="56">
        <v>0</v>
      </c>
      <c r="R196" s="56">
        <v>0</v>
      </c>
      <c r="S196" s="6"/>
    </row>
    <row r="197" spans="2:19" hidden="1" x14ac:dyDescent="0.2">
      <c r="B197" s="57">
        <f t="shared" si="36"/>
        <v>180</v>
      </c>
      <c r="C197" s="44">
        <v>41454</v>
      </c>
      <c r="D197" s="45">
        <v>20111652</v>
      </c>
      <c r="E197" s="25">
        <f>IF(D197&gt;0,AVERAGE(D$108:$D197),0)</f>
        <v>20522477.404255319</v>
      </c>
      <c r="F197" s="46">
        <f>+$K$8/30</f>
        <v>0.27310924369747902</v>
      </c>
      <c r="G197" s="47">
        <f t="shared" si="47"/>
        <v>4.5366666666666666E-2</v>
      </c>
      <c r="H197" s="48">
        <f t="shared" si="48"/>
        <v>6.3402283105022841E-2</v>
      </c>
      <c r="I197" s="49">
        <f t="shared" si="49"/>
        <v>3.5177753212139384</v>
      </c>
      <c r="J197" s="50">
        <f t="shared" si="39"/>
        <v>3.8996535146831071</v>
      </c>
      <c r="K197" s="51">
        <f>+J197/((E197+P197)/1000)*100</f>
        <v>4.537610283431262E-3</v>
      </c>
      <c r="L197" s="52">
        <f t="shared" si="37"/>
        <v>1.6562277534524106</v>
      </c>
      <c r="M197" s="73">
        <f t="shared" si="45"/>
        <v>3.8356164383561643E-3</v>
      </c>
      <c r="N197" s="54">
        <f t="shared" si="38"/>
        <v>-2.7637722465475894</v>
      </c>
      <c r="O197" s="80">
        <v>65418211</v>
      </c>
      <c r="P197" s="26">
        <f>IF(O197&gt;0,AVERAGE($O$108:O197),0)</f>
        <v>65418211</v>
      </c>
      <c r="Q197" s="56">
        <v>0</v>
      </c>
      <c r="R197" s="56">
        <v>0</v>
      </c>
      <c r="S197" s="6"/>
    </row>
    <row r="198" spans="2:19" hidden="1" x14ac:dyDescent="0.2">
      <c r="B198" s="57">
        <f t="shared" si="36"/>
        <v>181</v>
      </c>
      <c r="C198" s="44">
        <v>41455</v>
      </c>
      <c r="D198" s="45">
        <v>20155902</v>
      </c>
      <c r="E198" s="25">
        <f>IF(D198&gt;0,AVERAGE(D$108:$D198),0)</f>
        <v>20514840.416666668</v>
      </c>
      <c r="F198" s="46">
        <f>+$K$8/30</f>
        <v>0.27310924369747902</v>
      </c>
      <c r="G198" s="47">
        <f>+$G$8/30</f>
        <v>4.5366666666666666E-2</v>
      </c>
      <c r="H198" s="48">
        <f>+$H$8/30+M198</f>
        <v>6.3402283105022841E-2</v>
      </c>
      <c r="I198" s="49">
        <f>+$I$8/30</f>
        <v>3.5177753212139384</v>
      </c>
      <c r="J198" s="50">
        <f t="shared" si="39"/>
        <v>3.8996535146831071</v>
      </c>
      <c r="K198" s="51">
        <f t="shared" ref="K198:K261" si="50">+J198/((E198+P198)/1000)*100</f>
        <v>4.5380135470515495E-3</v>
      </c>
      <c r="L198" s="52">
        <f t="shared" si="37"/>
        <v>1.6563749446738156</v>
      </c>
      <c r="M198" s="73">
        <f t="shared" si="45"/>
        <v>3.8356164383561643E-3</v>
      </c>
      <c r="N198" s="54">
        <f t="shared" si="38"/>
        <v>-2.7636250553261843</v>
      </c>
      <c r="O198" s="80">
        <v>65418211</v>
      </c>
      <c r="P198" s="26">
        <f>IF(O198&gt;0,AVERAGE($O$108:O198),0)</f>
        <v>65418211</v>
      </c>
      <c r="Q198" s="56">
        <v>0</v>
      </c>
      <c r="R198" s="56">
        <v>0</v>
      </c>
      <c r="S198" s="6"/>
    </row>
    <row r="199" spans="2:19" hidden="1" x14ac:dyDescent="0.2">
      <c r="B199" s="57">
        <f t="shared" si="36"/>
        <v>182</v>
      </c>
      <c r="C199" s="44">
        <v>41456</v>
      </c>
      <c r="D199" s="45">
        <v>20156418</v>
      </c>
      <c r="E199" s="25">
        <f>IF(D199&gt;0,AVERAGE(D$199:$D199),0)</f>
        <v>20156418</v>
      </c>
      <c r="F199" s="46">
        <f>+$K$9/31</f>
        <v>0</v>
      </c>
      <c r="G199" s="47">
        <f>+$G$9/31</f>
        <v>4.3193548387096777E-2</v>
      </c>
      <c r="H199" s="48">
        <f>+$H$9/31+M199</f>
        <v>5.6709677419354836E-2</v>
      </c>
      <c r="I199" s="49">
        <f t="shared" ref="I199:I229" si="51">+$I$9/31</f>
        <v>3.4042986979489727</v>
      </c>
      <c r="J199" s="50">
        <f t="shared" si="39"/>
        <v>3.5042019237554243</v>
      </c>
      <c r="K199" s="51">
        <f t="shared" si="50"/>
        <v>4.0949075265700819E-3</v>
      </c>
      <c r="L199" s="52">
        <f t="shared" si="37"/>
        <v>1.4946412471980799</v>
      </c>
      <c r="M199" s="53"/>
      <c r="N199" s="54">
        <f>+L199-$C$9</f>
        <v>-3.2853587528019204</v>
      </c>
      <c r="O199" s="80">
        <v>65418211</v>
      </c>
      <c r="P199" s="26">
        <f>IF(O199&gt;0,AVERAGE($O$199:O199),0)</f>
        <v>65418211</v>
      </c>
      <c r="Q199" s="56">
        <v>0</v>
      </c>
      <c r="R199" s="56">
        <v>0</v>
      </c>
      <c r="S199" s="6"/>
    </row>
    <row r="200" spans="2:19" hidden="1" x14ac:dyDescent="0.2">
      <c r="B200" s="57">
        <f t="shared" si="36"/>
        <v>183</v>
      </c>
      <c r="C200" s="44">
        <v>41457</v>
      </c>
      <c r="D200" s="45">
        <v>20156934</v>
      </c>
      <c r="E200" s="25">
        <f>IF(D200&gt;0,AVERAGE(D$199:$D200),0)</f>
        <v>20156676</v>
      </c>
      <c r="F200" s="46">
        <f t="shared" ref="F200:F229" si="52">+$K$9/31</f>
        <v>0</v>
      </c>
      <c r="G200" s="47">
        <f t="shared" ref="G200:G229" si="53">+$G$9/31</f>
        <v>4.3193548387096777E-2</v>
      </c>
      <c r="H200" s="48">
        <f t="shared" ref="H200:H229" si="54">+$H$9/31+M200</f>
        <v>5.6709677419354836E-2</v>
      </c>
      <c r="I200" s="49">
        <f t="shared" si="51"/>
        <v>3.4042986979489727</v>
      </c>
      <c r="J200" s="50">
        <f t="shared" si="39"/>
        <v>3.5042019237554243</v>
      </c>
      <c r="K200" s="51">
        <f t="shared" si="50"/>
        <v>4.0948951808203078E-3</v>
      </c>
      <c r="L200" s="52">
        <f t="shared" si="37"/>
        <v>1.4946367409994123</v>
      </c>
      <c r="M200" s="53"/>
      <c r="N200" s="54">
        <f t="shared" ref="N200:N263" si="55">+L200-$C$9</f>
        <v>-3.2853632590005879</v>
      </c>
      <c r="O200" s="80">
        <v>65418211</v>
      </c>
      <c r="P200" s="26">
        <f>IF(O200&gt;0,AVERAGE($O$199:O200),0)</f>
        <v>65418211</v>
      </c>
      <c r="Q200" s="56">
        <v>0</v>
      </c>
      <c r="R200" s="56">
        <v>0</v>
      </c>
      <c r="S200" s="6"/>
    </row>
    <row r="201" spans="2:19" hidden="1" x14ac:dyDescent="0.2">
      <c r="B201" s="57">
        <f t="shared" si="36"/>
        <v>184</v>
      </c>
      <c r="C201" s="44">
        <v>41458</v>
      </c>
      <c r="D201" s="45">
        <v>20157451</v>
      </c>
      <c r="E201" s="25">
        <f>IF(D201&gt;0,AVERAGE(D$199:$D201),0)</f>
        <v>20156934.333333332</v>
      </c>
      <c r="F201" s="46">
        <f t="shared" si="52"/>
        <v>0</v>
      </c>
      <c r="G201" s="47">
        <f t="shared" si="53"/>
        <v>4.3193548387096777E-2</v>
      </c>
      <c r="H201" s="48">
        <f t="shared" si="54"/>
        <v>5.6709677419354836E-2</v>
      </c>
      <c r="I201" s="49">
        <f t="shared" si="51"/>
        <v>3.4042986979489727</v>
      </c>
      <c r="J201" s="50">
        <f t="shared" si="39"/>
        <v>3.5042019237554243</v>
      </c>
      <c r="K201" s="51">
        <f t="shared" si="50"/>
        <v>4.0948828191945388E-3</v>
      </c>
      <c r="L201" s="52">
        <f t="shared" si="37"/>
        <v>1.4946322290060066</v>
      </c>
      <c r="M201" s="53"/>
      <c r="N201" s="54">
        <f t="shared" si="55"/>
        <v>-3.2853677709939939</v>
      </c>
      <c r="O201" s="80">
        <v>65418211</v>
      </c>
      <c r="P201" s="26">
        <f>IF(O201&gt;0,AVERAGE($O$199:O201),0)</f>
        <v>65418211</v>
      </c>
      <c r="Q201" s="56">
        <v>0</v>
      </c>
      <c r="R201" s="56">
        <v>0</v>
      </c>
      <c r="S201" s="6"/>
    </row>
    <row r="202" spans="2:19" hidden="1" x14ac:dyDescent="0.2">
      <c r="B202" s="57">
        <f t="shared" si="36"/>
        <v>185</v>
      </c>
      <c r="C202" s="44">
        <v>41459</v>
      </c>
      <c r="D202" s="45">
        <v>20157967</v>
      </c>
      <c r="E202" s="25">
        <f>IF(D202&gt;0,AVERAGE(D$199:$D202),0)</f>
        <v>20157192.5</v>
      </c>
      <c r="F202" s="46">
        <f t="shared" si="52"/>
        <v>0</v>
      </c>
      <c r="G202" s="47">
        <f t="shared" si="53"/>
        <v>4.3193548387096777E-2</v>
      </c>
      <c r="H202" s="48">
        <f t="shared" si="54"/>
        <v>5.6709677419354836E-2</v>
      </c>
      <c r="I202" s="49">
        <f t="shared" si="51"/>
        <v>3.4042986979489727</v>
      </c>
      <c r="J202" s="50">
        <f t="shared" si="39"/>
        <v>3.5042019237554243</v>
      </c>
      <c r="K202" s="51">
        <f t="shared" si="50"/>
        <v>4.0948704656185754E-3</v>
      </c>
      <c r="L202" s="52">
        <f t="shared" si="37"/>
        <v>1.49462771995078</v>
      </c>
      <c r="M202" s="53"/>
      <c r="N202" s="54">
        <f t="shared" si="55"/>
        <v>-3.28537228004922</v>
      </c>
      <c r="O202" s="80">
        <v>65418211</v>
      </c>
      <c r="P202" s="26">
        <f>IF(O202&gt;0,AVERAGE($O$199:O202),0)</f>
        <v>65418211</v>
      </c>
      <c r="Q202" s="56">
        <v>0</v>
      </c>
      <c r="R202" s="56">
        <v>0</v>
      </c>
      <c r="S202" s="6"/>
    </row>
    <row r="203" spans="2:19" hidden="1" x14ac:dyDescent="0.2">
      <c r="B203" s="57">
        <f t="shared" si="36"/>
        <v>186</v>
      </c>
      <c r="C203" s="44">
        <v>41460</v>
      </c>
      <c r="D203" s="45">
        <v>20158483</v>
      </c>
      <c r="E203" s="25">
        <f>IF(D203&gt;0,AVERAGE(D$199:$D203),0)</f>
        <v>20157450.600000001</v>
      </c>
      <c r="F203" s="46">
        <f t="shared" si="52"/>
        <v>0</v>
      </c>
      <c r="G203" s="47">
        <f t="shared" si="53"/>
        <v>4.3193548387096777E-2</v>
      </c>
      <c r="H203" s="48">
        <f t="shared" si="54"/>
        <v>5.6709677419354836E-2</v>
      </c>
      <c r="I203" s="49">
        <f t="shared" si="51"/>
        <v>3.4042986979489727</v>
      </c>
      <c r="J203" s="50">
        <f t="shared" si="39"/>
        <v>3.5042019237554243</v>
      </c>
      <c r="K203" s="51">
        <f t="shared" si="50"/>
        <v>4.0948581153071968E-3</v>
      </c>
      <c r="L203" s="52">
        <f t="shared" si="37"/>
        <v>1.4946232120871268</v>
      </c>
      <c r="M203" s="53"/>
      <c r="N203" s="54">
        <f t="shared" si="55"/>
        <v>-3.2853767879128735</v>
      </c>
      <c r="O203" s="80">
        <v>65418211</v>
      </c>
      <c r="P203" s="26">
        <f>IF(O203&gt;0,AVERAGE($O$199:O203),0)</f>
        <v>65418211</v>
      </c>
      <c r="Q203" s="56">
        <v>0</v>
      </c>
      <c r="R203" s="56">
        <v>0</v>
      </c>
      <c r="S203" s="6"/>
    </row>
    <row r="204" spans="2:19" hidden="1" x14ac:dyDescent="0.2">
      <c r="B204" s="57">
        <f t="shared" si="36"/>
        <v>187</v>
      </c>
      <c r="C204" s="44">
        <v>41461</v>
      </c>
      <c r="D204" s="45">
        <v>20158999</v>
      </c>
      <c r="E204" s="25">
        <f>IF(D204&gt;0,AVERAGE(D$199:$D204),0)</f>
        <v>20157708.666666668</v>
      </c>
      <c r="F204" s="46">
        <f t="shared" si="52"/>
        <v>0</v>
      </c>
      <c r="G204" s="47">
        <f t="shared" si="53"/>
        <v>4.3193548387096777E-2</v>
      </c>
      <c r="H204" s="48">
        <f t="shared" si="54"/>
        <v>5.6709677419354836E-2</v>
      </c>
      <c r="I204" s="49">
        <f t="shared" si="51"/>
        <v>3.4042986979489727</v>
      </c>
      <c r="J204" s="50">
        <f t="shared" si="39"/>
        <v>3.5042019237554243</v>
      </c>
      <c r="K204" s="51">
        <f t="shared" si="50"/>
        <v>4.0948457666653308E-3</v>
      </c>
      <c r="L204" s="52">
        <f t="shared" si="37"/>
        <v>1.4946187048328456</v>
      </c>
      <c r="M204" s="53"/>
      <c r="N204" s="54">
        <f t="shared" si="55"/>
        <v>-3.2853812951671548</v>
      </c>
      <c r="O204" s="80">
        <v>65418211</v>
      </c>
      <c r="P204" s="26">
        <f>IF(O204&gt;0,AVERAGE($O$199:O204),0)</f>
        <v>65418211</v>
      </c>
      <c r="Q204" s="56">
        <v>0</v>
      </c>
      <c r="R204" s="56">
        <v>0</v>
      </c>
      <c r="S204" s="6"/>
    </row>
    <row r="205" spans="2:19" hidden="1" x14ac:dyDescent="0.2">
      <c r="B205" s="57">
        <f t="shared" si="36"/>
        <v>188</v>
      </c>
      <c r="C205" s="44">
        <v>41462</v>
      </c>
      <c r="D205" s="45">
        <v>20159515</v>
      </c>
      <c r="E205" s="25">
        <f>IF(D205&gt;0,AVERAGE(D$199:$D205),0)</f>
        <v>20157966.714285713</v>
      </c>
      <c r="F205" s="46">
        <f t="shared" si="52"/>
        <v>0</v>
      </c>
      <c r="G205" s="47">
        <f t="shared" si="53"/>
        <v>4.3193548387096777E-2</v>
      </c>
      <c r="H205" s="48">
        <f t="shared" si="54"/>
        <v>5.6709677419354836E-2</v>
      </c>
      <c r="I205" s="49">
        <f t="shared" si="51"/>
        <v>3.4042986979489727</v>
      </c>
      <c r="J205" s="50">
        <f t="shared" si="39"/>
        <v>3.5042019237554243</v>
      </c>
      <c r="K205" s="51">
        <f t="shared" si="50"/>
        <v>4.0948334190093749E-3</v>
      </c>
      <c r="L205" s="52">
        <f t="shared" si="37"/>
        <v>1.4946141979384218</v>
      </c>
      <c r="M205" s="53"/>
      <c r="N205" s="54">
        <f t="shared" si="55"/>
        <v>-3.2853858020615787</v>
      </c>
      <c r="O205" s="80">
        <v>65418211</v>
      </c>
      <c r="P205" s="26">
        <f>IF(O205&gt;0,AVERAGE($O$199:O205),0)</f>
        <v>65418211</v>
      </c>
      <c r="Q205" s="56">
        <v>0</v>
      </c>
      <c r="R205" s="56">
        <v>0</v>
      </c>
      <c r="S205" s="6"/>
    </row>
    <row r="206" spans="2:19" hidden="1" x14ac:dyDescent="0.2">
      <c r="B206" s="57">
        <f t="shared" si="36"/>
        <v>189</v>
      </c>
      <c r="C206" s="44">
        <v>41463</v>
      </c>
      <c r="D206" s="45">
        <v>20160031</v>
      </c>
      <c r="E206" s="25">
        <f>IF(D206&gt;0,AVERAGE(D$199:$D206),0)</f>
        <v>20158224.75</v>
      </c>
      <c r="F206" s="46">
        <f t="shared" si="52"/>
        <v>0</v>
      </c>
      <c r="G206" s="47">
        <f t="shared" si="53"/>
        <v>4.3193548387096777E-2</v>
      </c>
      <c r="H206" s="48">
        <f t="shared" si="54"/>
        <v>5.6709677419354836E-2</v>
      </c>
      <c r="I206" s="49">
        <f t="shared" si="51"/>
        <v>3.4042986979489727</v>
      </c>
      <c r="J206" s="50">
        <f t="shared" si="39"/>
        <v>3.5042019237554243</v>
      </c>
      <c r="K206" s="51">
        <f t="shared" si="50"/>
        <v>4.0948210719975262E-3</v>
      </c>
      <c r="L206" s="52">
        <f t="shared" si="37"/>
        <v>1.4946096912790972</v>
      </c>
      <c r="M206" s="53"/>
      <c r="N206" s="54">
        <f t="shared" si="55"/>
        <v>-3.2853903087209031</v>
      </c>
      <c r="O206" s="80">
        <v>65418211</v>
      </c>
      <c r="P206" s="26">
        <f>IF(O206&gt;0,AVERAGE($O$199:O206),0)</f>
        <v>65418211</v>
      </c>
      <c r="Q206" s="56">
        <v>0</v>
      </c>
      <c r="R206" s="56">
        <v>0</v>
      </c>
      <c r="S206" s="6"/>
    </row>
    <row r="207" spans="2:19" hidden="1" x14ac:dyDescent="0.2">
      <c r="B207" s="57">
        <f t="shared" si="36"/>
        <v>190</v>
      </c>
      <c r="C207" s="44">
        <v>41464</v>
      </c>
      <c r="D207" s="45">
        <v>20160547</v>
      </c>
      <c r="E207" s="25">
        <f>IF(D207&gt;0,AVERAGE(D$199:$D207),0)</f>
        <v>20158482.777777776</v>
      </c>
      <c r="F207" s="46">
        <f t="shared" si="52"/>
        <v>0</v>
      </c>
      <c r="G207" s="47">
        <f t="shared" si="53"/>
        <v>4.3193548387096777E-2</v>
      </c>
      <c r="H207" s="48">
        <f t="shared" si="54"/>
        <v>5.6709677419354836E-2</v>
      </c>
      <c r="I207" s="49">
        <f t="shared" si="51"/>
        <v>3.4042986979489727</v>
      </c>
      <c r="J207" s="50">
        <f t="shared" si="39"/>
        <v>3.5042019237554243</v>
      </c>
      <c r="K207" s="51">
        <f t="shared" si="50"/>
        <v>4.0948087254398949E-3</v>
      </c>
      <c r="L207" s="52">
        <f t="shared" si="37"/>
        <v>1.4946051847855617</v>
      </c>
      <c r="M207" s="53"/>
      <c r="N207" s="54">
        <f t="shared" si="55"/>
        <v>-3.2853948152144383</v>
      </c>
      <c r="O207" s="80">
        <v>65418211</v>
      </c>
      <c r="P207" s="26">
        <f>IF(O207&gt;0,AVERAGE($O$199:O207),0)</f>
        <v>65418211</v>
      </c>
      <c r="Q207" s="56">
        <v>0</v>
      </c>
      <c r="R207" s="56">
        <v>0</v>
      </c>
      <c r="S207" s="6"/>
    </row>
    <row r="208" spans="2:19" hidden="1" x14ac:dyDescent="0.2">
      <c r="B208" s="57">
        <f t="shared" si="36"/>
        <v>191</v>
      </c>
      <c r="C208" s="44">
        <v>41465</v>
      </c>
      <c r="D208" s="45">
        <v>20142023</v>
      </c>
      <c r="E208" s="25">
        <f>IF(D208&gt;0,AVERAGE(D$199:$D208),0)</f>
        <v>20156836.800000001</v>
      </c>
      <c r="F208" s="46">
        <f t="shared" si="52"/>
        <v>0</v>
      </c>
      <c r="G208" s="47">
        <f t="shared" si="53"/>
        <v>4.3193548387096777E-2</v>
      </c>
      <c r="H208" s="48">
        <f t="shared" si="54"/>
        <v>5.6709677419354836E-2</v>
      </c>
      <c r="I208" s="49">
        <f t="shared" si="51"/>
        <v>3.4042986979489727</v>
      </c>
      <c r="J208" s="50">
        <f t="shared" si="39"/>
        <v>3.5042019237554243</v>
      </c>
      <c r="K208" s="51">
        <f t="shared" si="50"/>
        <v>4.0948874862976404E-3</v>
      </c>
      <c r="L208" s="52">
        <f t="shared" si="37"/>
        <v>1.4946339324986386</v>
      </c>
      <c r="M208" s="53"/>
      <c r="N208" s="54">
        <f t="shared" si="55"/>
        <v>-3.2853660675013616</v>
      </c>
      <c r="O208" s="80">
        <v>65418211</v>
      </c>
      <c r="P208" s="26">
        <f>IF(O208&gt;0,AVERAGE($O$199:O208),0)</f>
        <v>65418211</v>
      </c>
      <c r="Q208" s="56">
        <v>0</v>
      </c>
      <c r="R208" s="56">
        <v>0</v>
      </c>
      <c r="S208" s="6"/>
    </row>
    <row r="209" spans="2:19" hidden="1" x14ac:dyDescent="0.2">
      <c r="B209" s="57">
        <f t="shared" si="36"/>
        <v>192</v>
      </c>
      <c r="C209" s="44">
        <v>41466</v>
      </c>
      <c r="D209" s="45">
        <v>20142539</v>
      </c>
      <c r="E209" s="25">
        <f>IF(D209&gt;0,AVERAGE(D$199:$D209),0)</f>
        <v>20155537</v>
      </c>
      <c r="F209" s="46">
        <f t="shared" si="52"/>
        <v>0</v>
      </c>
      <c r="G209" s="47">
        <f t="shared" si="53"/>
        <v>4.3193548387096777E-2</v>
      </c>
      <c r="H209" s="48">
        <f t="shared" si="54"/>
        <v>5.6709677419354836E-2</v>
      </c>
      <c r="I209" s="49">
        <f t="shared" si="51"/>
        <v>3.4042986979489727</v>
      </c>
      <c r="J209" s="50">
        <f t="shared" si="39"/>
        <v>3.5042019237554243</v>
      </c>
      <c r="K209" s="51">
        <f t="shared" si="50"/>
        <v>4.0949496845170599E-3</v>
      </c>
      <c r="L209" s="52">
        <f t="shared" si="37"/>
        <v>1.4946566348487269</v>
      </c>
      <c r="M209" s="53"/>
      <c r="N209" s="54">
        <f t="shared" si="55"/>
        <v>-3.2853433651512733</v>
      </c>
      <c r="O209" s="80">
        <v>65418211</v>
      </c>
      <c r="P209" s="26">
        <f>IF(O209&gt;0,AVERAGE($O$199:O209),0)</f>
        <v>65418211</v>
      </c>
      <c r="Q209" s="56">
        <v>0</v>
      </c>
      <c r="R209" s="56">
        <v>0</v>
      </c>
      <c r="S209" s="6"/>
    </row>
    <row r="210" spans="2:19" hidden="1" x14ac:dyDescent="0.2">
      <c r="B210" s="57">
        <f t="shared" si="36"/>
        <v>193</v>
      </c>
      <c r="C210" s="44">
        <v>41467</v>
      </c>
      <c r="D210" s="45">
        <v>20143056</v>
      </c>
      <c r="E210" s="25">
        <f>IF(D210&gt;0,AVERAGE(D$199:$D210),0)</f>
        <v>20154496.916666668</v>
      </c>
      <c r="F210" s="46">
        <f t="shared" si="52"/>
        <v>0</v>
      </c>
      <c r="G210" s="47">
        <f t="shared" si="53"/>
        <v>4.3193548387096777E-2</v>
      </c>
      <c r="H210" s="48">
        <f t="shared" si="54"/>
        <v>5.6709677419354836E-2</v>
      </c>
      <c r="I210" s="49">
        <f t="shared" si="51"/>
        <v>3.4042986979489727</v>
      </c>
      <c r="J210" s="50">
        <f t="shared" si="39"/>
        <v>3.5042019237554243</v>
      </c>
      <c r="K210" s="51">
        <f t="shared" si="50"/>
        <v>4.0949994560975263E-3</v>
      </c>
      <c r="L210" s="52">
        <f t="shared" si="37"/>
        <v>1.4946748014755971</v>
      </c>
      <c r="M210" s="53"/>
      <c r="N210" s="54">
        <f t="shared" si="55"/>
        <v>-3.2853251985244034</v>
      </c>
      <c r="O210" s="80">
        <v>65418211</v>
      </c>
      <c r="P210" s="26">
        <f>IF(O210&gt;0,AVERAGE($O$199:O210),0)</f>
        <v>65418211</v>
      </c>
      <c r="Q210" s="56">
        <v>0</v>
      </c>
      <c r="R210" s="56">
        <v>0</v>
      </c>
      <c r="S210" s="6"/>
    </row>
    <row r="211" spans="2:19" hidden="1" x14ac:dyDescent="0.2">
      <c r="B211" s="57">
        <f t="shared" ref="B211:B274" si="56">+B210+1</f>
        <v>194</v>
      </c>
      <c r="C211" s="44">
        <v>41468</v>
      </c>
      <c r="D211" s="45">
        <v>20143572</v>
      </c>
      <c r="E211" s="25">
        <f>IF(D211&gt;0,AVERAGE(D$199:$D211),0)</f>
        <v>20153656.53846154</v>
      </c>
      <c r="F211" s="46">
        <f t="shared" si="52"/>
        <v>0</v>
      </c>
      <c r="G211" s="47">
        <f t="shared" si="53"/>
        <v>4.3193548387096777E-2</v>
      </c>
      <c r="H211" s="48">
        <f t="shared" si="54"/>
        <v>5.6709677419354836E-2</v>
      </c>
      <c r="I211" s="49">
        <f t="shared" si="51"/>
        <v>3.4042986979489727</v>
      </c>
      <c r="J211" s="50">
        <f t="shared" si="39"/>
        <v>3.5042019237554243</v>
      </c>
      <c r="K211" s="51">
        <f t="shared" si="50"/>
        <v>4.09503967198146E-3</v>
      </c>
      <c r="L211" s="52">
        <f t="shared" ref="L211:L274" si="57">+K211*365</f>
        <v>1.4946894802732329</v>
      </c>
      <c r="M211" s="53"/>
      <c r="N211" s="54">
        <f t="shared" si="55"/>
        <v>-3.2853105197267674</v>
      </c>
      <c r="O211" s="80">
        <v>65418211</v>
      </c>
      <c r="P211" s="26">
        <f>IF(O211&gt;0,AVERAGE($O$199:O211),0)</f>
        <v>65418211</v>
      </c>
      <c r="Q211" s="56">
        <v>0</v>
      </c>
      <c r="R211" s="56">
        <v>0</v>
      </c>
      <c r="S211" s="6"/>
    </row>
    <row r="212" spans="2:19" hidden="1" x14ac:dyDescent="0.2">
      <c r="B212" s="57">
        <f t="shared" si="56"/>
        <v>195</v>
      </c>
      <c r="C212" s="44">
        <v>41469</v>
      </c>
      <c r="D212" s="45">
        <v>20144088</v>
      </c>
      <c r="E212" s="25">
        <f>IF(D212&gt;0,AVERAGE(D$199:$D212),0)</f>
        <v>20152973.071428571</v>
      </c>
      <c r="F212" s="46">
        <f t="shared" si="52"/>
        <v>0</v>
      </c>
      <c r="G212" s="47">
        <f t="shared" si="53"/>
        <v>4.3193548387096777E-2</v>
      </c>
      <c r="H212" s="48">
        <f t="shared" si="54"/>
        <v>5.6709677419354836E-2</v>
      </c>
      <c r="I212" s="49">
        <f t="shared" si="51"/>
        <v>3.4042986979489727</v>
      </c>
      <c r="J212" s="50">
        <f t="shared" si="39"/>
        <v>3.5042019237554243</v>
      </c>
      <c r="K212" s="51">
        <f t="shared" si="50"/>
        <v>4.0950723795411927E-3</v>
      </c>
      <c r="L212" s="52">
        <f t="shared" si="57"/>
        <v>1.4947014185325354</v>
      </c>
      <c r="M212" s="53"/>
      <c r="N212" s="54">
        <f t="shared" si="55"/>
        <v>-3.2852985814674649</v>
      </c>
      <c r="O212" s="80">
        <v>65418211</v>
      </c>
      <c r="P212" s="26">
        <f>IF(O212&gt;0,AVERAGE($O$199:O212),0)</f>
        <v>65418211</v>
      </c>
      <c r="Q212" s="56">
        <v>0</v>
      </c>
      <c r="R212" s="56">
        <v>0</v>
      </c>
      <c r="S212" s="6"/>
    </row>
    <row r="213" spans="2:19" hidden="1" x14ac:dyDescent="0.2">
      <c r="B213" s="57">
        <f t="shared" si="56"/>
        <v>196</v>
      </c>
      <c r="C213" s="44">
        <v>41470</v>
      </c>
      <c r="D213" s="45">
        <v>20144560</v>
      </c>
      <c r="E213" s="25">
        <f>IF(D213&gt;0,AVERAGE(D$199:$D213),0)</f>
        <v>20152412.199999999</v>
      </c>
      <c r="F213" s="46">
        <f t="shared" si="52"/>
        <v>0</v>
      </c>
      <c r="G213" s="47">
        <f t="shared" si="53"/>
        <v>4.3193548387096777E-2</v>
      </c>
      <c r="H213" s="48">
        <f t="shared" si="54"/>
        <v>5.6709677419354836E-2</v>
      </c>
      <c r="I213" s="49">
        <f t="shared" si="51"/>
        <v>3.4042986979489727</v>
      </c>
      <c r="J213" s="50">
        <f t="shared" si="39"/>
        <v>3.5042019237554243</v>
      </c>
      <c r="K213" s="51">
        <f t="shared" si="50"/>
        <v>4.0950992206346629E-3</v>
      </c>
      <c r="L213" s="52">
        <f t="shared" si="57"/>
        <v>1.494711215531652</v>
      </c>
      <c r="M213" s="53"/>
      <c r="N213" s="54">
        <f t="shared" si="55"/>
        <v>-3.2852887844683485</v>
      </c>
      <c r="O213" s="80">
        <v>65418211</v>
      </c>
      <c r="P213" s="26">
        <f>IF(O213&gt;0,AVERAGE($O$199:O213),0)</f>
        <v>65418211</v>
      </c>
      <c r="Q213" s="56">
        <v>0</v>
      </c>
      <c r="R213" s="56">
        <v>0</v>
      </c>
      <c r="S213" s="6"/>
    </row>
    <row r="214" spans="2:19" hidden="1" x14ac:dyDescent="0.2">
      <c r="B214" s="57">
        <f t="shared" si="56"/>
        <v>197</v>
      </c>
      <c r="C214" s="44">
        <v>41471</v>
      </c>
      <c r="D214" s="45">
        <v>20145076</v>
      </c>
      <c r="E214" s="25">
        <f>IF(D214&gt;0,AVERAGE(D$199:$D214),0)</f>
        <v>20151953.6875</v>
      </c>
      <c r="F214" s="46">
        <f t="shared" si="52"/>
        <v>0</v>
      </c>
      <c r="G214" s="47">
        <f t="shared" si="53"/>
        <v>4.3193548387096777E-2</v>
      </c>
      <c r="H214" s="48">
        <f t="shared" si="54"/>
        <v>5.6709677419354836E-2</v>
      </c>
      <c r="I214" s="49">
        <f t="shared" si="51"/>
        <v>3.4042986979489727</v>
      </c>
      <c r="J214" s="50">
        <f t="shared" si="39"/>
        <v>3.5042019237554243</v>
      </c>
      <c r="K214" s="51">
        <f t="shared" si="50"/>
        <v>4.0951211634951013E-3</v>
      </c>
      <c r="L214" s="52">
        <f t="shared" si="57"/>
        <v>1.4947192246757119</v>
      </c>
      <c r="M214" s="53"/>
      <c r="N214" s="54">
        <f t="shared" si="55"/>
        <v>-3.2852807753242885</v>
      </c>
      <c r="O214" s="80">
        <v>65418211</v>
      </c>
      <c r="P214" s="26">
        <f>IF(O214&gt;0,AVERAGE($O$199:O214),0)</f>
        <v>65418211</v>
      </c>
      <c r="Q214" s="56">
        <v>0</v>
      </c>
      <c r="R214" s="56">
        <v>0</v>
      </c>
      <c r="S214" s="6"/>
    </row>
    <row r="215" spans="2:19" hidden="1" x14ac:dyDescent="0.2">
      <c r="B215" s="57">
        <f t="shared" si="56"/>
        <v>198</v>
      </c>
      <c r="C215" s="44">
        <v>41472</v>
      </c>
      <c r="D215" s="45">
        <v>20145592</v>
      </c>
      <c r="E215" s="25">
        <f>IF(D215&gt;0,AVERAGE(D$199:$D215),0)</f>
        <v>20151579.470588237</v>
      </c>
      <c r="F215" s="46">
        <f t="shared" si="52"/>
        <v>0</v>
      </c>
      <c r="G215" s="47">
        <f t="shared" si="53"/>
        <v>4.3193548387096777E-2</v>
      </c>
      <c r="H215" s="48">
        <f t="shared" si="54"/>
        <v>5.6709677419354836E-2</v>
      </c>
      <c r="I215" s="49">
        <f t="shared" si="51"/>
        <v>3.4042986979489727</v>
      </c>
      <c r="J215" s="50">
        <f t="shared" ref="J215:J278" si="58">SUM(F215:I215)</f>
        <v>3.5042019237554243</v>
      </c>
      <c r="K215" s="51">
        <f t="shared" si="50"/>
        <v>4.0951390724275252E-3</v>
      </c>
      <c r="L215" s="52">
        <f t="shared" si="57"/>
        <v>1.4947257614360467</v>
      </c>
      <c r="M215" s="53"/>
      <c r="N215" s="54">
        <f t="shared" si="55"/>
        <v>-3.2852742385639537</v>
      </c>
      <c r="O215" s="80">
        <v>65418211</v>
      </c>
      <c r="P215" s="26">
        <f>IF(O215&gt;0,AVERAGE($O$199:O215),0)</f>
        <v>65418211</v>
      </c>
      <c r="Q215" s="56">
        <v>0</v>
      </c>
      <c r="R215" s="56">
        <v>0</v>
      </c>
      <c r="S215" s="6"/>
    </row>
    <row r="216" spans="2:19" hidden="1" x14ac:dyDescent="0.2">
      <c r="B216" s="57">
        <f t="shared" si="56"/>
        <v>199</v>
      </c>
      <c r="C216" s="44">
        <v>41473</v>
      </c>
      <c r="D216" s="45">
        <v>20146108</v>
      </c>
      <c r="E216" s="25">
        <f>IF(D216&gt;0,AVERAGE(D$199:$D216),0)</f>
        <v>20151275.5</v>
      </c>
      <c r="F216" s="46">
        <f t="shared" si="52"/>
        <v>0</v>
      </c>
      <c r="G216" s="47">
        <f t="shared" si="53"/>
        <v>4.3193548387096777E-2</v>
      </c>
      <c r="H216" s="48">
        <f t="shared" si="54"/>
        <v>5.6709677419354836E-2</v>
      </c>
      <c r="I216" s="49">
        <f t="shared" si="51"/>
        <v>3.4042986979489727</v>
      </c>
      <c r="J216" s="50">
        <f t="shared" si="58"/>
        <v>3.5042019237554243</v>
      </c>
      <c r="K216" s="51">
        <f t="shared" si="50"/>
        <v>4.0951536196906172E-3</v>
      </c>
      <c r="L216" s="52">
        <f t="shared" si="57"/>
        <v>1.4947310711870754</v>
      </c>
      <c r="M216" s="53"/>
      <c r="N216" s="54">
        <f t="shared" si="55"/>
        <v>-3.2852689288129246</v>
      </c>
      <c r="O216" s="80">
        <v>65418211</v>
      </c>
      <c r="P216" s="26">
        <f>IF(O216&gt;0,AVERAGE($O$199:O216),0)</f>
        <v>65418211</v>
      </c>
      <c r="Q216" s="56">
        <v>0</v>
      </c>
      <c r="R216" s="56">
        <v>0</v>
      </c>
      <c r="S216" s="6"/>
    </row>
    <row r="217" spans="2:19" hidden="1" x14ac:dyDescent="0.2">
      <c r="B217" s="57">
        <f t="shared" si="56"/>
        <v>200</v>
      </c>
      <c r="C217" s="44">
        <v>41474</v>
      </c>
      <c r="D217" s="45">
        <v>20146624</v>
      </c>
      <c r="E217" s="25">
        <f>IF(D217&gt;0,AVERAGE(D$199:$D217),0)</f>
        <v>20151030.684210528</v>
      </c>
      <c r="F217" s="46">
        <f t="shared" si="52"/>
        <v>0</v>
      </c>
      <c r="G217" s="47">
        <f t="shared" si="53"/>
        <v>4.3193548387096777E-2</v>
      </c>
      <c r="H217" s="48">
        <f t="shared" si="54"/>
        <v>5.6709677419354836E-2</v>
      </c>
      <c r="I217" s="49">
        <f t="shared" si="51"/>
        <v>3.4042986979489727</v>
      </c>
      <c r="J217" s="50">
        <f t="shared" si="58"/>
        <v>3.5042019237554243</v>
      </c>
      <c r="K217" s="51">
        <f t="shared" si="50"/>
        <v>4.0951653360298849E-3</v>
      </c>
      <c r="L217" s="52">
        <f t="shared" si="57"/>
        <v>1.494735347650908</v>
      </c>
      <c r="M217" s="53"/>
      <c r="N217" s="54">
        <f t="shared" si="55"/>
        <v>-3.2852646523490923</v>
      </c>
      <c r="O217" s="80">
        <v>65418211</v>
      </c>
      <c r="P217" s="26">
        <f>IF(O217&gt;0,AVERAGE($O$199:O217),0)</f>
        <v>65418211</v>
      </c>
      <c r="Q217" s="56">
        <v>0</v>
      </c>
      <c r="R217" s="56">
        <v>0</v>
      </c>
      <c r="S217" s="6"/>
    </row>
    <row r="218" spans="2:19" hidden="1" x14ac:dyDescent="0.2">
      <c r="B218" s="57">
        <f t="shared" si="56"/>
        <v>201</v>
      </c>
      <c r="C218" s="44">
        <v>41475</v>
      </c>
      <c r="D218" s="45">
        <v>20147141</v>
      </c>
      <c r="E218" s="25">
        <f>IF(D218&gt;0,AVERAGE(D$199:$D218),0)</f>
        <v>20150836.199999999</v>
      </c>
      <c r="F218" s="46">
        <f t="shared" si="52"/>
        <v>0</v>
      </c>
      <c r="G218" s="47">
        <f t="shared" si="53"/>
        <v>4.3193548387096777E-2</v>
      </c>
      <c r="H218" s="48">
        <f t="shared" si="54"/>
        <v>5.6709677419354836E-2</v>
      </c>
      <c r="I218" s="49">
        <f t="shared" si="51"/>
        <v>3.4042986979489727</v>
      </c>
      <c r="J218" s="50">
        <f t="shared" si="58"/>
        <v>3.5042019237554243</v>
      </c>
      <c r="K218" s="51">
        <f t="shared" si="50"/>
        <v>4.0951746436594938E-3</v>
      </c>
      <c r="L218" s="52">
        <f t="shared" si="57"/>
        <v>1.4947387449357152</v>
      </c>
      <c r="M218" s="53"/>
      <c r="N218" s="54">
        <f t="shared" si="55"/>
        <v>-3.285261255064285</v>
      </c>
      <c r="O218" s="80">
        <v>65418211</v>
      </c>
      <c r="P218" s="26">
        <f>IF(O218&gt;0,AVERAGE($O$199:O218),0)</f>
        <v>65418211</v>
      </c>
      <c r="Q218" s="56">
        <v>0</v>
      </c>
      <c r="R218" s="56">
        <v>0</v>
      </c>
      <c r="S218" s="6"/>
    </row>
    <row r="219" spans="2:19" hidden="1" x14ac:dyDescent="0.2">
      <c r="B219" s="57">
        <f t="shared" si="56"/>
        <v>202</v>
      </c>
      <c r="C219" s="44">
        <v>41476</v>
      </c>
      <c r="D219" s="45">
        <v>20147657</v>
      </c>
      <c r="E219" s="25">
        <f>IF(D219&gt;0,AVERAGE(D$199:$D219),0)</f>
        <v>20150684.80952381</v>
      </c>
      <c r="F219" s="46">
        <f t="shared" si="52"/>
        <v>0</v>
      </c>
      <c r="G219" s="47">
        <f t="shared" si="53"/>
        <v>4.3193548387096777E-2</v>
      </c>
      <c r="H219" s="48">
        <f t="shared" si="54"/>
        <v>5.6709677419354836E-2</v>
      </c>
      <c r="I219" s="49">
        <f t="shared" si="51"/>
        <v>3.4042986979489727</v>
      </c>
      <c r="J219" s="50">
        <f t="shared" si="58"/>
        <v>3.5042019237554243</v>
      </c>
      <c r="K219" s="51">
        <f t="shared" si="50"/>
        <v>4.0951818889375076E-3</v>
      </c>
      <c r="L219" s="52">
        <f t="shared" si="57"/>
        <v>1.4947413894621904</v>
      </c>
      <c r="M219" s="53"/>
      <c r="N219" s="54">
        <f t="shared" si="55"/>
        <v>-3.2852586105378099</v>
      </c>
      <c r="O219" s="80">
        <v>65418211</v>
      </c>
      <c r="P219" s="26">
        <f>IF(O219&gt;0,AVERAGE($O$199:O219),0)</f>
        <v>65418211</v>
      </c>
      <c r="Q219" s="56">
        <v>0</v>
      </c>
      <c r="R219" s="56">
        <v>0</v>
      </c>
      <c r="S219" s="6"/>
    </row>
    <row r="220" spans="2:19" hidden="1" x14ac:dyDescent="0.2">
      <c r="B220" s="57">
        <f t="shared" si="56"/>
        <v>203</v>
      </c>
      <c r="C220" s="44">
        <v>41477</v>
      </c>
      <c r="D220" s="45">
        <v>20148173</v>
      </c>
      <c r="E220" s="25">
        <f>IF(D220&gt;0,AVERAGE(D$199:$D220),0)</f>
        <v>20150570.636363637</v>
      </c>
      <c r="F220" s="46">
        <f t="shared" si="52"/>
        <v>0</v>
      </c>
      <c r="G220" s="47">
        <f t="shared" si="53"/>
        <v>4.3193548387096777E-2</v>
      </c>
      <c r="H220" s="48">
        <f t="shared" si="54"/>
        <v>5.6709677419354836E-2</v>
      </c>
      <c r="I220" s="49">
        <f t="shared" si="51"/>
        <v>3.4042986979489727</v>
      </c>
      <c r="J220" s="50">
        <f t="shared" si="58"/>
        <v>3.5042019237554243</v>
      </c>
      <c r="K220" s="51">
        <f t="shared" si="50"/>
        <v>4.0951873530781528E-3</v>
      </c>
      <c r="L220" s="52">
        <f t="shared" si="57"/>
        <v>1.4947433838735258</v>
      </c>
      <c r="M220" s="53"/>
      <c r="N220" s="54">
        <f t="shared" si="55"/>
        <v>-3.2852566161264747</v>
      </c>
      <c r="O220" s="80">
        <v>65418211</v>
      </c>
      <c r="P220" s="26">
        <f>IF(O220&gt;0,AVERAGE($O$199:O220),0)</f>
        <v>65418211</v>
      </c>
      <c r="Q220" s="56">
        <v>0</v>
      </c>
      <c r="R220" s="56">
        <v>0</v>
      </c>
      <c r="S220" s="6"/>
    </row>
    <row r="221" spans="2:19" hidden="1" x14ac:dyDescent="0.2">
      <c r="B221" s="57">
        <f t="shared" si="56"/>
        <v>204</v>
      </c>
      <c r="C221" s="44">
        <v>41478</v>
      </c>
      <c r="D221" s="45">
        <v>20148689</v>
      </c>
      <c r="E221" s="25">
        <f>IF(D221&gt;0,AVERAGE(D$199:$D221),0)</f>
        <v>20150488.826086957</v>
      </c>
      <c r="F221" s="46">
        <f t="shared" si="52"/>
        <v>0</v>
      </c>
      <c r="G221" s="47">
        <f t="shared" si="53"/>
        <v>4.3193548387096777E-2</v>
      </c>
      <c r="H221" s="48">
        <f t="shared" si="54"/>
        <v>5.6709677419354836E-2</v>
      </c>
      <c r="I221" s="49">
        <f t="shared" si="51"/>
        <v>3.4042986979489727</v>
      </c>
      <c r="J221" s="50">
        <f t="shared" si="58"/>
        <v>3.5042019237554243</v>
      </c>
      <c r="K221" s="51">
        <f t="shared" si="50"/>
        <v>4.0951912683931113E-3</v>
      </c>
      <c r="L221" s="52">
        <f>+K221*365</f>
        <v>1.4947448129634857</v>
      </c>
      <c r="M221" s="53"/>
      <c r="N221" s="54">
        <f t="shared" si="55"/>
        <v>-3.2852551870365145</v>
      </c>
      <c r="O221" s="80">
        <v>65418211</v>
      </c>
      <c r="P221" s="26">
        <f>IF(O221&gt;0,AVERAGE($O$199:O221),0)</f>
        <v>65418211</v>
      </c>
      <c r="Q221" s="56">
        <v>0</v>
      </c>
      <c r="R221" s="56">
        <v>0</v>
      </c>
      <c r="S221" s="6"/>
    </row>
    <row r="222" spans="2:19" hidden="1" x14ac:dyDescent="0.2">
      <c r="B222" s="57">
        <f t="shared" si="56"/>
        <v>205</v>
      </c>
      <c r="C222" s="44">
        <v>41479</v>
      </c>
      <c r="D222" s="45">
        <v>20165205</v>
      </c>
      <c r="E222" s="25">
        <f>IF(D222&gt;0,AVERAGE(D$199:$D222),0)</f>
        <v>20151102</v>
      </c>
      <c r="F222" s="46">
        <f t="shared" si="52"/>
        <v>0</v>
      </c>
      <c r="G222" s="47">
        <f t="shared" si="53"/>
        <v>4.3193548387096777E-2</v>
      </c>
      <c r="H222" s="48">
        <f t="shared" si="54"/>
        <v>5.6709677419354836E-2</v>
      </c>
      <c r="I222" s="49">
        <f t="shared" si="51"/>
        <v>3.4042986979489727</v>
      </c>
      <c r="J222" s="50">
        <f t="shared" si="58"/>
        <v>3.5042019237554243</v>
      </c>
      <c r="K222" s="51">
        <f t="shared" si="50"/>
        <v>4.0951619230078715E-3</v>
      </c>
      <c r="L222" s="52">
        <f t="shared" si="57"/>
        <v>1.494734101897873</v>
      </c>
      <c r="M222" s="53"/>
      <c r="N222" s="54">
        <f>+L222-$C$9</f>
        <v>-3.2852658981021272</v>
      </c>
      <c r="O222" s="80">
        <v>65418211</v>
      </c>
      <c r="P222" s="26">
        <f>IF(O222&gt;0,AVERAGE($O$199:O222),0)</f>
        <v>65418211</v>
      </c>
      <c r="Q222" s="56">
        <v>0</v>
      </c>
      <c r="R222" s="56">
        <v>0</v>
      </c>
      <c r="S222" s="6"/>
    </row>
    <row r="223" spans="2:19" hidden="1" x14ac:dyDescent="0.2">
      <c r="B223" s="57">
        <f t="shared" si="56"/>
        <v>206</v>
      </c>
      <c r="C223" s="44">
        <v>41480</v>
      </c>
      <c r="D223" s="45">
        <v>20165691</v>
      </c>
      <c r="E223" s="25">
        <f>IF(D223&gt;0,AVERAGE(D$199:$D223),0)</f>
        <v>20151685.559999999</v>
      </c>
      <c r="F223" s="46">
        <f t="shared" si="52"/>
        <v>0</v>
      </c>
      <c r="G223" s="47">
        <f t="shared" si="53"/>
        <v>4.3193548387096777E-2</v>
      </c>
      <c r="H223" s="48">
        <f t="shared" si="54"/>
        <v>5.6709677419354836E-2</v>
      </c>
      <c r="I223" s="49">
        <f t="shared" si="51"/>
        <v>3.4042986979489727</v>
      </c>
      <c r="J223" s="50">
        <f t="shared" si="58"/>
        <v>3.5042019237554243</v>
      </c>
      <c r="K223" s="51">
        <f t="shared" si="50"/>
        <v>4.0951339952810901E-3</v>
      </c>
      <c r="L223" s="52">
        <f t="shared" si="57"/>
        <v>1.4947239082775978</v>
      </c>
      <c r="M223" s="53"/>
      <c r="N223" s="54">
        <f t="shared" si="55"/>
        <v>-3.2852760917224026</v>
      </c>
      <c r="O223" s="80">
        <v>65418211</v>
      </c>
      <c r="P223" s="26">
        <f>IF(O223&gt;0,AVERAGE($O$199:O223),0)</f>
        <v>65418211</v>
      </c>
      <c r="Q223" s="56">
        <v>0</v>
      </c>
      <c r="R223" s="56">
        <v>0</v>
      </c>
      <c r="S223" s="6"/>
    </row>
    <row r="224" spans="2:19" hidden="1" x14ac:dyDescent="0.2">
      <c r="B224" s="57">
        <f t="shared" si="56"/>
        <v>207</v>
      </c>
      <c r="C224" s="44">
        <v>41481</v>
      </c>
      <c r="D224" s="45">
        <v>20166207</v>
      </c>
      <c r="E224" s="25">
        <f>IF(D224&gt;0,AVERAGE(D$199:$D224),0)</f>
        <v>20152244.076923076</v>
      </c>
      <c r="F224" s="46">
        <f t="shared" si="52"/>
        <v>0</v>
      </c>
      <c r="G224" s="47">
        <f t="shared" si="53"/>
        <v>4.3193548387096777E-2</v>
      </c>
      <c r="H224" s="48">
        <f t="shared" si="54"/>
        <v>5.6709677419354836E-2</v>
      </c>
      <c r="I224" s="49">
        <f t="shared" si="51"/>
        <v>3.4042986979489727</v>
      </c>
      <c r="J224" s="50">
        <f t="shared" si="58"/>
        <v>3.5042019237554243</v>
      </c>
      <c r="K224" s="51">
        <f t="shared" si="50"/>
        <v>4.0951072664102842E-3</v>
      </c>
      <c r="L224" s="52">
        <f t="shared" si="57"/>
        <v>1.4947141522397538</v>
      </c>
      <c r="M224" s="53"/>
      <c r="N224" s="54">
        <f t="shared" si="55"/>
        <v>-3.2852858477602465</v>
      </c>
      <c r="O224" s="80">
        <v>65418211</v>
      </c>
      <c r="P224" s="26">
        <f>IF(O224&gt;0,AVERAGE($O$199:O224),0)</f>
        <v>65418211</v>
      </c>
      <c r="Q224" s="56">
        <v>0</v>
      </c>
      <c r="R224" s="56">
        <v>0</v>
      </c>
      <c r="S224" s="6"/>
    </row>
    <row r="225" spans="2:19" hidden="1" x14ac:dyDescent="0.2">
      <c r="B225" s="57">
        <f t="shared" si="56"/>
        <v>208</v>
      </c>
      <c r="C225" s="44">
        <v>41482</v>
      </c>
      <c r="D225" s="45">
        <v>20166723</v>
      </c>
      <c r="E225" s="25">
        <f>IF(D225&gt;0,AVERAGE(D$199:$D225),0)</f>
        <v>20152780.333333332</v>
      </c>
      <c r="F225" s="46">
        <f t="shared" si="52"/>
        <v>0</v>
      </c>
      <c r="G225" s="47">
        <f t="shared" si="53"/>
        <v>4.3193548387096777E-2</v>
      </c>
      <c r="H225" s="48">
        <f t="shared" si="54"/>
        <v>5.6709677419354836E-2</v>
      </c>
      <c r="I225" s="49">
        <f t="shared" si="51"/>
        <v>3.4042986979489727</v>
      </c>
      <c r="J225" s="50">
        <f t="shared" si="58"/>
        <v>3.5042019237554243</v>
      </c>
      <c r="K225" s="51">
        <f t="shared" si="50"/>
        <v>4.0950816031862392E-3</v>
      </c>
      <c r="L225" s="52">
        <f t="shared" si="57"/>
        <v>1.4947047851629773</v>
      </c>
      <c r="M225" s="53"/>
      <c r="N225" s="54">
        <f t="shared" si="55"/>
        <v>-3.2852952148370229</v>
      </c>
      <c r="O225" s="80">
        <v>65418211</v>
      </c>
      <c r="P225" s="26">
        <f>IF(O225&gt;0,AVERAGE($O$199:O225),0)</f>
        <v>65418211</v>
      </c>
      <c r="Q225" s="56">
        <v>0</v>
      </c>
      <c r="R225" s="56">
        <v>0</v>
      </c>
      <c r="S225" s="6"/>
    </row>
    <row r="226" spans="2:19" hidden="1" x14ac:dyDescent="0.2">
      <c r="B226" s="57">
        <f t="shared" si="56"/>
        <v>209</v>
      </c>
      <c r="C226" s="44">
        <v>41483</v>
      </c>
      <c r="D226" s="45">
        <v>20167240</v>
      </c>
      <c r="E226" s="25">
        <f>IF(D226&gt;0,AVERAGE(D$199:$D226),0)</f>
        <v>20153296.75</v>
      </c>
      <c r="F226" s="46">
        <f t="shared" si="52"/>
        <v>0</v>
      </c>
      <c r="G226" s="47">
        <f t="shared" si="53"/>
        <v>4.3193548387096777E-2</v>
      </c>
      <c r="H226" s="48">
        <f t="shared" si="54"/>
        <v>5.6709677419354836E-2</v>
      </c>
      <c r="I226" s="49">
        <f t="shared" si="51"/>
        <v>3.4042986979489727</v>
      </c>
      <c r="J226" s="50">
        <f t="shared" si="58"/>
        <v>3.5042019237554243</v>
      </c>
      <c r="K226" s="51">
        <f t="shared" si="50"/>
        <v>4.0950568897220631E-3</v>
      </c>
      <c r="L226" s="52">
        <f t="shared" si="57"/>
        <v>1.494695764748553</v>
      </c>
      <c r="M226" s="53"/>
      <c r="N226" s="54">
        <f t="shared" si="55"/>
        <v>-3.2853042352514472</v>
      </c>
      <c r="O226" s="80">
        <v>65418211</v>
      </c>
      <c r="P226" s="26">
        <f>IF(O226&gt;0,AVERAGE($O$199:O226),0)</f>
        <v>65418211</v>
      </c>
      <c r="Q226" s="56">
        <v>0</v>
      </c>
      <c r="R226" s="56">
        <v>0</v>
      </c>
      <c r="S226" s="6"/>
    </row>
    <row r="227" spans="2:19" hidden="1" x14ac:dyDescent="0.2">
      <c r="B227" s="57">
        <f t="shared" si="56"/>
        <v>210</v>
      </c>
      <c r="C227" s="44">
        <v>41484</v>
      </c>
      <c r="D227" s="45">
        <v>20167756</v>
      </c>
      <c r="E227" s="25">
        <f>IF(D227&gt;0,AVERAGE(D$199:$D227),0)</f>
        <v>20153795.344827585</v>
      </c>
      <c r="F227" s="46">
        <f t="shared" si="52"/>
        <v>0</v>
      </c>
      <c r="G227" s="47">
        <f t="shared" si="53"/>
        <v>4.3193548387096777E-2</v>
      </c>
      <c r="H227" s="48">
        <f t="shared" si="54"/>
        <v>5.6709677419354836E-2</v>
      </c>
      <c r="I227" s="49">
        <f t="shared" si="51"/>
        <v>3.4042986979489727</v>
      </c>
      <c r="J227" s="50">
        <f t="shared" si="58"/>
        <v>3.5042019237554243</v>
      </c>
      <c r="K227" s="51">
        <f t="shared" si="50"/>
        <v>4.0950330294169104E-3</v>
      </c>
      <c r="L227" s="52">
        <f t="shared" si="57"/>
        <v>1.4946870557371723</v>
      </c>
      <c r="M227" s="53"/>
      <c r="N227" s="54">
        <f t="shared" si="55"/>
        <v>-3.2853129442628282</v>
      </c>
      <c r="O227" s="80">
        <v>65418211</v>
      </c>
      <c r="P227" s="26">
        <f>IF(O227&gt;0,AVERAGE($O$199:O227),0)</f>
        <v>65418211</v>
      </c>
      <c r="Q227" s="56">
        <v>0</v>
      </c>
      <c r="R227" s="56">
        <v>0</v>
      </c>
      <c r="S227" s="6"/>
    </row>
    <row r="228" spans="2:19" hidden="1" x14ac:dyDescent="0.2">
      <c r="B228" s="57">
        <f t="shared" si="56"/>
        <v>211</v>
      </c>
      <c r="C228" s="44">
        <v>41485</v>
      </c>
      <c r="D228" s="45">
        <v>20168265</v>
      </c>
      <c r="E228" s="25">
        <f>IF(D228&gt;0,AVERAGE(D$199:$D228),0)</f>
        <v>20154277.666666668</v>
      </c>
      <c r="F228" s="46">
        <f t="shared" si="52"/>
        <v>0</v>
      </c>
      <c r="G228" s="47">
        <f t="shared" si="53"/>
        <v>4.3193548387096777E-2</v>
      </c>
      <c r="H228" s="48">
        <f t="shared" si="54"/>
        <v>5.6709677419354836E-2</v>
      </c>
      <c r="I228" s="49">
        <f t="shared" si="51"/>
        <v>3.4042986979489727</v>
      </c>
      <c r="J228" s="50">
        <f t="shared" si="58"/>
        <v>3.5042019237554243</v>
      </c>
      <c r="K228" s="51">
        <f t="shared" si="50"/>
        <v>4.0950099481218286E-3</v>
      </c>
      <c r="L228" s="52">
        <f t="shared" si="57"/>
        <v>1.4946786310644675</v>
      </c>
      <c r="M228" s="53"/>
      <c r="N228" s="54">
        <f t="shared" si="55"/>
        <v>-3.2853213689355325</v>
      </c>
      <c r="O228" s="80">
        <v>65418211</v>
      </c>
      <c r="P228" s="26">
        <f>IF(O228&gt;0,AVERAGE($O$199:O228),0)</f>
        <v>65418211</v>
      </c>
      <c r="Q228" s="56">
        <v>0</v>
      </c>
      <c r="R228" s="56">
        <v>0</v>
      </c>
      <c r="S228" s="6"/>
    </row>
    <row r="229" spans="2:19" hidden="1" x14ac:dyDescent="0.2">
      <c r="B229" s="57">
        <f t="shared" si="56"/>
        <v>212</v>
      </c>
      <c r="C229" s="44">
        <v>41486</v>
      </c>
      <c r="D229" s="45">
        <v>20168744</v>
      </c>
      <c r="E229" s="25">
        <f>IF(D229&gt;0,AVERAGE(D$199:$D229),0)</f>
        <v>20154744.322580647</v>
      </c>
      <c r="F229" s="46">
        <f t="shared" si="52"/>
        <v>0</v>
      </c>
      <c r="G229" s="47">
        <f t="shared" si="53"/>
        <v>4.3193548387096777E-2</v>
      </c>
      <c r="H229" s="48">
        <f t="shared" si="54"/>
        <v>5.6709677419354836E-2</v>
      </c>
      <c r="I229" s="49">
        <f t="shared" si="51"/>
        <v>3.4042986979489727</v>
      </c>
      <c r="J229" s="50">
        <f t="shared" si="58"/>
        <v>3.5042019237554243</v>
      </c>
      <c r="K229" s="51">
        <f t="shared" si="50"/>
        <v>4.0949876167602102E-3</v>
      </c>
      <c r="L229" s="52">
        <f t="shared" si="57"/>
        <v>1.4946704801174768</v>
      </c>
      <c r="M229" s="53"/>
      <c r="N229" s="54">
        <f t="shared" si="55"/>
        <v>-3.2853295198825236</v>
      </c>
      <c r="O229" s="80">
        <v>65418211</v>
      </c>
      <c r="P229" s="26">
        <f>IF(O229&gt;0,AVERAGE($O$199:O229),0)</f>
        <v>65418211</v>
      </c>
      <c r="Q229" s="56">
        <v>0</v>
      </c>
      <c r="R229" s="56">
        <v>0</v>
      </c>
      <c r="S229" s="6"/>
    </row>
    <row r="230" spans="2:19" hidden="1" x14ac:dyDescent="0.2">
      <c r="B230" s="57">
        <f t="shared" si="56"/>
        <v>213</v>
      </c>
      <c r="C230" s="44">
        <v>41487</v>
      </c>
      <c r="D230" s="45">
        <v>20169261</v>
      </c>
      <c r="E230" s="25">
        <f>IF(D230&gt;0,AVERAGE(D$199:$D230),0)</f>
        <v>20155197.96875</v>
      </c>
      <c r="F230" s="46">
        <f t="shared" ref="F230:F260" si="59">+$K$10/31</f>
        <v>8.240715641095149E-2</v>
      </c>
      <c r="G230" s="47">
        <f t="shared" ref="G230:G260" si="60">+$G$10/31</f>
        <v>3.1967741935483872E-2</v>
      </c>
      <c r="H230" s="48">
        <f>+$H$10/31+M230</f>
        <v>5.7225806451612904E-2</v>
      </c>
      <c r="I230" s="49">
        <f t="shared" ref="I230:I260" si="61">+$I$10/31</f>
        <v>3.4042986979489727</v>
      </c>
      <c r="J230" s="50">
        <f t="shared" si="58"/>
        <v>3.5758994027470208</v>
      </c>
      <c r="K230" s="51">
        <f>+J230/((E230+P230)/1000)*100</f>
        <v>4.178750672481542E-3</v>
      </c>
      <c r="L230" s="52">
        <f>+K230*365</f>
        <v>1.5252439954557628</v>
      </c>
      <c r="M230" s="53"/>
      <c r="N230" s="54">
        <f>+L230-$C$9</f>
        <v>-3.2547560045442374</v>
      </c>
      <c r="O230" s="80">
        <v>65418211</v>
      </c>
      <c r="P230" s="26">
        <f>IF(O230&gt;0,AVERAGE($O$199:O230),0)</f>
        <v>65418211</v>
      </c>
      <c r="Q230" s="56">
        <v>0</v>
      </c>
      <c r="R230" s="56">
        <v>0</v>
      </c>
      <c r="S230" s="6"/>
    </row>
    <row r="231" spans="2:19" hidden="1" x14ac:dyDescent="0.2">
      <c r="B231" s="57">
        <f t="shared" si="56"/>
        <v>214</v>
      </c>
      <c r="C231" s="44">
        <v>41488</v>
      </c>
      <c r="D231" s="45">
        <v>20169778</v>
      </c>
      <c r="E231" s="25">
        <f>IF(D231&gt;0,AVERAGE(D$199:$D231),0)</f>
        <v>20155639.787878789</v>
      </c>
      <c r="F231" s="46">
        <f t="shared" si="59"/>
        <v>8.240715641095149E-2</v>
      </c>
      <c r="G231" s="47">
        <f t="shared" si="60"/>
        <v>3.1967741935483872E-2</v>
      </c>
      <c r="H231" s="48">
        <f t="shared" ref="H231:H260" si="62">+$H$10/31+M231</f>
        <v>5.7225806451612904E-2</v>
      </c>
      <c r="I231" s="49">
        <f t="shared" si="61"/>
        <v>3.4042986979489727</v>
      </c>
      <c r="J231" s="50">
        <f t="shared" si="58"/>
        <v>3.5758994027470208</v>
      </c>
      <c r="K231" s="51">
        <f t="shared" si="50"/>
        <v>4.1787290975265233E-3</v>
      </c>
      <c r="L231" s="52">
        <f t="shared" si="57"/>
        <v>1.5252361205971809</v>
      </c>
      <c r="M231" s="53"/>
      <c r="N231" s="54">
        <f t="shared" si="55"/>
        <v>-3.2547638794028195</v>
      </c>
      <c r="O231" s="80">
        <v>65418211</v>
      </c>
      <c r="P231" s="26">
        <f>IF(O231&gt;0,AVERAGE($O$199:O231),0)</f>
        <v>65418211</v>
      </c>
      <c r="Q231" s="56">
        <v>0</v>
      </c>
      <c r="R231" s="56">
        <v>0</v>
      </c>
      <c r="S231" s="6"/>
    </row>
    <row r="232" spans="2:19" hidden="1" x14ac:dyDescent="0.2">
      <c r="B232" s="57">
        <f t="shared" si="56"/>
        <v>215</v>
      </c>
      <c r="C232" s="44">
        <v>41489</v>
      </c>
      <c r="D232" s="45">
        <v>20170294</v>
      </c>
      <c r="E232" s="25">
        <f>IF(D232&gt;0,AVERAGE(D$199:$D232),0)</f>
        <v>20156070.794117648</v>
      </c>
      <c r="F232" s="46">
        <f t="shared" si="59"/>
        <v>8.240715641095149E-2</v>
      </c>
      <c r="G232" s="47">
        <f t="shared" si="60"/>
        <v>3.1967741935483872E-2</v>
      </c>
      <c r="H232" s="48">
        <f t="shared" si="62"/>
        <v>5.7225806451612904E-2</v>
      </c>
      <c r="I232" s="49">
        <f t="shared" si="61"/>
        <v>3.4042986979489727</v>
      </c>
      <c r="J232" s="50">
        <f t="shared" si="58"/>
        <v>3.5758994027470208</v>
      </c>
      <c r="K232" s="51">
        <f t="shared" si="50"/>
        <v>4.1787080508022762E-3</v>
      </c>
      <c r="L232" s="52">
        <f t="shared" si="57"/>
        <v>1.5252284385428307</v>
      </c>
      <c r="M232" s="53"/>
      <c r="N232" s="54">
        <f t="shared" si="55"/>
        <v>-3.2547715614571695</v>
      </c>
      <c r="O232" s="80">
        <v>65418211</v>
      </c>
      <c r="P232" s="26">
        <f>IF(O232&gt;0,AVERAGE($O$199:O232),0)</f>
        <v>65418211</v>
      </c>
      <c r="Q232" s="56">
        <v>0</v>
      </c>
      <c r="R232" s="56">
        <v>0</v>
      </c>
      <c r="S232" s="6"/>
    </row>
    <row r="233" spans="2:19" hidden="1" x14ac:dyDescent="0.2">
      <c r="B233" s="57">
        <f t="shared" si="56"/>
        <v>216</v>
      </c>
      <c r="C233" s="44">
        <v>41490</v>
      </c>
      <c r="D233" s="45">
        <v>20170810</v>
      </c>
      <c r="E233" s="25">
        <f>IF(D233&gt;0,AVERAGE(D$199:$D233),0)</f>
        <v>20156491.914285716</v>
      </c>
      <c r="F233" s="46">
        <f t="shared" si="59"/>
        <v>8.240715641095149E-2</v>
      </c>
      <c r="G233" s="47">
        <f t="shared" si="60"/>
        <v>3.1967741935483872E-2</v>
      </c>
      <c r="H233" s="48">
        <f t="shared" si="62"/>
        <v>5.7225806451612904E-2</v>
      </c>
      <c r="I233" s="49">
        <f t="shared" si="61"/>
        <v>3.4042986979489727</v>
      </c>
      <c r="J233" s="50">
        <f t="shared" si="58"/>
        <v>3.5758994027470208</v>
      </c>
      <c r="K233" s="51">
        <f t="shared" si="50"/>
        <v>4.178687487035454E-3</v>
      </c>
      <c r="L233" s="52">
        <f t="shared" si="57"/>
        <v>1.5252209327679407</v>
      </c>
      <c r="M233" s="53"/>
      <c r="N233" s="54">
        <f t="shared" si="55"/>
        <v>-3.2547790672320596</v>
      </c>
      <c r="O233" s="80">
        <v>65418211</v>
      </c>
      <c r="P233" s="26">
        <f>IF(O233&gt;0,AVERAGE($O$199:O233),0)</f>
        <v>65418211</v>
      </c>
      <c r="Q233" s="56">
        <v>0</v>
      </c>
      <c r="R233" s="56">
        <v>0</v>
      </c>
      <c r="S233" s="6"/>
    </row>
    <row r="234" spans="2:19" hidden="1" x14ac:dyDescent="0.2">
      <c r="B234" s="57">
        <f t="shared" si="56"/>
        <v>217</v>
      </c>
      <c r="C234" s="44">
        <v>41491</v>
      </c>
      <c r="D234" s="45">
        <v>20155327</v>
      </c>
      <c r="E234" s="25">
        <f>IF(D234&gt;0,AVERAGE(D$199:$D234),0)</f>
        <v>20156459.555555556</v>
      </c>
      <c r="F234" s="46">
        <f t="shared" si="59"/>
        <v>8.240715641095149E-2</v>
      </c>
      <c r="G234" s="47">
        <f t="shared" si="60"/>
        <v>3.1967741935483872E-2</v>
      </c>
      <c r="H234" s="48">
        <f t="shared" si="62"/>
        <v>5.7225806451612904E-2</v>
      </c>
      <c r="I234" s="49">
        <f t="shared" si="61"/>
        <v>3.4042986979489727</v>
      </c>
      <c r="J234" s="50">
        <f t="shared" si="58"/>
        <v>3.5758994027470208</v>
      </c>
      <c r="K234" s="51">
        <f t="shared" si="50"/>
        <v>4.178689067141108E-3</v>
      </c>
      <c r="L234" s="52">
        <f t="shared" si="57"/>
        <v>1.5252215095065045</v>
      </c>
      <c r="M234" s="53"/>
      <c r="N234" s="54">
        <f t="shared" si="55"/>
        <v>-3.2547784904934955</v>
      </c>
      <c r="O234" s="80">
        <v>65418211</v>
      </c>
      <c r="P234" s="26">
        <f>IF(O234&gt;0,AVERAGE($O$199:O234),0)</f>
        <v>65418211</v>
      </c>
      <c r="Q234" s="56">
        <v>0</v>
      </c>
      <c r="R234" s="56">
        <v>0</v>
      </c>
      <c r="S234" s="6"/>
    </row>
    <row r="235" spans="2:19" hidden="1" x14ac:dyDescent="0.2">
      <c r="B235" s="57">
        <f t="shared" si="56"/>
        <v>218</v>
      </c>
      <c r="C235" s="44">
        <v>41492</v>
      </c>
      <c r="D235" s="45">
        <v>20155842</v>
      </c>
      <c r="E235" s="25">
        <f>IF(D235&gt;0,AVERAGE(D$199:$D235),0)</f>
        <v>20156442.864864863</v>
      </c>
      <c r="F235" s="46">
        <f t="shared" si="59"/>
        <v>8.240715641095149E-2</v>
      </c>
      <c r="G235" s="47">
        <f t="shared" si="60"/>
        <v>3.1967741935483872E-2</v>
      </c>
      <c r="H235" s="48">
        <f t="shared" si="62"/>
        <v>5.7225806451612904E-2</v>
      </c>
      <c r="I235" s="49">
        <f t="shared" si="61"/>
        <v>3.4042986979489727</v>
      </c>
      <c r="J235" s="50">
        <f t="shared" si="58"/>
        <v>3.5758994027470208</v>
      </c>
      <c r="K235" s="51">
        <f t="shared" si="50"/>
        <v>4.1786898821628881E-3</v>
      </c>
      <c r="L235" s="52">
        <f t="shared" si="57"/>
        <v>1.5252218069894541</v>
      </c>
      <c r="M235" s="53"/>
      <c r="N235" s="54">
        <f t="shared" si="55"/>
        <v>-3.2547781930105462</v>
      </c>
      <c r="O235" s="80">
        <v>65418211</v>
      </c>
      <c r="P235" s="26">
        <f>IF(O235&gt;0,AVERAGE($O$199:O235),0)</f>
        <v>65418211</v>
      </c>
      <c r="Q235" s="56">
        <v>0</v>
      </c>
      <c r="R235" s="56">
        <v>0</v>
      </c>
      <c r="S235" s="6"/>
    </row>
    <row r="236" spans="2:19" hidden="1" x14ac:dyDescent="0.2">
      <c r="B236" s="57">
        <f t="shared" si="56"/>
        <v>219</v>
      </c>
      <c r="C236" s="44">
        <v>41493</v>
      </c>
      <c r="D236" s="45">
        <v>20156357</v>
      </c>
      <c r="E236" s="25">
        <f>IF(D236&gt;0,AVERAGE(D$199:$D236),0)</f>
        <v>20156440.605263159</v>
      </c>
      <c r="F236" s="46">
        <f t="shared" si="59"/>
        <v>8.240715641095149E-2</v>
      </c>
      <c r="G236" s="47">
        <f t="shared" si="60"/>
        <v>3.1967741935483872E-2</v>
      </c>
      <c r="H236" s="48">
        <f t="shared" si="62"/>
        <v>5.7225806451612904E-2</v>
      </c>
      <c r="I236" s="49">
        <f t="shared" si="61"/>
        <v>3.4042986979489727</v>
      </c>
      <c r="J236" s="50">
        <f t="shared" si="58"/>
        <v>3.5758994027470208</v>
      </c>
      <c r="K236" s="51">
        <f t="shared" si="50"/>
        <v>4.1786899925013417E-3</v>
      </c>
      <c r="L236" s="52">
        <f t="shared" si="57"/>
        <v>1.5252218472629897</v>
      </c>
      <c r="M236" s="53"/>
      <c r="N236" s="54">
        <f t="shared" si="55"/>
        <v>-3.2547781527370105</v>
      </c>
      <c r="O236" s="80">
        <v>65418211</v>
      </c>
      <c r="P236" s="26">
        <f>IF(O236&gt;0,AVERAGE($O$199:O236),0)</f>
        <v>65418211</v>
      </c>
      <c r="Q236" s="56">
        <v>0</v>
      </c>
      <c r="R236" s="56">
        <v>0</v>
      </c>
      <c r="S236" s="6"/>
    </row>
    <row r="237" spans="2:19" hidden="1" x14ac:dyDescent="0.2">
      <c r="B237" s="57">
        <f t="shared" si="56"/>
        <v>220</v>
      </c>
      <c r="C237" s="44">
        <v>41494</v>
      </c>
      <c r="D237" s="45">
        <v>20156876</v>
      </c>
      <c r="E237" s="25">
        <f>IF(D237&gt;0,AVERAGE(D$199:$D237),0)</f>
        <v>20156451.769230768</v>
      </c>
      <c r="F237" s="46">
        <f t="shared" si="59"/>
        <v>8.240715641095149E-2</v>
      </c>
      <c r="G237" s="47">
        <f t="shared" si="60"/>
        <v>3.1967741935483872E-2</v>
      </c>
      <c r="H237" s="48">
        <f t="shared" si="62"/>
        <v>5.7225806451612904E-2</v>
      </c>
      <c r="I237" s="49">
        <f t="shared" si="61"/>
        <v>3.4042986979489727</v>
      </c>
      <c r="J237" s="50">
        <f t="shared" si="58"/>
        <v>3.5758994027470208</v>
      </c>
      <c r="K237" s="51">
        <f t="shared" si="50"/>
        <v>4.1786894473544705E-3</v>
      </c>
      <c r="L237" s="52">
        <f t="shared" si="57"/>
        <v>1.5252216482843817</v>
      </c>
      <c r="M237" s="53"/>
      <c r="N237" s="54">
        <f t="shared" si="55"/>
        <v>-3.2547783517156184</v>
      </c>
      <c r="O237" s="80">
        <v>65418211</v>
      </c>
      <c r="P237" s="26">
        <f>IF(O237&gt;0,AVERAGE($O$199:O237),0)</f>
        <v>65418211</v>
      </c>
      <c r="Q237" s="56">
        <v>0</v>
      </c>
      <c r="R237" s="56">
        <v>0</v>
      </c>
      <c r="S237" s="6"/>
    </row>
    <row r="238" spans="2:19" hidden="1" x14ac:dyDescent="0.2">
      <c r="B238" s="57">
        <f t="shared" si="56"/>
        <v>221</v>
      </c>
      <c r="C238" s="44">
        <v>41495</v>
      </c>
      <c r="D238" s="45">
        <v>20154376</v>
      </c>
      <c r="E238" s="25">
        <f>IF(D238&gt;0,AVERAGE(D$199:$D238),0)</f>
        <v>20156399.875</v>
      </c>
      <c r="F238" s="46">
        <f t="shared" si="59"/>
        <v>8.240715641095149E-2</v>
      </c>
      <c r="G238" s="47">
        <f t="shared" si="60"/>
        <v>3.1967741935483872E-2</v>
      </c>
      <c r="H238" s="48">
        <f t="shared" si="62"/>
        <v>5.7225806451612904E-2</v>
      </c>
      <c r="I238" s="49">
        <f t="shared" si="61"/>
        <v>3.4042986979489727</v>
      </c>
      <c r="J238" s="50">
        <f t="shared" si="58"/>
        <v>3.5758994027470208</v>
      </c>
      <c r="K238" s="51">
        <f t="shared" si="50"/>
        <v>4.1786919813989994E-3</v>
      </c>
      <c r="L238" s="52">
        <f t="shared" si="57"/>
        <v>1.5252225732106348</v>
      </c>
      <c r="M238" s="53"/>
      <c r="N238" s="54">
        <f t="shared" si="55"/>
        <v>-3.2547774267893654</v>
      </c>
      <c r="O238" s="80">
        <v>65418211</v>
      </c>
      <c r="P238" s="26">
        <f>IF(O238&gt;0,AVERAGE($O$199:O238),0)</f>
        <v>65418211</v>
      </c>
      <c r="Q238" s="56">
        <v>0</v>
      </c>
      <c r="R238" s="56">
        <v>0</v>
      </c>
      <c r="S238" s="6"/>
    </row>
    <row r="239" spans="2:19" hidden="1" x14ac:dyDescent="0.2">
      <c r="B239" s="57">
        <f t="shared" si="56"/>
        <v>222</v>
      </c>
      <c r="C239" s="44">
        <v>41496</v>
      </c>
      <c r="D239" s="45">
        <v>20154892</v>
      </c>
      <c r="E239" s="25">
        <f>IF(D239&gt;0,AVERAGE(D$199:$D239),0)</f>
        <v>20156363.097560976</v>
      </c>
      <c r="F239" s="46">
        <f>+$K$10/31</f>
        <v>8.240715641095149E-2</v>
      </c>
      <c r="G239" s="47">
        <f t="shared" si="60"/>
        <v>3.1967741935483872E-2</v>
      </c>
      <c r="H239" s="48">
        <f t="shared" si="62"/>
        <v>5.7225806451612904E-2</v>
      </c>
      <c r="I239" s="49">
        <f t="shared" si="61"/>
        <v>3.4042986979489727</v>
      </c>
      <c r="J239" s="50">
        <f t="shared" si="58"/>
        <v>3.5758994027470208</v>
      </c>
      <c r="K239" s="51">
        <f t="shared" si="50"/>
        <v>4.1786937772781045E-3</v>
      </c>
      <c r="L239" s="52">
        <f t="shared" si="57"/>
        <v>1.5252232287065082</v>
      </c>
      <c r="M239" s="53"/>
      <c r="N239" s="54">
        <f t="shared" si="55"/>
        <v>-3.2547767712934919</v>
      </c>
      <c r="O239" s="80">
        <v>65418211</v>
      </c>
      <c r="P239" s="26">
        <f>IF(O239&gt;0,AVERAGE($O$199:O239),0)</f>
        <v>65418211</v>
      </c>
      <c r="Q239" s="56">
        <v>0</v>
      </c>
      <c r="R239" s="56">
        <v>0</v>
      </c>
      <c r="S239" s="6"/>
    </row>
    <row r="240" spans="2:19" hidden="1" x14ac:dyDescent="0.2">
      <c r="B240" s="57">
        <f t="shared" si="56"/>
        <v>223</v>
      </c>
      <c r="C240" s="44">
        <v>41497</v>
      </c>
      <c r="D240" s="45">
        <v>20155409</v>
      </c>
      <c r="E240" s="25">
        <f>IF(D240&gt;0,AVERAGE(D$199:$D240),0)</f>
        <v>20156340.380952381</v>
      </c>
      <c r="F240" s="46">
        <f t="shared" si="59"/>
        <v>8.240715641095149E-2</v>
      </c>
      <c r="G240" s="47">
        <f t="shared" si="60"/>
        <v>3.1967741935483872E-2</v>
      </c>
      <c r="H240" s="48">
        <f t="shared" si="62"/>
        <v>5.7225806451612904E-2</v>
      </c>
      <c r="I240" s="49">
        <f t="shared" si="61"/>
        <v>3.4042986979489727</v>
      </c>
      <c r="J240" s="50">
        <f t="shared" si="58"/>
        <v>3.5758994027470208</v>
      </c>
      <c r="K240" s="51">
        <f t="shared" si="50"/>
        <v>4.1786948865535772E-3</v>
      </c>
      <c r="L240" s="52">
        <f t="shared" si="57"/>
        <v>1.5252236335920557</v>
      </c>
      <c r="M240" s="53"/>
      <c r="N240" s="54">
        <f t="shared" si="55"/>
        <v>-3.2547763664079445</v>
      </c>
      <c r="O240" s="80">
        <v>65418211</v>
      </c>
      <c r="P240" s="26">
        <f>IF(O240&gt;0,AVERAGE($O$199:O240),0)</f>
        <v>65418211</v>
      </c>
      <c r="Q240" s="56">
        <v>0</v>
      </c>
      <c r="R240" s="56">
        <v>0</v>
      </c>
      <c r="S240" s="6"/>
    </row>
    <row r="241" spans="2:19" hidden="1" x14ac:dyDescent="0.2">
      <c r="B241" s="57">
        <f t="shared" si="56"/>
        <v>224</v>
      </c>
      <c r="C241" s="44">
        <v>41498</v>
      </c>
      <c r="D241" s="45">
        <v>20155926</v>
      </c>
      <c r="E241" s="25">
        <f>IF(D241&gt;0,AVERAGE(D$199:$D241),0)</f>
        <v>20156330.744186047</v>
      </c>
      <c r="F241" s="46">
        <f t="shared" si="59"/>
        <v>8.240715641095149E-2</v>
      </c>
      <c r="G241" s="47">
        <f t="shared" si="60"/>
        <v>3.1967741935483872E-2</v>
      </c>
      <c r="H241" s="48">
        <f t="shared" si="62"/>
        <v>5.7225806451612904E-2</v>
      </c>
      <c r="I241" s="49">
        <f t="shared" si="61"/>
        <v>3.4042986979489727</v>
      </c>
      <c r="J241" s="50">
        <f t="shared" si="58"/>
        <v>3.5758994027470208</v>
      </c>
      <c r="K241" s="51">
        <f t="shared" si="50"/>
        <v>4.1786953571270142E-3</v>
      </c>
      <c r="L241" s="52">
        <f t="shared" si="57"/>
        <v>1.5252238053513603</v>
      </c>
      <c r="M241" s="53"/>
      <c r="N241" s="54">
        <f t="shared" si="55"/>
        <v>-3.25477619464864</v>
      </c>
      <c r="O241" s="80">
        <v>65418211</v>
      </c>
      <c r="P241" s="26">
        <f>IF(O241&gt;0,AVERAGE($O$199:O241),0)</f>
        <v>65418211</v>
      </c>
      <c r="Q241" s="56">
        <v>0</v>
      </c>
      <c r="R241" s="56">
        <v>0</v>
      </c>
      <c r="S241" s="6"/>
    </row>
    <row r="242" spans="2:19" hidden="1" x14ac:dyDescent="0.2">
      <c r="B242" s="57">
        <f t="shared" si="56"/>
        <v>225</v>
      </c>
      <c r="C242" s="44">
        <v>41499</v>
      </c>
      <c r="D242" s="45">
        <v>20156428</v>
      </c>
      <c r="E242" s="25">
        <f>IF(D242&gt;0,AVERAGE(D$199:$D242),0)</f>
        <v>20156332.954545453</v>
      </c>
      <c r="F242" s="46">
        <f t="shared" si="59"/>
        <v>8.240715641095149E-2</v>
      </c>
      <c r="G242" s="47">
        <f t="shared" si="60"/>
        <v>3.1967741935483872E-2</v>
      </c>
      <c r="H242" s="48">
        <f t="shared" si="62"/>
        <v>5.7225806451612904E-2</v>
      </c>
      <c r="I242" s="49">
        <f t="shared" si="61"/>
        <v>3.4042986979489727</v>
      </c>
      <c r="J242" s="50">
        <f t="shared" si="58"/>
        <v>3.5758994027470208</v>
      </c>
      <c r="K242" s="51">
        <f t="shared" si="50"/>
        <v>4.1786952491928292E-3</v>
      </c>
      <c r="L242" s="52">
        <f t="shared" si="57"/>
        <v>1.5252237659553827</v>
      </c>
      <c r="M242" s="53"/>
      <c r="N242" s="54">
        <f t="shared" si="55"/>
        <v>-3.2547762340446176</v>
      </c>
      <c r="O242" s="80">
        <v>65418211</v>
      </c>
      <c r="P242" s="26">
        <f>IF(O242&gt;0,AVERAGE($O$199:O242),0)</f>
        <v>65418211</v>
      </c>
      <c r="Q242" s="56">
        <v>0</v>
      </c>
      <c r="R242" s="56">
        <v>0</v>
      </c>
      <c r="S242" s="6"/>
    </row>
    <row r="243" spans="2:19" hidden="1" x14ac:dyDescent="0.2">
      <c r="B243" s="57">
        <f t="shared" si="56"/>
        <v>226</v>
      </c>
      <c r="C243" s="44">
        <v>41500</v>
      </c>
      <c r="D243" s="45">
        <v>20155379</v>
      </c>
      <c r="E243" s="25">
        <f>IF(D243&gt;0,AVERAGE(D$199:$D243),0)</f>
        <v>20156311.755555555</v>
      </c>
      <c r="F243" s="46">
        <f t="shared" si="59"/>
        <v>8.240715641095149E-2</v>
      </c>
      <c r="G243" s="47">
        <f t="shared" si="60"/>
        <v>3.1967741935483872E-2</v>
      </c>
      <c r="H243" s="48">
        <f t="shared" si="62"/>
        <v>5.7225806451612904E-2</v>
      </c>
      <c r="I243" s="49">
        <f t="shared" si="61"/>
        <v>3.4042986979489727</v>
      </c>
      <c r="J243" s="50">
        <f t="shared" si="58"/>
        <v>3.5758994027470208</v>
      </c>
      <c r="K243" s="51">
        <f t="shared" si="50"/>
        <v>4.1786962843621241E-3</v>
      </c>
      <c r="L243" s="52">
        <f t="shared" si="57"/>
        <v>1.5252241437921752</v>
      </c>
      <c r="M243" s="53"/>
      <c r="N243" s="54">
        <f t="shared" si="55"/>
        <v>-3.2547758562078251</v>
      </c>
      <c r="O243" s="80">
        <v>65418211</v>
      </c>
      <c r="P243" s="26">
        <f>IF(O243&gt;0,AVERAGE($O$199:O243),0)</f>
        <v>65418211</v>
      </c>
      <c r="Q243" s="56">
        <v>0</v>
      </c>
      <c r="R243" s="56">
        <v>0</v>
      </c>
      <c r="S243" s="6"/>
    </row>
    <row r="244" spans="2:19" hidden="1" x14ac:dyDescent="0.2">
      <c r="B244" s="57">
        <f t="shared" si="56"/>
        <v>227</v>
      </c>
      <c r="C244" s="44">
        <v>41501</v>
      </c>
      <c r="D244" s="45">
        <v>20155896</v>
      </c>
      <c r="E244" s="25">
        <f>IF(D244&gt;0,AVERAGE(D$199:$D244),0)</f>
        <v>20156302.717391305</v>
      </c>
      <c r="F244" s="46">
        <f t="shared" si="59"/>
        <v>8.240715641095149E-2</v>
      </c>
      <c r="G244" s="47">
        <f t="shared" si="60"/>
        <v>3.1967741935483872E-2</v>
      </c>
      <c r="H244" s="48">
        <f t="shared" si="62"/>
        <v>5.7225806451612904E-2</v>
      </c>
      <c r="I244" s="49">
        <f t="shared" si="61"/>
        <v>3.4042986979489727</v>
      </c>
      <c r="J244" s="50">
        <f t="shared" si="58"/>
        <v>3.5758994027470208</v>
      </c>
      <c r="K244" s="51">
        <f t="shared" si="50"/>
        <v>4.1786967257054835E-3</v>
      </c>
      <c r="L244" s="52">
        <f t="shared" si="57"/>
        <v>1.5252243048825014</v>
      </c>
      <c r="M244" s="53"/>
      <c r="N244" s="54">
        <f t="shared" si="55"/>
        <v>-3.2547756951174991</v>
      </c>
      <c r="O244" s="80">
        <v>65418211</v>
      </c>
      <c r="P244" s="26">
        <f>IF(O244&gt;0,AVERAGE($O$199:O244),0)</f>
        <v>65418211</v>
      </c>
      <c r="Q244" s="56">
        <v>0</v>
      </c>
      <c r="R244" s="56">
        <v>0</v>
      </c>
      <c r="S244" s="6"/>
    </row>
    <row r="245" spans="2:19" hidden="1" x14ac:dyDescent="0.2">
      <c r="B245" s="57">
        <f t="shared" si="56"/>
        <v>228</v>
      </c>
      <c r="C245" s="44">
        <v>41502</v>
      </c>
      <c r="D245" s="45">
        <v>20156411</v>
      </c>
      <c r="E245" s="25">
        <f>IF(D245&gt;0,AVERAGE(D$199:$D245),0)</f>
        <v>20156305.021276597</v>
      </c>
      <c r="F245" s="46">
        <f t="shared" si="59"/>
        <v>8.240715641095149E-2</v>
      </c>
      <c r="G245" s="47">
        <f t="shared" si="60"/>
        <v>3.1967741935483872E-2</v>
      </c>
      <c r="H245" s="48">
        <f t="shared" si="62"/>
        <v>5.7225806451612904E-2</v>
      </c>
      <c r="I245" s="49">
        <f t="shared" si="61"/>
        <v>3.4042986979489727</v>
      </c>
      <c r="J245" s="50">
        <f t="shared" si="58"/>
        <v>3.5758994027470208</v>
      </c>
      <c r="K245" s="51">
        <f t="shared" si="50"/>
        <v>4.178696613204259E-3</v>
      </c>
      <c r="L245" s="52">
        <f t="shared" si="57"/>
        <v>1.5252242638195546</v>
      </c>
      <c r="M245" s="53"/>
      <c r="N245" s="54">
        <f t="shared" si="55"/>
        <v>-3.2547757361804459</v>
      </c>
      <c r="O245" s="80">
        <v>65418211</v>
      </c>
      <c r="P245" s="26">
        <f>IF(O245&gt;0,AVERAGE($O$199:O245),0)</f>
        <v>65418211</v>
      </c>
      <c r="Q245" s="56">
        <v>0</v>
      </c>
      <c r="R245" s="56">
        <v>0</v>
      </c>
      <c r="S245" s="6"/>
    </row>
    <row r="246" spans="2:19" hidden="1" x14ac:dyDescent="0.2">
      <c r="B246" s="57">
        <f t="shared" si="56"/>
        <v>229</v>
      </c>
      <c r="C246" s="44">
        <v>41503</v>
      </c>
      <c r="D246" s="45">
        <v>20156927</v>
      </c>
      <c r="E246" s="25">
        <f>IF(D246&gt;0,AVERAGE(D$199:$D246),0)</f>
        <v>20156317.979166668</v>
      </c>
      <c r="F246" s="46">
        <f t="shared" si="59"/>
        <v>8.240715641095149E-2</v>
      </c>
      <c r="G246" s="47">
        <f t="shared" si="60"/>
        <v>3.1967741935483872E-2</v>
      </c>
      <c r="H246" s="48">
        <f t="shared" si="62"/>
        <v>5.7225806451612904E-2</v>
      </c>
      <c r="I246" s="49">
        <f t="shared" si="61"/>
        <v>3.4042986979489727</v>
      </c>
      <c r="J246" s="50">
        <f t="shared" si="58"/>
        <v>3.5758994027470208</v>
      </c>
      <c r="K246" s="51">
        <f t="shared" si="50"/>
        <v>4.1786959804565003E-3</v>
      </c>
      <c r="L246" s="52">
        <f t="shared" si="57"/>
        <v>1.5252240328666227</v>
      </c>
      <c r="M246" s="53"/>
      <c r="N246" s="54">
        <f t="shared" si="55"/>
        <v>-3.2547759671333774</v>
      </c>
      <c r="O246" s="80">
        <v>65418211</v>
      </c>
      <c r="P246" s="26">
        <f>IF(O246&gt;0,AVERAGE($O$199:O246),0)</f>
        <v>65418211</v>
      </c>
      <c r="Q246" s="56">
        <v>0</v>
      </c>
      <c r="R246" s="56">
        <v>0</v>
      </c>
      <c r="S246" s="6"/>
    </row>
    <row r="247" spans="2:19" hidden="1" x14ac:dyDescent="0.2">
      <c r="B247" s="57">
        <f t="shared" si="56"/>
        <v>230</v>
      </c>
      <c r="C247" s="44">
        <v>41504</v>
      </c>
      <c r="D247" s="45">
        <v>20157443</v>
      </c>
      <c r="E247" s="25">
        <f>IF(D247&gt;0,AVERAGE(D$199:$D247),0)</f>
        <v>20156340.93877551</v>
      </c>
      <c r="F247" s="46">
        <f t="shared" si="59"/>
        <v>8.240715641095149E-2</v>
      </c>
      <c r="G247" s="47">
        <f t="shared" si="60"/>
        <v>3.1967741935483872E-2</v>
      </c>
      <c r="H247" s="48">
        <f t="shared" si="62"/>
        <v>5.7225806451612904E-2</v>
      </c>
      <c r="I247" s="49">
        <f t="shared" si="61"/>
        <v>3.4042986979489727</v>
      </c>
      <c r="J247" s="50">
        <f t="shared" si="58"/>
        <v>3.5758994027470208</v>
      </c>
      <c r="K247" s="51">
        <f t="shared" si="50"/>
        <v>4.1786948593144904E-3</v>
      </c>
      <c r="L247" s="52">
        <f t="shared" si="57"/>
        <v>1.5252236236497889</v>
      </c>
      <c r="M247" s="53"/>
      <c r="N247" s="54">
        <f t="shared" si="55"/>
        <v>-3.2547763763502111</v>
      </c>
      <c r="O247" s="80">
        <v>65418211</v>
      </c>
      <c r="P247" s="26">
        <f>IF(O247&gt;0,AVERAGE($O$199:O247),0)</f>
        <v>65418211</v>
      </c>
      <c r="Q247" s="56">
        <v>0</v>
      </c>
      <c r="R247" s="56">
        <v>0</v>
      </c>
      <c r="S247" s="6"/>
    </row>
    <row r="248" spans="2:19" hidden="1" x14ac:dyDescent="0.2">
      <c r="B248" s="57">
        <f t="shared" si="56"/>
        <v>231</v>
      </c>
      <c r="C248" s="44">
        <v>41505</v>
      </c>
      <c r="D248" s="45">
        <v>20157955</v>
      </c>
      <c r="E248" s="25">
        <f>IF(D248&gt;0,AVERAGE(D$199:$D248),0)</f>
        <v>20156373.219999999</v>
      </c>
      <c r="F248" s="46">
        <f t="shared" si="59"/>
        <v>8.240715641095149E-2</v>
      </c>
      <c r="G248" s="47">
        <f t="shared" si="60"/>
        <v>3.1967741935483872E-2</v>
      </c>
      <c r="H248" s="48">
        <f t="shared" si="62"/>
        <v>5.7225806451612904E-2</v>
      </c>
      <c r="I248" s="49">
        <f t="shared" si="61"/>
        <v>3.4042986979489727</v>
      </c>
      <c r="J248" s="50">
        <f t="shared" si="58"/>
        <v>3.5758994027470208</v>
      </c>
      <c r="K248" s="51">
        <f t="shared" si="50"/>
        <v>4.1786932829891354E-3</v>
      </c>
      <c r="L248" s="52">
        <f t="shared" si="57"/>
        <v>1.5252230482910345</v>
      </c>
      <c r="M248" s="53"/>
      <c r="N248" s="54">
        <f t="shared" si="55"/>
        <v>-3.2547769517089655</v>
      </c>
      <c r="O248" s="80">
        <v>65418211</v>
      </c>
      <c r="P248" s="26">
        <f>IF(O248&gt;0,AVERAGE($O$199:O248),0)</f>
        <v>65418211</v>
      </c>
      <c r="Q248" s="56">
        <v>0</v>
      </c>
      <c r="R248" s="56">
        <v>0</v>
      </c>
      <c r="S248" s="6"/>
    </row>
    <row r="249" spans="2:19" hidden="1" x14ac:dyDescent="0.2">
      <c r="B249" s="57">
        <f t="shared" si="56"/>
        <v>232</v>
      </c>
      <c r="C249" s="44">
        <v>41506</v>
      </c>
      <c r="D249" s="45">
        <v>20158472</v>
      </c>
      <c r="E249" s="25">
        <f>IF(D249&gt;0,AVERAGE(D$199:$D249),0)</f>
        <v>20156414.37254902</v>
      </c>
      <c r="F249" s="46">
        <f t="shared" si="59"/>
        <v>8.240715641095149E-2</v>
      </c>
      <c r="G249" s="47">
        <f t="shared" si="60"/>
        <v>3.1967741935483872E-2</v>
      </c>
      <c r="H249" s="48">
        <f t="shared" si="62"/>
        <v>5.7225806451612904E-2</v>
      </c>
      <c r="I249" s="49">
        <f t="shared" si="61"/>
        <v>3.4042986979489727</v>
      </c>
      <c r="J249" s="50">
        <f t="shared" si="58"/>
        <v>3.5758994027470208</v>
      </c>
      <c r="K249" s="51">
        <f t="shared" si="50"/>
        <v>4.178691273469615E-3</v>
      </c>
      <c r="L249" s="52">
        <f t="shared" si="57"/>
        <v>1.5252223148164095</v>
      </c>
      <c r="M249" s="53"/>
      <c r="N249" s="54">
        <f t="shared" si="55"/>
        <v>-3.2547776851835906</v>
      </c>
      <c r="O249" s="80">
        <v>65418211</v>
      </c>
      <c r="P249" s="26">
        <f>IF(O249&gt;0,AVERAGE($O$199:O249),0)</f>
        <v>65418211</v>
      </c>
      <c r="Q249" s="56">
        <v>0</v>
      </c>
      <c r="R249" s="56">
        <v>0</v>
      </c>
      <c r="S249" s="6"/>
    </row>
    <row r="250" spans="2:19" hidden="1" x14ac:dyDescent="0.2">
      <c r="B250" s="57">
        <f t="shared" si="56"/>
        <v>233</v>
      </c>
      <c r="C250" s="44">
        <v>41507</v>
      </c>
      <c r="D250" s="45">
        <v>20158988</v>
      </c>
      <c r="E250" s="25">
        <f>IF(D250&gt;0,AVERAGE(D$199:$D250),0)</f>
        <v>20156463.865384616</v>
      </c>
      <c r="F250" s="46">
        <f t="shared" si="59"/>
        <v>8.240715641095149E-2</v>
      </c>
      <c r="G250" s="47">
        <f t="shared" si="60"/>
        <v>3.1967741935483872E-2</v>
      </c>
      <c r="H250" s="48">
        <f t="shared" si="62"/>
        <v>5.7225806451612904E-2</v>
      </c>
      <c r="I250" s="49">
        <f t="shared" si="61"/>
        <v>3.4042986979489727</v>
      </c>
      <c r="J250" s="50">
        <f t="shared" si="58"/>
        <v>3.5758994027470208</v>
      </c>
      <c r="K250" s="51">
        <f t="shared" si="50"/>
        <v>4.1786888566882419E-3</v>
      </c>
      <c r="L250" s="52">
        <f t="shared" si="57"/>
        <v>1.5252214326912084</v>
      </c>
      <c r="M250" s="53"/>
      <c r="N250" s="54">
        <f t="shared" si="55"/>
        <v>-3.2547785673087919</v>
      </c>
      <c r="O250" s="80">
        <v>65418211</v>
      </c>
      <c r="P250" s="26">
        <f>IF(O250&gt;0,AVERAGE($O$199:O250),0)</f>
        <v>65418211</v>
      </c>
      <c r="Q250" s="56">
        <v>0</v>
      </c>
      <c r="R250" s="56">
        <v>0</v>
      </c>
      <c r="S250" s="6"/>
    </row>
    <row r="251" spans="2:19" hidden="1" x14ac:dyDescent="0.2">
      <c r="B251" s="57">
        <f t="shared" si="56"/>
        <v>234</v>
      </c>
      <c r="C251" s="44">
        <v>41508</v>
      </c>
      <c r="D251" s="45">
        <v>20159506</v>
      </c>
      <c r="E251" s="25">
        <f>IF(D251&gt;0,AVERAGE(D$199:$D251),0)</f>
        <v>20156521.264150944</v>
      </c>
      <c r="F251" s="46">
        <f t="shared" si="59"/>
        <v>8.240715641095149E-2</v>
      </c>
      <c r="G251" s="47">
        <f t="shared" si="60"/>
        <v>3.1967741935483872E-2</v>
      </c>
      <c r="H251" s="48">
        <f t="shared" si="62"/>
        <v>5.7225806451612904E-2</v>
      </c>
      <c r="I251" s="49">
        <f t="shared" si="61"/>
        <v>3.4042986979489727</v>
      </c>
      <c r="J251" s="50">
        <f t="shared" si="58"/>
        <v>3.5758994027470208</v>
      </c>
      <c r="K251" s="51">
        <f t="shared" si="50"/>
        <v>4.1786860538563907E-3</v>
      </c>
      <c r="L251" s="52">
        <f t="shared" si="57"/>
        <v>1.5252204096575825</v>
      </c>
      <c r="M251" s="53"/>
      <c r="N251" s="54">
        <f t="shared" si="55"/>
        <v>-3.2547795903424177</v>
      </c>
      <c r="O251" s="80">
        <v>65418211</v>
      </c>
      <c r="P251" s="26">
        <f>IF(O251&gt;0,AVERAGE($O$199:O251),0)</f>
        <v>65418211</v>
      </c>
      <c r="Q251" s="56">
        <v>0</v>
      </c>
      <c r="R251" s="56">
        <v>0</v>
      </c>
      <c r="S251" s="6"/>
    </row>
    <row r="252" spans="2:19" hidden="1" x14ac:dyDescent="0.2">
      <c r="B252" s="57">
        <f t="shared" si="56"/>
        <v>235</v>
      </c>
      <c r="C252" s="44">
        <v>41509</v>
      </c>
      <c r="D252" s="45">
        <v>20160024</v>
      </c>
      <c r="E252" s="25">
        <f>IF(D252&gt;0,AVERAGE(D$199:$D252),0)</f>
        <v>20156586.129629631</v>
      </c>
      <c r="F252" s="46">
        <f t="shared" si="59"/>
        <v>8.240715641095149E-2</v>
      </c>
      <c r="G252" s="47">
        <f t="shared" si="60"/>
        <v>3.1967741935483872E-2</v>
      </c>
      <c r="H252" s="48">
        <f t="shared" si="62"/>
        <v>5.7225806451612904E-2</v>
      </c>
      <c r="I252" s="49">
        <f t="shared" si="61"/>
        <v>3.4042986979489727</v>
      </c>
      <c r="J252" s="50">
        <f t="shared" si="58"/>
        <v>3.5758994027470208</v>
      </c>
      <c r="K252" s="51">
        <f t="shared" si="50"/>
        <v>4.1786828864229849E-3</v>
      </c>
      <c r="L252" s="52">
        <f t="shared" si="57"/>
        <v>1.5252192535443896</v>
      </c>
      <c r="M252" s="53"/>
      <c r="N252" s="54">
        <f t="shared" si="55"/>
        <v>-3.2547807464556104</v>
      </c>
      <c r="O252" s="80">
        <v>65418211</v>
      </c>
      <c r="P252" s="26">
        <f>IF(O252&gt;0,AVERAGE($O$199:O252),0)</f>
        <v>65418211</v>
      </c>
      <c r="Q252" s="56">
        <v>0</v>
      </c>
      <c r="R252" s="56">
        <v>0</v>
      </c>
      <c r="S252" s="6"/>
    </row>
    <row r="253" spans="2:19" hidden="1" x14ac:dyDescent="0.2">
      <c r="B253" s="57">
        <f t="shared" si="56"/>
        <v>236</v>
      </c>
      <c r="C253" s="44">
        <v>41510</v>
      </c>
      <c r="D253" s="45">
        <v>20160540</v>
      </c>
      <c r="E253" s="25">
        <f>IF(D253&gt;0,AVERAGE(D$199:$D253),0)</f>
        <v>20156658.018181819</v>
      </c>
      <c r="F253" s="46">
        <f t="shared" si="59"/>
        <v>8.240715641095149E-2</v>
      </c>
      <c r="G253" s="47">
        <f t="shared" si="60"/>
        <v>3.1967741935483872E-2</v>
      </c>
      <c r="H253" s="48">
        <f t="shared" si="62"/>
        <v>5.7225806451612904E-2</v>
      </c>
      <c r="I253" s="49">
        <f t="shared" si="61"/>
        <v>3.4042986979489727</v>
      </c>
      <c r="J253" s="50">
        <f t="shared" si="58"/>
        <v>3.5758994027470208</v>
      </c>
      <c r="K253" s="51">
        <f t="shared" si="50"/>
        <v>4.1786793760528705E-3</v>
      </c>
      <c r="L253" s="52">
        <f t="shared" si="57"/>
        <v>1.5252179722592978</v>
      </c>
      <c r="M253" s="53"/>
      <c r="N253" s="54">
        <f t="shared" si="55"/>
        <v>-3.2547820277407027</v>
      </c>
      <c r="O253" s="80">
        <v>65418211</v>
      </c>
      <c r="P253" s="26">
        <f>IF(O253&gt;0,AVERAGE($O$199:O253),0)</f>
        <v>65418211</v>
      </c>
      <c r="Q253" s="56">
        <v>0</v>
      </c>
      <c r="R253" s="56">
        <v>0</v>
      </c>
      <c r="S253" s="6"/>
    </row>
    <row r="254" spans="2:19" hidden="1" x14ac:dyDescent="0.2">
      <c r="B254" s="57">
        <f t="shared" si="56"/>
        <v>237</v>
      </c>
      <c r="C254" s="44">
        <v>41511</v>
      </c>
      <c r="D254" s="45">
        <v>20161056</v>
      </c>
      <c r="E254" s="25">
        <f>IF(D254&gt;0,AVERAGE(D$199:$D254),0)</f>
        <v>20156736.553571429</v>
      </c>
      <c r="F254" s="46">
        <f t="shared" si="59"/>
        <v>8.240715641095149E-2</v>
      </c>
      <c r="G254" s="47">
        <f t="shared" si="60"/>
        <v>3.1967741935483872E-2</v>
      </c>
      <c r="H254" s="48">
        <f t="shared" si="62"/>
        <v>5.7225806451612904E-2</v>
      </c>
      <c r="I254" s="49">
        <f t="shared" si="61"/>
        <v>3.4042986979489727</v>
      </c>
      <c r="J254" s="50">
        <f t="shared" si="58"/>
        <v>3.5758994027470208</v>
      </c>
      <c r="K254" s="51">
        <f t="shared" si="50"/>
        <v>4.1786755411196072E-3</v>
      </c>
      <c r="L254" s="52">
        <f t="shared" si="57"/>
        <v>1.5252165725086566</v>
      </c>
      <c r="M254" s="53"/>
      <c r="N254" s="54">
        <f t="shared" si="55"/>
        <v>-3.2547834274913434</v>
      </c>
      <c r="O254" s="80">
        <v>65418211</v>
      </c>
      <c r="P254" s="26">
        <f>IF(O254&gt;0,AVERAGE($O$199:O254),0)</f>
        <v>65418211</v>
      </c>
      <c r="Q254" s="56">
        <v>0</v>
      </c>
      <c r="R254" s="56">
        <v>0</v>
      </c>
      <c r="S254" s="6"/>
    </row>
    <row r="255" spans="2:19" hidden="1" x14ac:dyDescent="0.2">
      <c r="B255" s="57">
        <f t="shared" si="56"/>
        <v>238</v>
      </c>
      <c r="C255" s="44">
        <v>41512</v>
      </c>
      <c r="D255" s="45">
        <v>20161572</v>
      </c>
      <c r="E255" s="25">
        <f>IF(D255&gt;0,AVERAGE(D$199:$D255),0)</f>
        <v>20156821.385964911</v>
      </c>
      <c r="F255" s="46">
        <f t="shared" si="59"/>
        <v>8.240715641095149E-2</v>
      </c>
      <c r="G255" s="47">
        <f t="shared" si="60"/>
        <v>3.1967741935483872E-2</v>
      </c>
      <c r="H255" s="48">
        <f t="shared" si="62"/>
        <v>5.7225806451612904E-2</v>
      </c>
      <c r="I255" s="49">
        <f t="shared" si="61"/>
        <v>3.4042986979489727</v>
      </c>
      <c r="J255" s="50">
        <f t="shared" si="58"/>
        <v>3.5758994027470208</v>
      </c>
      <c r="K255" s="51">
        <f t="shared" si="50"/>
        <v>4.1786713987075281E-3</v>
      </c>
      <c r="L255" s="52">
        <f t="shared" si="57"/>
        <v>1.5252150605282477</v>
      </c>
      <c r="M255" s="53"/>
      <c r="N255" s="54">
        <f t="shared" si="55"/>
        <v>-3.2547849394717527</v>
      </c>
      <c r="O255" s="80">
        <v>65418211</v>
      </c>
      <c r="P255" s="26">
        <f>IF(O255&gt;0,AVERAGE($O$199:O255),0)</f>
        <v>65418211</v>
      </c>
      <c r="Q255" s="56">
        <v>0</v>
      </c>
      <c r="R255" s="56">
        <v>0</v>
      </c>
      <c r="S255" s="6"/>
    </row>
    <row r="256" spans="2:19" hidden="1" x14ac:dyDescent="0.2">
      <c r="B256" s="57">
        <f t="shared" si="56"/>
        <v>239</v>
      </c>
      <c r="C256" s="44">
        <v>41513</v>
      </c>
      <c r="D256" s="45">
        <v>20162085</v>
      </c>
      <c r="E256" s="25">
        <f>IF(D256&gt;0,AVERAGE(D$199:$D256),0)</f>
        <v>20156912.137931034</v>
      </c>
      <c r="F256" s="46">
        <f t="shared" si="59"/>
        <v>8.240715641095149E-2</v>
      </c>
      <c r="G256" s="47">
        <f t="shared" si="60"/>
        <v>3.1967741935483872E-2</v>
      </c>
      <c r="H256" s="48">
        <f t="shared" si="62"/>
        <v>5.7225806451612904E-2</v>
      </c>
      <c r="I256" s="49">
        <f t="shared" si="61"/>
        <v>3.4042986979489727</v>
      </c>
      <c r="J256" s="50">
        <f t="shared" si="58"/>
        <v>3.5758994027470208</v>
      </c>
      <c r="K256" s="51">
        <f t="shared" si="50"/>
        <v>4.17866696724858E-3</v>
      </c>
      <c r="L256" s="52">
        <f t="shared" si="57"/>
        <v>1.5252134430457316</v>
      </c>
      <c r="M256" s="53"/>
      <c r="N256" s="54">
        <f t="shared" si="55"/>
        <v>-3.2547865569542687</v>
      </c>
      <c r="O256" s="80">
        <v>65418211</v>
      </c>
      <c r="P256" s="26">
        <f>IF(O256&gt;0,AVERAGE($O$199:O256),0)</f>
        <v>65418211</v>
      </c>
      <c r="Q256" s="56">
        <v>0</v>
      </c>
      <c r="R256" s="56">
        <v>0</v>
      </c>
      <c r="S256" s="6"/>
    </row>
    <row r="257" spans="2:19" hidden="1" x14ac:dyDescent="0.2">
      <c r="B257" s="57">
        <f t="shared" si="56"/>
        <v>240</v>
      </c>
      <c r="C257" s="44">
        <v>41514</v>
      </c>
      <c r="D257" s="45">
        <v>20162602</v>
      </c>
      <c r="E257" s="25">
        <f>IF(D257&gt;0,AVERAGE(D$199:$D257),0)</f>
        <v>20157008.576271188</v>
      </c>
      <c r="F257" s="46">
        <f t="shared" si="59"/>
        <v>8.240715641095149E-2</v>
      </c>
      <c r="G257" s="47">
        <f t="shared" si="60"/>
        <v>3.1967741935483872E-2</v>
      </c>
      <c r="H257" s="48">
        <f t="shared" si="62"/>
        <v>5.7225806451612904E-2</v>
      </c>
      <c r="I257" s="49">
        <f t="shared" si="61"/>
        <v>3.4042986979489727</v>
      </c>
      <c r="J257" s="50">
        <f t="shared" si="58"/>
        <v>3.5758994027470208</v>
      </c>
      <c r="K257" s="51">
        <f t="shared" si="50"/>
        <v>4.1786622581317543E-3</v>
      </c>
      <c r="L257" s="52">
        <f t="shared" si="57"/>
        <v>1.5252117242180903</v>
      </c>
      <c r="M257" s="53"/>
      <c r="N257" s="54">
        <f t="shared" si="55"/>
        <v>-3.2547882757819098</v>
      </c>
      <c r="O257" s="80">
        <v>65418211</v>
      </c>
      <c r="P257" s="26">
        <f>IF(O257&gt;0,AVERAGE($O$199:O257),0)</f>
        <v>65418211</v>
      </c>
      <c r="Q257" s="56">
        <v>0</v>
      </c>
      <c r="R257" s="56">
        <v>0</v>
      </c>
      <c r="S257" s="6"/>
    </row>
    <row r="258" spans="2:19" hidden="1" x14ac:dyDescent="0.2">
      <c r="B258" s="57">
        <f t="shared" si="56"/>
        <v>241</v>
      </c>
      <c r="C258" s="44">
        <v>41515</v>
      </c>
      <c r="D258" s="45">
        <v>20625591</v>
      </c>
      <c r="E258" s="25">
        <f>IF(D258&gt;0,AVERAGE(D$199:$D258),0)</f>
        <v>20164818.283333335</v>
      </c>
      <c r="F258" s="46">
        <f t="shared" si="59"/>
        <v>8.240715641095149E-2</v>
      </c>
      <c r="G258" s="47">
        <f t="shared" si="60"/>
        <v>3.1967741935483872E-2</v>
      </c>
      <c r="H258" s="48">
        <f t="shared" si="62"/>
        <v>5.7225806451612904E-2</v>
      </c>
      <c r="I258" s="49">
        <f t="shared" si="61"/>
        <v>3.4042986979489727</v>
      </c>
      <c r="J258" s="50">
        <f t="shared" si="58"/>
        <v>3.5758994027470208</v>
      </c>
      <c r="K258" s="51">
        <f t="shared" si="50"/>
        <v>4.1782809427188634E-3</v>
      </c>
      <c r="L258" s="52">
        <f t="shared" si="57"/>
        <v>1.5250725440923851</v>
      </c>
      <c r="M258" s="53"/>
      <c r="N258" s="54">
        <f t="shared" si="55"/>
        <v>-3.2549274559076151</v>
      </c>
      <c r="O258" s="80">
        <v>65418211</v>
      </c>
      <c r="P258" s="26">
        <f>IF(O258&gt;0,AVERAGE($O$199:O258),0)</f>
        <v>65418211</v>
      </c>
      <c r="Q258" s="56">
        <v>0</v>
      </c>
      <c r="R258" s="56">
        <v>0</v>
      </c>
      <c r="S258" s="6"/>
    </row>
    <row r="259" spans="2:19" hidden="1" x14ac:dyDescent="0.2">
      <c r="B259" s="57">
        <f t="shared" si="56"/>
        <v>242</v>
      </c>
      <c r="C259" s="44">
        <v>41516</v>
      </c>
      <c r="D259" s="45">
        <v>20610090</v>
      </c>
      <c r="E259" s="25">
        <f>IF(D259&gt;0,AVERAGE(D$199:$D259),0)</f>
        <v>20172117.81967213</v>
      </c>
      <c r="F259" s="46">
        <f t="shared" si="59"/>
        <v>8.240715641095149E-2</v>
      </c>
      <c r="G259" s="47">
        <f t="shared" si="60"/>
        <v>3.1967741935483872E-2</v>
      </c>
      <c r="H259" s="48">
        <f t="shared" si="62"/>
        <v>9.4651261333503212E-2</v>
      </c>
      <c r="I259" s="49">
        <f t="shared" si="61"/>
        <v>3.4042986979489727</v>
      </c>
      <c r="J259" s="50">
        <f t="shared" si="58"/>
        <v>3.6133248576289114</v>
      </c>
      <c r="K259" s="51">
        <f>+J259/((E259+P259)/1000)*100</f>
        <v>4.2216508657674677E-3</v>
      </c>
      <c r="L259" s="52">
        <f>+K259*365</f>
        <v>1.5409025660051257</v>
      </c>
      <c r="M259" s="53">
        <v>3.7425454881890301E-2</v>
      </c>
      <c r="N259" s="54">
        <f t="shared" si="55"/>
        <v>-3.2390974339948748</v>
      </c>
      <c r="O259" s="80">
        <v>65418211</v>
      </c>
      <c r="P259" s="26">
        <f>IF(O259&gt;0,AVERAGE($O$199:O259),0)</f>
        <v>65418211</v>
      </c>
      <c r="Q259" s="56">
        <v>0</v>
      </c>
      <c r="R259" s="56">
        <v>0</v>
      </c>
      <c r="S259" s="6"/>
    </row>
    <row r="260" spans="2:19" hidden="1" x14ac:dyDescent="0.2">
      <c r="B260" s="57">
        <f t="shared" si="56"/>
        <v>243</v>
      </c>
      <c r="C260" s="44">
        <v>41517</v>
      </c>
      <c r="D260" s="45">
        <v>20610606</v>
      </c>
      <c r="E260" s="25">
        <f>IF(D260&gt;0,AVERAGE(D$199:$D260),0)</f>
        <v>20179190.209677421</v>
      </c>
      <c r="F260" s="46">
        <f t="shared" si="59"/>
        <v>8.240715641095149E-2</v>
      </c>
      <c r="G260" s="47">
        <f t="shared" si="60"/>
        <v>3.1967741935483872E-2</v>
      </c>
      <c r="H260" s="48">
        <f t="shared" si="62"/>
        <v>9.8957687133215511E-2</v>
      </c>
      <c r="I260" s="49">
        <f t="shared" si="61"/>
        <v>3.4042986979489727</v>
      </c>
      <c r="J260" s="50">
        <f t="shared" si="58"/>
        <v>3.6176312834286235</v>
      </c>
      <c r="K260" s="51">
        <f t="shared" si="50"/>
        <v>4.2263330805650942E-3</v>
      </c>
      <c r="L260" s="52">
        <f t="shared" si="57"/>
        <v>1.5426115744062594</v>
      </c>
      <c r="M260" s="53">
        <v>4.17318806816026E-2</v>
      </c>
      <c r="N260" s="54">
        <f>+L260-$C$9</f>
        <v>-3.2373884255937408</v>
      </c>
      <c r="O260" s="80">
        <v>65418211</v>
      </c>
      <c r="P260" s="26">
        <f>IF(O260&gt;0,AVERAGE($O$199:O260),0)</f>
        <v>65418211</v>
      </c>
      <c r="Q260" s="56">
        <v>0</v>
      </c>
      <c r="R260" s="56">
        <v>0</v>
      </c>
      <c r="S260" s="6"/>
    </row>
    <row r="261" spans="2:19" hidden="1" x14ac:dyDescent="0.2">
      <c r="B261" s="57">
        <f t="shared" si="56"/>
        <v>244</v>
      </c>
      <c r="C261" s="44">
        <v>41518</v>
      </c>
      <c r="D261" s="45">
        <v>20611139</v>
      </c>
      <c r="E261" s="25">
        <f>IF(D261&gt;0,AVERAGE(D$199:$D261),0)</f>
        <v>20186046.539682541</v>
      </c>
      <c r="F261" s="46">
        <f t="shared" ref="F261:F289" si="63">+$K$11/30</f>
        <v>8.5154061624649863E-2</v>
      </c>
      <c r="G261" s="47">
        <f t="shared" ref="G261:G290" si="64">+$G$11/30</f>
        <v>3.3666666666666664E-2</v>
      </c>
      <c r="H261" s="48">
        <f>+$H$11/30+M261</f>
        <v>0.10203188850506745</v>
      </c>
      <c r="I261" s="49">
        <f t="shared" ref="I261:I290" si="65">+$I$11/30</f>
        <v>3.5177753212139384</v>
      </c>
      <c r="J261" s="50">
        <f t="shared" si="58"/>
        <v>3.7386279380103224</v>
      </c>
      <c r="K261" s="51">
        <f t="shared" si="50"/>
        <v>4.3673387813418637E-3</v>
      </c>
      <c r="L261" s="52">
        <f t="shared" si="57"/>
        <v>1.5940786551897803</v>
      </c>
      <c r="M261" s="53">
        <v>4.1731888505067441E-2</v>
      </c>
      <c r="N261" s="54">
        <f t="shared" si="55"/>
        <v>-3.1859213448102199</v>
      </c>
      <c r="O261" s="80">
        <v>65418211</v>
      </c>
      <c r="P261" s="26">
        <f>IF(O261&gt;0,AVERAGE($O$199:O261),0)</f>
        <v>65418211</v>
      </c>
      <c r="Q261" s="56">
        <v>0</v>
      </c>
      <c r="R261" s="56">
        <v>0</v>
      </c>
      <c r="S261" s="6"/>
    </row>
    <row r="262" spans="2:19" hidden="1" x14ac:dyDescent="0.2">
      <c r="B262" s="57">
        <f t="shared" si="56"/>
        <v>245</v>
      </c>
      <c r="C262" s="44">
        <v>41519</v>
      </c>
      <c r="D262" s="45">
        <v>20611708</v>
      </c>
      <c r="E262" s="25">
        <f>IF(D262&gt;0,AVERAGE(D$199:$D262),0)</f>
        <v>20192697.5</v>
      </c>
      <c r="F262" s="46">
        <f t="shared" si="63"/>
        <v>8.5154061624649863E-2</v>
      </c>
      <c r="G262" s="47">
        <f t="shared" si="64"/>
        <v>3.3666666666666664E-2</v>
      </c>
      <c r="H262" s="48">
        <f t="shared" ref="H262:H289" si="66">+$H$11/30+M262</f>
        <v>0.10138644818864351</v>
      </c>
      <c r="I262" s="49">
        <f t="shared" si="65"/>
        <v>3.5177753212139384</v>
      </c>
      <c r="J262" s="50">
        <f t="shared" si="58"/>
        <v>3.7379824976938982</v>
      </c>
      <c r="K262" s="51">
        <f t="shared" ref="K262:K325" si="67">+J262/((E262+P262)/1000)*100</f>
        <v>4.3662455675188847E-3</v>
      </c>
      <c r="L262" s="52">
        <f t="shared" si="57"/>
        <v>1.5936796321443929</v>
      </c>
      <c r="M262" s="53">
        <v>4.1086448188643508E-2</v>
      </c>
      <c r="N262" s="54">
        <f t="shared" si="55"/>
        <v>-3.1863203678556076</v>
      </c>
      <c r="O262" s="80">
        <v>65418211</v>
      </c>
      <c r="P262" s="26">
        <f>IF(O262&gt;0,AVERAGE($O$199:O262),0)</f>
        <v>65418211</v>
      </c>
      <c r="Q262" s="56">
        <v>0</v>
      </c>
      <c r="R262" s="56">
        <v>0</v>
      </c>
      <c r="S262" s="6"/>
    </row>
    <row r="263" spans="2:19" hidden="1" x14ac:dyDescent="0.2">
      <c r="B263" s="57">
        <f t="shared" si="56"/>
        <v>246</v>
      </c>
      <c r="C263" s="44">
        <v>41520</v>
      </c>
      <c r="D263" s="45">
        <v>20612252</v>
      </c>
      <c r="E263" s="25">
        <f>IF(D263&gt;0,AVERAGE(D$199:$D263),0)</f>
        <v>20199152.184615385</v>
      </c>
      <c r="F263" s="46">
        <f t="shared" si="63"/>
        <v>8.5154061624649863E-2</v>
      </c>
      <c r="G263" s="47">
        <f t="shared" si="64"/>
        <v>3.3666666666666664E-2</v>
      </c>
      <c r="H263" s="48">
        <f t="shared" si="66"/>
        <v>0.10720731840759276</v>
      </c>
      <c r="I263" s="49">
        <f t="shared" si="65"/>
        <v>3.5177753212139384</v>
      </c>
      <c r="J263" s="50">
        <f t="shared" si="58"/>
        <v>3.7438033679128475</v>
      </c>
      <c r="K263" s="51">
        <f t="shared" si="67"/>
        <v>4.3727150996698445E-3</v>
      </c>
      <c r="L263" s="52">
        <f t="shared" si="57"/>
        <v>1.5960410113794932</v>
      </c>
      <c r="M263" s="53">
        <v>4.6907318407592768E-2</v>
      </c>
      <c r="N263" s="54">
        <f t="shared" si="55"/>
        <v>-3.1839589886205069</v>
      </c>
      <c r="O263" s="80">
        <v>65418211</v>
      </c>
      <c r="P263" s="26">
        <f>IF(O263&gt;0,AVERAGE($O$199:O263),0)</f>
        <v>65418211</v>
      </c>
      <c r="Q263" s="56">
        <v>0</v>
      </c>
      <c r="R263" s="56">
        <v>0</v>
      </c>
      <c r="S263" s="6"/>
    </row>
    <row r="264" spans="2:19" hidden="1" x14ac:dyDescent="0.2">
      <c r="B264" s="57">
        <f t="shared" si="56"/>
        <v>247</v>
      </c>
      <c r="C264" s="44">
        <v>41521</v>
      </c>
      <c r="D264" s="45">
        <v>20612798</v>
      </c>
      <c r="E264" s="25">
        <f>IF(D264&gt;0,AVERAGE(D$199:$D264),0)</f>
        <v>20205419.545454547</v>
      </c>
      <c r="F264" s="46">
        <f t="shared" si="63"/>
        <v>8.5154061624649863E-2</v>
      </c>
      <c r="G264" s="47">
        <f t="shared" si="64"/>
        <v>3.3666666666666664E-2</v>
      </c>
      <c r="H264" s="48">
        <f t="shared" si="66"/>
        <v>9.8778460084987543E-2</v>
      </c>
      <c r="I264" s="49">
        <f t="shared" si="65"/>
        <v>3.5177753212139384</v>
      </c>
      <c r="J264" s="50">
        <f t="shared" si="58"/>
        <v>3.7353745095902426</v>
      </c>
      <c r="K264" s="51">
        <f t="shared" si="67"/>
        <v>4.3625509521080926E-3</v>
      </c>
      <c r="L264" s="52">
        <f t="shared" si="57"/>
        <v>1.5923310975194538</v>
      </c>
      <c r="M264" s="53">
        <v>3.8478460084987544E-2</v>
      </c>
      <c r="N264" s="54">
        <f t="shared" ref="N264:N327" si="68">+L264-$C$9</f>
        <v>-3.1876689024805467</v>
      </c>
      <c r="O264" s="80">
        <v>65418211</v>
      </c>
      <c r="P264" s="26">
        <f>IF(O264&gt;0,AVERAGE($O$199:O264),0)</f>
        <v>65418211</v>
      </c>
      <c r="Q264" s="56">
        <v>0</v>
      </c>
      <c r="R264" s="56">
        <v>0</v>
      </c>
      <c r="S264" s="6"/>
    </row>
    <row r="265" spans="2:19" hidden="1" x14ac:dyDescent="0.2">
      <c r="B265" s="57">
        <f t="shared" si="56"/>
        <v>248</v>
      </c>
      <c r="C265" s="44">
        <v>41522</v>
      </c>
      <c r="D265" s="45">
        <v>20613343</v>
      </c>
      <c r="E265" s="25">
        <f>IF(D265&gt;0,AVERAGE(D$199:$D265),0)</f>
        <v>20211507.955223881</v>
      </c>
      <c r="F265" s="46">
        <f t="shared" si="63"/>
        <v>8.5154061624649863E-2</v>
      </c>
      <c r="G265" s="47">
        <f t="shared" si="64"/>
        <v>3.3666666666666664E-2</v>
      </c>
      <c r="H265" s="48">
        <f t="shared" si="66"/>
        <v>9.8382295348099072E-2</v>
      </c>
      <c r="I265" s="49">
        <f t="shared" si="65"/>
        <v>3.5177753212139384</v>
      </c>
      <c r="J265" s="50">
        <f t="shared" si="58"/>
        <v>3.7349783448533542</v>
      </c>
      <c r="K265" s="51">
        <f t="shared" si="67"/>
        <v>4.3617781191205227E-3</v>
      </c>
      <c r="L265" s="52">
        <f t="shared" si="57"/>
        <v>1.5920490134789909</v>
      </c>
      <c r="M265" s="53">
        <v>3.8082295348099073E-2</v>
      </c>
      <c r="N265" s="54">
        <f t="shared" si="68"/>
        <v>-3.1879509865210096</v>
      </c>
      <c r="O265" s="80">
        <v>65418211</v>
      </c>
      <c r="P265" s="26">
        <f>IF(O265&gt;0,AVERAGE($O$199:O265),0)</f>
        <v>65418211</v>
      </c>
      <c r="Q265" s="56">
        <v>0</v>
      </c>
      <c r="R265" s="56">
        <v>0</v>
      </c>
      <c r="S265" s="6"/>
    </row>
    <row r="266" spans="2:19" hidden="1" x14ac:dyDescent="0.2">
      <c r="B266" s="57">
        <f t="shared" si="56"/>
        <v>249</v>
      </c>
      <c r="C266" s="44">
        <v>41523</v>
      </c>
      <c r="D266" s="45">
        <v>20613889</v>
      </c>
      <c r="E266" s="25">
        <f>IF(D266&gt;0,AVERAGE(D$199:$D266),0)</f>
        <v>20217425.323529411</v>
      </c>
      <c r="F266" s="46">
        <f>+$K$11/30</f>
        <v>8.5154061624649863E-2</v>
      </c>
      <c r="G266" s="47">
        <f>+$G$11/30</f>
        <v>3.3666666666666664E-2</v>
      </c>
      <c r="H266" s="48">
        <f>+$H$11/30+M266</f>
        <v>9.838452040163681E-2</v>
      </c>
      <c r="I266" s="49">
        <f>+$I$11/30</f>
        <v>3.5177753212139384</v>
      </c>
      <c r="J266" s="50">
        <f t="shared" si="58"/>
        <v>3.7349805699068916</v>
      </c>
      <c r="K266" s="51">
        <f t="shared" si="67"/>
        <v>4.3614793212912242E-3</v>
      </c>
      <c r="L266" s="52">
        <f t="shared" si="57"/>
        <v>1.5919399522712969</v>
      </c>
      <c r="M266" s="53">
        <v>3.8084520401636811E-2</v>
      </c>
      <c r="N266" s="54">
        <f t="shared" si="68"/>
        <v>-3.1880600477287033</v>
      </c>
      <c r="O266" s="80">
        <v>65418211</v>
      </c>
      <c r="P266" s="26">
        <f>IF(O266&gt;0,AVERAGE($O$199:O266),0)</f>
        <v>65418211</v>
      </c>
      <c r="Q266" s="56">
        <v>0</v>
      </c>
      <c r="R266" s="56">
        <v>0</v>
      </c>
      <c r="S266" s="6"/>
    </row>
    <row r="267" spans="2:19" hidden="1" x14ac:dyDescent="0.2">
      <c r="B267" s="57">
        <f t="shared" si="56"/>
        <v>250</v>
      </c>
      <c r="C267" s="44">
        <v>41524</v>
      </c>
      <c r="D267" s="45">
        <v>20614422</v>
      </c>
      <c r="E267" s="25">
        <f>IF(D267&gt;0,AVERAGE(D$199:$D267),0)</f>
        <v>20223178.898550726</v>
      </c>
      <c r="F267" s="46">
        <f t="shared" si="63"/>
        <v>8.5154061624649863E-2</v>
      </c>
      <c r="G267" s="47">
        <f t="shared" si="64"/>
        <v>3.3666666666666664E-2</v>
      </c>
      <c r="H267" s="48">
        <f t="shared" si="66"/>
        <v>9.916135681720871E-2</v>
      </c>
      <c r="I267" s="49">
        <f t="shared" si="65"/>
        <v>3.5177753212139384</v>
      </c>
      <c r="J267" s="50">
        <f t="shared" si="58"/>
        <v>3.7357574063224637</v>
      </c>
      <c r="K267" s="51">
        <f t="shared" si="67"/>
        <v>4.3620933881943951E-3</v>
      </c>
      <c r="L267" s="52">
        <f t="shared" si="57"/>
        <v>1.5921640866909541</v>
      </c>
      <c r="M267" s="53">
        <v>3.886135681720871E-2</v>
      </c>
      <c r="N267" s="54">
        <f t="shared" si="68"/>
        <v>-3.1878359133090459</v>
      </c>
      <c r="O267" s="80">
        <v>65418211</v>
      </c>
      <c r="P267" s="26">
        <f>IF(O267&gt;0,AVERAGE($O$199:O267),0)</f>
        <v>65418211</v>
      </c>
      <c r="Q267" s="56">
        <v>0</v>
      </c>
      <c r="R267" s="56">
        <v>0</v>
      </c>
      <c r="S267" s="6"/>
    </row>
    <row r="268" spans="2:19" hidden="1" x14ac:dyDescent="0.2">
      <c r="B268" s="57">
        <f t="shared" si="56"/>
        <v>251</v>
      </c>
      <c r="C268" s="44">
        <v>41525</v>
      </c>
      <c r="D268" s="45">
        <v>20614955</v>
      </c>
      <c r="E268" s="25">
        <f>IF(D268&gt;0,AVERAGE(D$199:$D268),0)</f>
        <v>20228775.699999999</v>
      </c>
      <c r="F268" s="46">
        <f t="shared" si="63"/>
        <v>8.5154061624649863E-2</v>
      </c>
      <c r="G268" s="47">
        <f t="shared" si="64"/>
        <v>3.3666666666666664E-2</v>
      </c>
      <c r="H268" s="48">
        <f t="shared" si="66"/>
        <v>9.8897973067963676E-2</v>
      </c>
      <c r="I268" s="49">
        <f t="shared" si="65"/>
        <v>3.5177753212139384</v>
      </c>
      <c r="J268" s="50">
        <f t="shared" si="58"/>
        <v>3.7354940225732185</v>
      </c>
      <c r="K268" s="51">
        <f t="shared" si="67"/>
        <v>4.3615008145677335E-3</v>
      </c>
      <c r="L268" s="52">
        <f t="shared" si="57"/>
        <v>1.5919477973172227</v>
      </c>
      <c r="M268" s="53">
        <v>3.8597973067963677E-2</v>
      </c>
      <c r="N268" s="54">
        <f t="shared" si="68"/>
        <v>-3.1880522026827776</v>
      </c>
      <c r="O268" s="80">
        <v>65418211</v>
      </c>
      <c r="P268" s="26">
        <f>IF(O268&gt;0,AVERAGE($O$199:O268),0)</f>
        <v>65418211</v>
      </c>
      <c r="Q268" s="56">
        <v>0</v>
      </c>
      <c r="R268" s="56">
        <v>0</v>
      </c>
      <c r="S268" s="6"/>
    </row>
    <row r="269" spans="2:19" hidden="1" x14ac:dyDescent="0.2">
      <c r="B269" s="57">
        <f t="shared" si="56"/>
        <v>252</v>
      </c>
      <c r="C269" s="44">
        <v>41526</v>
      </c>
      <c r="D269" s="45">
        <v>20615523</v>
      </c>
      <c r="E269" s="25">
        <f>IF(D269&gt;0,AVERAGE(D$199:$D269),0)</f>
        <v>20234222.845070422</v>
      </c>
      <c r="F269" s="46">
        <f t="shared" si="63"/>
        <v>8.5154061624649863E-2</v>
      </c>
      <c r="G269" s="47">
        <f t="shared" si="64"/>
        <v>3.3666666666666664E-2</v>
      </c>
      <c r="H269" s="48">
        <f t="shared" si="66"/>
        <v>9.7474892344233843E-2</v>
      </c>
      <c r="I269" s="49">
        <f t="shared" si="65"/>
        <v>3.5177753212139384</v>
      </c>
      <c r="J269" s="50">
        <f t="shared" si="58"/>
        <v>3.7340709418494886</v>
      </c>
      <c r="K269" s="51">
        <f t="shared" si="67"/>
        <v>4.3595619811618424E-3</v>
      </c>
      <c r="L269" s="52">
        <f t="shared" si="57"/>
        <v>1.5912401231240725</v>
      </c>
      <c r="M269" s="53">
        <v>3.7174892344233844E-2</v>
      </c>
      <c r="N269" s="54">
        <f t="shared" si="68"/>
        <v>-3.1887598768759275</v>
      </c>
      <c r="O269" s="80">
        <v>65418211</v>
      </c>
      <c r="P269" s="26">
        <f>IF(O269&gt;0,AVERAGE($O$199:O269),0)</f>
        <v>65418211</v>
      </c>
      <c r="Q269" s="56">
        <v>0</v>
      </c>
      <c r="R269" s="56">
        <v>0</v>
      </c>
      <c r="S269" s="6"/>
    </row>
    <row r="270" spans="2:19" hidden="1" x14ac:dyDescent="0.2">
      <c r="B270" s="57">
        <f t="shared" si="56"/>
        <v>253</v>
      </c>
      <c r="C270" s="44">
        <v>41527</v>
      </c>
      <c r="D270" s="45">
        <v>20616068</v>
      </c>
      <c r="E270" s="25">
        <f>IF(D270&gt;0,AVERAGE(D$199:$D270),0)</f>
        <v>20239526.25</v>
      </c>
      <c r="F270" s="46">
        <f t="shared" si="63"/>
        <v>8.5154061624649863E-2</v>
      </c>
      <c r="G270" s="47">
        <f t="shared" si="64"/>
        <v>3.3666666666666664E-2</v>
      </c>
      <c r="H270" s="48">
        <f t="shared" si="66"/>
        <v>0.10307426022267246</v>
      </c>
      <c r="I270" s="49">
        <f t="shared" si="65"/>
        <v>3.5177753212139384</v>
      </c>
      <c r="J270" s="50">
        <f t="shared" si="58"/>
        <v>3.7396703097279276</v>
      </c>
      <c r="K270" s="51">
        <f t="shared" si="67"/>
        <v>4.3658289721258394E-3</v>
      </c>
      <c r="L270" s="52">
        <f t="shared" si="57"/>
        <v>1.5935275748259314</v>
      </c>
      <c r="M270" s="53">
        <v>4.2774260222672472E-2</v>
      </c>
      <c r="N270" s="54">
        <f t="shared" si="68"/>
        <v>-3.1864724251740686</v>
      </c>
      <c r="O270" s="80">
        <v>65418211</v>
      </c>
      <c r="P270" s="26">
        <f>IF(O270&gt;0,AVERAGE($O$199:O270),0)</f>
        <v>65418211</v>
      </c>
      <c r="Q270" s="56">
        <v>0</v>
      </c>
      <c r="R270" s="56">
        <v>0</v>
      </c>
      <c r="S270" s="6"/>
    </row>
    <row r="271" spans="2:19" hidden="1" x14ac:dyDescent="0.2">
      <c r="B271" s="57">
        <f t="shared" si="56"/>
        <v>254</v>
      </c>
      <c r="C271" s="44">
        <v>41528</v>
      </c>
      <c r="D271" s="45">
        <v>20616615</v>
      </c>
      <c r="E271" s="25">
        <f>IF(D271&gt;0,AVERAGE(D$199:$D271),0)</f>
        <v>20244691.84931507</v>
      </c>
      <c r="F271" s="46">
        <f t="shared" si="63"/>
        <v>8.5154061624649863E-2</v>
      </c>
      <c r="G271" s="47">
        <f t="shared" si="64"/>
        <v>3.3666666666666664E-2</v>
      </c>
      <c r="H271" s="48">
        <f t="shared" si="66"/>
        <v>0.1020982474857122</v>
      </c>
      <c r="I271" s="49">
        <f t="shared" si="65"/>
        <v>3.5177753212139384</v>
      </c>
      <c r="J271" s="50">
        <f t="shared" si="58"/>
        <v>3.7386942969909671</v>
      </c>
      <c r="K271" s="51">
        <f t="shared" si="67"/>
        <v>4.3644263416656561E-3</v>
      </c>
      <c r="L271" s="52">
        <f t="shared" si="57"/>
        <v>1.5930156147079644</v>
      </c>
      <c r="M271" s="53">
        <v>4.1798247485712203E-2</v>
      </c>
      <c r="N271" s="54">
        <f t="shared" si="68"/>
        <v>-3.1869843852920359</v>
      </c>
      <c r="O271" s="80">
        <v>65418211</v>
      </c>
      <c r="P271" s="26">
        <f>IF(O271&gt;0,AVERAGE($O$199:O271),0)</f>
        <v>65418211</v>
      </c>
      <c r="Q271" s="56">
        <v>0</v>
      </c>
      <c r="R271" s="56">
        <v>0</v>
      </c>
      <c r="S271" s="6"/>
    </row>
    <row r="272" spans="2:19" hidden="1" x14ac:dyDescent="0.2">
      <c r="B272" s="57">
        <f t="shared" si="56"/>
        <v>255</v>
      </c>
      <c r="C272" s="44">
        <v>41529</v>
      </c>
      <c r="D272" s="45">
        <v>20617161</v>
      </c>
      <c r="E272" s="25">
        <f>IF(D272&gt;0,AVERAGE(D$199:$D272),0)</f>
        <v>20249725.216216218</v>
      </c>
      <c r="F272" s="46">
        <f t="shared" si="63"/>
        <v>8.5154061624649863E-2</v>
      </c>
      <c r="G272" s="47">
        <f t="shared" si="64"/>
        <v>3.3666666666666664E-2</v>
      </c>
      <c r="H272" s="48">
        <f t="shared" si="66"/>
        <v>0.1041191197379102</v>
      </c>
      <c r="I272" s="49">
        <f t="shared" si="65"/>
        <v>3.5177753212139384</v>
      </c>
      <c r="J272" s="50">
        <f t="shared" si="58"/>
        <v>3.7407151692431651</v>
      </c>
      <c r="K272" s="51">
        <f t="shared" si="67"/>
        <v>4.3665288723683292E-3</v>
      </c>
      <c r="L272" s="52">
        <f t="shared" si="57"/>
        <v>1.5937830384144402</v>
      </c>
      <c r="M272" s="53">
        <v>4.3819119737910202E-2</v>
      </c>
      <c r="N272" s="54">
        <f t="shared" si="68"/>
        <v>-3.18621696158556</v>
      </c>
      <c r="O272" s="80">
        <v>65418211</v>
      </c>
      <c r="P272" s="26">
        <f>IF(O272&gt;0,AVERAGE($O$199:O272),0)</f>
        <v>65418211</v>
      </c>
      <c r="Q272" s="56">
        <v>0</v>
      </c>
      <c r="R272" s="56">
        <v>0</v>
      </c>
      <c r="S272" s="6"/>
    </row>
    <row r="273" spans="2:19" hidden="1" x14ac:dyDescent="0.2">
      <c r="B273" s="57">
        <f t="shared" si="56"/>
        <v>256</v>
      </c>
      <c r="C273" s="44">
        <v>41530</v>
      </c>
      <c r="D273" s="45">
        <v>20617704</v>
      </c>
      <c r="E273" s="25">
        <f>IF(D273&gt;0,AVERAGE(D$199:$D273),0)</f>
        <v>20254631.600000001</v>
      </c>
      <c r="F273" s="46">
        <f t="shared" si="63"/>
        <v>8.5154061624649863E-2</v>
      </c>
      <c r="G273" s="47">
        <f t="shared" si="64"/>
        <v>3.3666666666666664E-2</v>
      </c>
      <c r="H273" s="48">
        <f t="shared" si="66"/>
        <v>0.11481293845220315</v>
      </c>
      <c r="I273" s="49">
        <f t="shared" si="65"/>
        <v>3.5177753212139384</v>
      </c>
      <c r="J273" s="50">
        <f t="shared" si="58"/>
        <v>3.7514089879574581</v>
      </c>
      <c r="K273" s="51">
        <f t="shared" si="67"/>
        <v>4.3787609633457623E-3</v>
      </c>
      <c r="L273" s="52">
        <f t="shared" si="57"/>
        <v>1.5982477516212032</v>
      </c>
      <c r="M273" s="53">
        <v>5.4512938452203154E-2</v>
      </c>
      <c r="N273" s="54">
        <f t="shared" si="68"/>
        <v>-3.181752248378797</v>
      </c>
      <c r="O273" s="80">
        <v>65418211</v>
      </c>
      <c r="P273" s="26">
        <f>IF(O273&gt;0,AVERAGE($O$199:O273),0)</f>
        <v>65418211</v>
      </c>
      <c r="Q273" s="56">
        <v>0</v>
      </c>
      <c r="R273" s="56">
        <v>0</v>
      </c>
      <c r="S273" s="6"/>
    </row>
    <row r="274" spans="2:19" hidden="1" x14ac:dyDescent="0.2">
      <c r="B274" s="57">
        <f t="shared" si="56"/>
        <v>257</v>
      </c>
      <c r="C274" s="44">
        <v>41531</v>
      </c>
      <c r="D274" s="45">
        <v>20618238</v>
      </c>
      <c r="E274" s="25">
        <f>IF(D274&gt;0,AVERAGE(D$199:$D274),0)</f>
        <v>20259415.894736841</v>
      </c>
      <c r="F274" s="46">
        <f t="shared" si="63"/>
        <v>8.5154061624649863E-2</v>
      </c>
      <c r="G274" s="47">
        <f t="shared" si="64"/>
        <v>3.3666666666666664E-2</v>
      </c>
      <c r="H274" s="48">
        <f t="shared" si="66"/>
        <v>0.10269154172444321</v>
      </c>
      <c r="I274" s="49">
        <f t="shared" si="65"/>
        <v>3.5177753212139384</v>
      </c>
      <c r="J274" s="50">
        <f t="shared" si="58"/>
        <v>3.7392875912296981</v>
      </c>
      <c r="K274" s="51">
        <f t="shared" si="67"/>
        <v>4.3643687701852094E-3</v>
      </c>
      <c r="L274" s="52">
        <f t="shared" si="57"/>
        <v>1.5929946011176015</v>
      </c>
      <c r="M274" s="53">
        <v>4.2391541724443212E-2</v>
      </c>
      <c r="N274" s="54">
        <f t="shared" si="68"/>
        <v>-3.1870053988823988</v>
      </c>
      <c r="O274" s="80">
        <v>65418211</v>
      </c>
      <c r="P274" s="26">
        <f>IF(O274&gt;0,AVERAGE($O$199:O274),0)</f>
        <v>65418211</v>
      </c>
      <c r="Q274" s="56">
        <v>0</v>
      </c>
      <c r="R274" s="56">
        <v>0</v>
      </c>
      <c r="S274" s="6"/>
    </row>
    <row r="275" spans="2:19" hidden="1" x14ac:dyDescent="0.2">
      <c r="B275" s="57">
        <f t="shared" ref="B275:B338" si="69">+B274+1</f>
        <v>258</v>
      </c>
      <c r="C275" s="44">
        <v>41532</v>
      </c>
      <c r="D275" s="45">
        <v>20618771</v>
      </c>
      <c r="E275" s="25">
        <f>IF(D275&gt;0,AVERAGE(D$199:$D275),0)</f>
        <v>20264082.844155844</v>
      </c>
      <c r="F275" s="46">
        <f t="shared" si="63"/>
        <v>8.5154061624649863E-2</v>
      </c>
      <c r="G275" s="47">
        <f t="shared" si="64"/>
        <v>3.3666666666666664E-2</v>
      </c>
      <c r="H275" s="48">
        <f t="shared" si="66"/>
        <v>0.10393955582189893</v>
      </c>
      <c r="I275" s="49">
        <f t="shared" si="65"/>
        <v>3.5177753212139384</v>
      </c>
      <c r="J275" s="50">
        <f t="shared" si="58"/>
        <v>3.7405356053271541</v>
      </c>
      <c r="K275" s="51">
        <f t="shared" si="67"/>
        <v>4.36558761152061E-3</v>
      </c>
      <c r="L275" s="52">
        <f t="shared" ref="L275:L338" si="70">+K275*365</f>
        <v>1.5934394782050227</v>
      </c>
      <c r="M275" s="53">
        <v>4.363955582189892E-2</v>
      </c>
      <c r="N275" s="54">
        <f t="shared" si="68"/>
        <v>-3.1865605217949775</v>
      </c>
      <c r="O275" s="80">
        <v>65418211</v>
      </c>
      <c r="P275" s="26">
        <f>IF(O275&gt;0,AVERAGE($O$199:O275),0)</f>
        <v>65418211</v>
      </c>
      <c r="Q275" s="56">
        <v>0</v>
      </c>
      <c r="R275" s="56">
        <v>0</v>
      </c>
      <c r="S275" s="6"/>
    </row>
    <row r="276" spans="2:19" hidden="1" x14ac:dyDescent="0.2">
      <c r="B276" s="57">
        <f t="shared" si="69"/>
        <v>259</v>
      </c>
      <c r="C276" s="44">
        <v>41533</v>
      </c>
      <c r="D276" s="45">
        <v>20619341</v>
      </c>
      <c r="E276" s="25">
        <f>IF(D276&gt;0,AVERAGE(D$199:$D276),0)</f>
        <v>20268637.435897436</v>
      </c>
      <c r="F276" s="46">
        <f t="shared" si="63"/>
        <v>8.5154061624649863E-2</v>
      </c>
      <c r="G276" s="47">
        <f t="shared" si="64"/>
        <v>3.3666666666666664E-2</v>
      </c>
      <c r="H276" s="48">
        <f t="shared" si="66"/>
        <v>0.10568395927665655</v>
      </c>
      <c r="I276" s="49">
        <f t="shared" si="65"/>
        <v>3.5177753212139384</v>
      </c>
      <c r="J276" s="50">
        <f t="shared" si="58"/>
        <v>3.7422800087819117</v>
      </c>
      <c r="K276" s="51">
        <f t="shared" si="67"/>
        <v>4.3673913524565223E-3</v>
      </c>
      <c r="L276" s="52">
        <f t="shared" si="70"/>
        <v>1.5940978436466307</v>
      </c>
      <c r="M276" s="53">
        <v>4.5383959276656553E-2</v>
      </c>
      <c r="N276" s="54">
        <f t="shared" si="68"/>
        <v>-3.1859021563533698</v>
      </c>
      <c r="O276" s="80">
        <v>65418211</v>
      </c>
      <c r="P276" s="26">
        <f>IF(O276&gt;0,AVERAGE($O$199:O276),0)</f>
        <v>65418211</v>
      </c>
      <c r="Q276" s="56">
        <v>0</v>
      </c>
      <c r="R276" s="56">
        <v>0</v>
      </c>
      <c r="S276" s="6"/>
    </row>
    <row r="277" spans="2:19" hidden="1" x14ac:dyDescent="0.2">
      <c r="B277" s="57">
        <f t="shared" si="69"/>
        <v>260</v>
      </c>
      <c r="C277" s="44">
        <v>41534</v>
      </c>
      <c r="D277" s="45">
        <v>20600845</v>
      </c>
      <c r="E277" s="25">
        <f>IF(D277&gt;0,AVERAGE(D$199:$D277),0)</f>
        <v>20272842.59493671</v>
      </c>
      <c r="F277" s="46">
        <f t="shared" si="63"/>
        <v>8.5154061624649863E-2</v>
      </c>
      <c r="G277" s="47">
        <f t="shared" si="64"/>
        <v>3.3666666666666664E-2</v>
      </c>
      <c r="H277" s="48">
        <f t="shared" si="66"/>
        <v>0.10959719772998325</v>
      </c>
      <c r="I277" s="49">
        <f t="shared" si="65"/>
        <v>3.5177753212139384</v>
      </c>
      <c r="J277" s="50">
        <f t="shared" si="58"/>
        <v>3.7461932472352384</v>
      </c>
      <c r="K277" s="51">
        <f t="shared" si="67"/>
        <v>4.3717437119440341E-3</v>
      </c>
      <c r="L277" s="52">
        <f t="shared" si="70"/>
        <v>1.5956864548595724</v>
      </c>
      <c r="M277" s="53">
        <v>4.9297197729983248E-2</v>
      </c>
      <c r="N277" s="54">
        <f t="shared" si="68"/>
        <v>-3.1843135451404279</v>
      </c>
      <c r="O277" s="80">
        <v>65418211</v>
      </c>
      <c r="P277" s="26">
        <f>IF(O277&gt;0,AVERAGE($O$199:O277),0)</f>
        <v>65418211</v>
      </c>
      <c r="Q277" s="56">
        <v>0</v>
      </c>
      <c r="R277" s="56">
        <v>0</v>
      </c>
      <c r="S277" s="6"/>
    </row>
    <row r="278" spans="2:19" hidden="1" x14ac:dyDescent="0.2">
      <c r="B278" s="57">
        <f t="shared" si="69"/>
        <v>261</v>
      </c>
      <c r="C278" s="44">
        <v>41535</v>
      </c>
      <c r="D278" s="45">
        <v>20601378</v>
      </c>
      <c r="E278" s="25">
        <f>IF(D278&gt;0,AVERAGE(D$199:$D278),0)</f>
        <v>20276949.287500001</v>
      </c>
      <c r="F278" s="46">
        <f t="shared" si="63"/>
        <v>8.5154061624649863E-2</v>
      </c>
      <c r="G278" s="47">
        <f t="shared" si="64"/>
        <v>3.3666666666666664E-2</v>
      </c>
      <c r="H278" s="48">
        <f t="shared" si="66"/>
        <v>0.10921202236130412</v>
      </c>
      <c r="I278" s="49">
        <f t="shared" si="65"/>
        <v>3.5177753212139384</v>
      </c>
      <c r="J278" s="50">
        <f t="shared" si="58"/>
        <v>3.7458080718665592</v>
      </c>
      <c r="K278" s="51">
        <f t="shared" si="67"/>
        <v>4.3710847372240048E-3</v>
      </c>
      <c r="L278" s="52">
        <f t="shared" si="70"/>
        <v>1.5954459290867617</v>
      </c>
      <c r="M278" s="53">
        <v>4.8912022361304125E-2</v>
      </c>
      <c r="N278" s="54">
        <f t="shared" si="68"/>
        <v>-3.1845540709132383</v>
      </c>
      <c r="O278" s="80">
        <v>65418211</v>
      </c>
      <c r="P278" s="26">
        <f>IF(O278&gt;0,AVERAGE($O$199:O278),0)</f>
        <v>65418211</v>
      </c>
      <c r="Q278" s="56">
        <v>0</v>
      </c>
      <c r="R278" s="56">
        <v>0</v>
      </c>
      <c r="S278" s="6"/>
    </row>
    <row r="279" spans="2:19" hidden="1" x14ac:dyDescent="0.2">
      <c r="B279" s="57">
        <f t="shared" si="69"/>
        <v>262</v>
      </c>
      <c r="C279" s="44">
        <v>41536</v>
      </c>
      <c r="D279" s="45">
        <v>20601911</v>
      </c>
      <c r="E279" s="25">
        <f>IF(D279&gt;0,AVERAGE(D$199:$D279),0)</f>
        <v>20280961.160493828</v>
      </c>
      <c r="F279" s="46">
        <f t="shared" si="63"/>
        <v>8.5154061624649863E-2</v>
      </c>
      <c r="G279" s="47">
        <f t="shared" si="64"/>
        <v>3.3666666666666664E-2</v>
      </c>
      <c r="H279" s="48">
        <f t="shared" si="66"/>
        <v>0.10959720859825761</v>
      </c>
      <c r="I279" s="49">
        <f t="shared" si="65"/>
        <v>3.5177753212139384</v>
      </c>
      <c r="J279" s="50">
        <f t="shared" ref="J279:J342" si="71">SUM(F279:I279)</f>
        <v>3.7461932581035127</v>
      </c>
      <c r="K279" s="51">
        <f t="shared" si="67"/>
        <v>4.3713295749086105E-3</v>
      </c>
      <c r="L279" s="52">
        <f t="shared" si="70"/>
        <v>1.5955352948416428</v>
      </c>
      <c r="M279" s="53">
        <v>4.9297208598257619E-2</v>
      </c>
      <c r="N279" s="54">
        <f t="shared" si="68"/>
        <v>-3.1844647051583577</v>
      </c>
      <c r="O279" s="80">
        <v>65418211</v>
      </c>
      <c r="P279" s="26">
        <f>IF(O279&gt;0,AVERAGE($O$199:O279),0)</f>
        <v>65418211</v>
      </c>
      <c r="Q279" s="56">
        <v>0</v>
      </c>
      <c r="R279" s="56">
        <v>0</v>
      </c>
      <c r="S279" s="6"/>
    </row>
    <row r="280" spans="2:19" hidden="1" x14ac:dyDescent="0.2">
      <c r="B280" s="57">
        <f t="shared" si="69"/>
        <v>263</v>
      </c>
      <c r="C280" s="44">
        <v>41537</v>
      </c>
      <c r="D280" s="45">
        <v>20602445</v>
      </c>
      <c r="E280" s="25">
        <f>IF(D280&gt;0,AVERAGE(D$199:$D280),0)</f>
        <v>20284881.695121951</v>
      </c>
      <c r="F280" s="46">
        <f t="shared" si="63"/>
        <v>8.5154061624649863E-2</v>
      </c>
      <c r="G280" s="47">
        <f t="shared" si="64"/>
        <v>3.3666666666666664E-2</v>
      </c>
      <c r="H280" s="48">
        <f t="shared" si="66"/>
        <v>0.1093346952538761</v>
      </c>
      <c r="I280" s="49">
        <f t="shared" si="65"/>
        <v>3.5177753212139384</v>
      </c>
      <c r="J280" s="50">
        <f t="shared" si="71"/>
        <v>3.7459307447591312</v>
      </c>
      <c r="K280" s="51">
        <f t="shared" si="67"/>
        <v>4.370823300490231E-3</v>
      </c>
      <c r="L280" s="52">
        <f t="shared" si="70"/>
        <v>1.5953505046789342</v>
      </c>
      <c r="M280" s="53">
        <v>4.9034695253876097E-2</v>
      </c>
      <c r="N280" s="54">
        <f t="shared" si="68"/>
        <v>-3.1846494953210662</v>
      </c>
      <c r="O280" s="80">
        <v>65418211</v>
      </c>
      <c r="P280" s="26">
        <f>IF(O280&gt;0,AVERAGE($O$199:O280),0)</f>
        <v>65418211</v>
      </c>
      <c r="Q280" s="56">
        <v>0</v>
      </c>
      <c r="R280" s="56">
        <v>0</v>
      </c>
      <c r="S280" s="6"/>
    </row>
    <row r="281" spans="2:19" hidden="1" x14ac:dyDescent="0.2">
      <c r="B281" s="57">
        <f t="shared" si="69"/>
        <v>264</v>
      </c>
      <c r="C281" s="44">
        <v>41538</v>
      </c>
      <c r="D281" s="45">
        <v>20602978</v>
      </c>
      <c r="E281" s="25">
        <f>IF(D281&gt;0,AVERAGE(D$199:$D281),0)</f>
        <v>20288714.180722892</v>
      </c>
      <c r="F281" s="46">
        <f t="shared" si="63"/>
        <v>8.5154061624649863E-2</v>
      </c>
      <c r="G281" s="47">
        <f t="shared" si="64"/>
        <v>3.3666666666666664E-2</v>
      </c>
      <c r="H281" s="48">
        <f t="shared" si="66"/>
        <v>0.10933469133603743</v>
      </c>
      <c r="I281" s="49">
        <f t="shared" si="65"/>
        <v>3.5177753212139384</v>
      </c>
      <c r="J281" s="50">
        <f t="shared" si="71"/>
        <v>3.7459307408412923</v>
      </c>
      <c r="K281" s="51">
        <f t="shared" si="67"/>
        <v>4.3706278494328992E-3</v>
      </c>
      <c r="L281" s="52">
        <f t="shared" si="70"/>
        <v>1.5952791650430083</v>
      </c>
      <c r="M281" s="53">
        <v>4.9034691336037425E-2</v>
      </c>
      <c r="N281" s="54">
        <f t="shared" si="68"/>
        <v>-3.184720834956992</v>
      </c>
      <c r="O281" s="80">
        <v>65418211</v>
      </c>
      <c r="P281" s="26">
        <f>IF(O281&gt;0,AVERAGE($O$199:O281),0)</f>
        <v>65418211</v>
      </c>
      <c r="Q281" s="56">
        <v>0</v>
      </c>
      <c r="R281" s="56">
        <v>0</v>
      </c>
      <c r="S281" s="6"/>
    </row>
    <row r="282" spans="2:19" hidden="1" x14ac:dyDescent="0.2">
      <c r="B282" s="57">
        <f t="shared" si="69"/>
        <v>265</v>
      </c>
      <c r="C282" s="44">
        <v>41539</v>
      </c>
      <c r="D282" s="45">
        <v>20603511</v>
      </c>
      <c r="E282" s="25">
        <f>IF(D282&gt;0,AVERAGE(D$199:$D282),0)</f>
        <v>20292461.761904761</v>
      </c>
      <c r="F282" s="46">
        <f t="shared" si="63"/>
        <v>8.5154061624649863E-2</v>
      </c>
      <c r="G282" s="47">
        <f t="shared" si="64"/>
        <v>3.3666666666666664E-2</v>
      </c>
      <c r="H282" s="48">
        <f t="shared" si="66"/>
        <v>0.10933467268198162</v>
      </c>
      <c r="I282" s="49">
        <f t="shared" si="65"/>
        <v>3.5177753212139384</v>
      </c>
      <c r="J282" s="50">
        <f t="shared" si="71"/>
        <v>3.7459307221872367</v>
      </c>
      <c r="K282" s="51">
        <f t="shared" si="67"/>
        <v>4.3704367279825684E-3</v>
      </c>
      <c r="L282" s="52">
        <f t="shared" si="70"/>
        <v>1.5952094057136375</v>
      </c>
      <c r="M282" s="53">
        <v>4.9034672681981618E-2</v>
      </c>
      <c r="N282" s="54">
        <f t="shared" si="68"/>
        <v>-3.1847905942863628</v>
      </c>
      <c r="O282" s="80">
        <v>65418211</v>
      </c>
      <c r="P282" s="26">
        <f>IF(O282&gt;0,AVERAGE($O$199:O282),0)</f>
        <v>65418211</v>
      </c>
      <c r="Q282" s="56">
        <v>0</v>
      </c>
      <c r="R282" s="56">
        <v>0</v>
      </c>
      <c r="S282" s="6"/>
    </row>
    <row r="283" spans="2:19" hidden="1" x14ac:dyDescent="0.2">
      <c r="B283" s="57">
        <f t="shared" si="69"/>
        <v>266</v>
      </c>
      <c r="C283" s="44">
        <v>41540</v>
      </c>
      <c r="D283" s="45">
        <v>20604088</v>
      </c>
      <c r="E283" s="25">
        <f>IF(D283&gt;0,AVERAGE(D$199:$D283),0)</f>
        <v>20296127.952941176</v>
      </c>
      <c r="F283" s="46">
        <f t="shared" si="63"/>
        <v>8.5154061624649863E-2</v>
      </c>
      <c r="G283" s="47">
        <f t="shared" si="64"/>
        <v>3.3666666666666664E-2</v>
      </c>
      <c r="H283" s="48">
        <f t="shared" si="66"/>
        <v>9.1405597775073913E-2</v>
      </c>
      <c r="I283" s="49">
        <f t="shared" si="65"/>
        <v>3.5177753212139384</v>
      </c>
      <c r="J283" s="50">
        <f t="shared" si="71"/>
        <v>3.7280016472803288</v>
      </c>
      <c r="K283" s="51">
        <f t="shared" si="67"/>
        <v>4.3493325537131812E-3</v>
      </c>
      <c r="L283" s="52">
        <f t="shared" si="70"/>
        <v>1.5875063821053113</v>
      </c>
      <c r="M283" s="53">
        <v>3.1105597775073917E-2</v>
      </c>
      <c r="N283" s="54">
        <f t="shared" si="68"/>
        <v>-3.192493617894689</v>
      </c>
      <c r="O283" s="80">
        <v>65418211</v>
      </c>
      <c r="P283" s="26">
        <f>IF(O283&gt;0,AVERAGE($O$199:O283),0)</f>
        <v>65418211</v>
      </c>
      <c r="Q283" s="56">
        <v>0</v>
      </c>
      <c r="R283" s="56">
        <v>0</v>
      </c>
      <c r="S283" s="6"/>
    </row>
    <row r="284" spans="2:19" hidden="1" x14ac:dyDescent="0.2">
      <c r="B284" s="57">
        <f t="shared" si="69"/>
        <v>267</v>
      </c>
      <c r="C284" s="44">
        <v>41541</v>
      </c>
      <c r="D284" s="45">
        <v>20603975</v>
      </c>
      <c r="E284" s="25">
        <f>IF(D284&gt;0,AVERAGE(D$199:$D284),0)</f>
        <v>20299707.569767442</v>
      </c>
      <c r="F284" s="46">
        <f t="shared" si="63"/>
        <v>8.5154061624649863E-2</v>
      </c>
      <c r="G284" s="47">
        <f t="shared" si="64"/>
        <v>3.3666666666666664E-2</v>
      </c>
      <c r="H284" s="48">
        <f t="shared" si="66"/>
        <v>9.1842760179257354E-2</v>
      </c>
      <c r="I284" s="49">
        <f t="shared" si="65"/>
        <v>3.5177753212139384</v>
      </c>
      <c r="J284" s="50">
        <f t="shared" si="71"/>
        <v>3.7284388096845125</v>
      </c>
      <c r="K284" s="51">
        <f t="shared" si="67"/>
        <v>4.3496609249206921E-3</v>
      </c>
      <c r="L284" s="52">
        <f t="shared" si="70"/>
        <v>1.5876262375960526</v>
      </c>
      <c r="M284" s="53">
        <v>3.1542760179257362E-2</v>
      </c>
      <c r="N284" s="54">
        <f t="shared" si="68"/>
        <v>-3.1923737624039479</v>
      </c>
      <c r="O284" s="80">
        <v>65418211</v>
      </c>
      <c r="P284" s="26">
        <f>IF(O284&gt;0,AVERAGE($O$199:O284),0)</f>
        <v>65418211</v>
      </c>
      <c r="Q284" s="56">
        <v>0</v>
      </c>
      <c r="R284" s="56">
        <v>0</v>
      </c>
      <c r="S284" s="6"/>
    </row>
    <row r="285" spans="2:19" hidden="1" x14ac:dyDescent="0.2">
      <c r="B285" s="57">
        <f t="shared" si="69"/>
        <v>268</v>
      </c>
      <c r="C285" s="44">
        <v>41542</v>
      </c>
      <c r="D285" s="45">
        <v>20604516</v>
      </c>
      <c r="E285" s="25">
        <f>IF(D285&gt;0,AVERAGE(D$199:$D285),0)</f>
        <v>20303211.114942528</v>
      </c>
      <c r="F285" s="46">
        <f t="shared" si="63"/>
        <v>8.5154061624649863E-2</v>
      </c>
      <c r="G285" s="47">
        <f t="shared" si="64"/>
        <v>3.3666666666666664E-2</v>
      </c>
      <c r="H285" s="48">
        <f t="shared" si="66"/>
        <v>9.2110394487445679E-2</v>
      </c>
      <c r="I285" s="49">
        <f t="shared" si="65"/>
        <v>3.5177753212139384</v>
      </c>
      <c r="J285" s="50">
        <f t="shared" si="71"/>
        <v>3.7287064439927007</v>
      </c>
      <c r="K285" s="51">
        <f t="shared" si="67"/>
        <v>4.3497953626958456E-3</v>
      </c>
      <c r="L285" s="52">
        <f t="shared" si="70"/>
        <v>1.5876753073839835</v>
      </c>
      <c r="M285" s="53">
        <v>3.181039448744568E-2</v>
      </c>
      <c r="N285" s="54">
        <f t="shared" si="68"/>
        <v>-3.1923246926160167</v>
      </c>
      <c r="O285" s="80">
        <v>65418211</v>
      </c>
      <c r="P285" s="26">
        <f>IF(O285&gt;0,AVERAGE($O$199:O285),0)</f>
        <v>65418211</v>
      </c>
      <c r="Q285" s="56">
        <v>0</v>
      </c>
      <c r="R285" s="56">
        <v>0</v>
      </c>
      <c r="S285" s="6"/>
    </row>
    <row r="286" spans="2:19" hidden="1" x14ac:dyDescent="0.2">
      <c r="B286" s="57">
        <f t="shared" si="69"/>
        <v>269</v>
      </c>
      <c r="C286" s="44">
        <v>41543</v>
      </c>
      <c r="D286" s="45">
        <v>20605057</v>
      </c>
      <c r="E286" s="25">
        <f>IF(D286&gt;0,AVERAGE(D$199:$D286),0)</f>
        <v>20306641.181818184</v>
      </c>
      <c r="F286" s="46">
        <f t="shared" si="63"/>
        <v>8.5154061624649863E-2</v>
      </c>
      <c r="G286" s="47">
        <f t="shared" si="64"/>
        <v>3.3666666666666664E-2</v>
      </c>
      <c r="H286" s="48">
        <f t="shared" si="66"/>
        <v>9.1709788085751504E-2</v>
      </c>
      <c r="I286" s="49">
        <f t="shared" si="65"/>
        <v>3.5177753212139384</v>
      </c>
      <c r="J286" s="50">
        <f t="shared" si="71"/>
        <v>3.7283058375910065</v>
      </c>
      <c r="K286" s="51">
        <f t="shared" si="67"/>
        <v>4.349153999919946E-3</v>
      </c>
      <c r="L286" s="52">
        <f t="shared" si="70"/>
        <v>1.5874412099707802</v>
      </c>
      <c r="M286" s="53">
        <v>3.1409788085751511E-2</v>
      </c>
      <c r="N286" s="54">
        <f t="shared" si="68"/>
        <v>-3.1925587900292198</v>
      </c>
      <c r="O286" s="80">
        <v>65418211</v>
      </c>
      <c r="P286" s="26">
        <f>IF(O286&gt;0,AVERAGE($O$199:O286),0)</f>
        <v>65418211</v>
      </c>
      <c r="Q286" s="56">
        <v>0</v>
      </c>
      <c r="R286" s="56">
        <v>0</v>
      </c>
      <c r="S286" s="6"/>
    </row>
    <row r="287" spans="2:19" hidden="1" x14ac:dyDescent="0.2">
      <c r="B287" s="57">
        <f t="shared" si="69"/>
        <v>270</v>
      </c>
      <c r="C287" s="44">
        <v>41544</v>
      </c>
      <c r="D287" s="45">
        <v>20605597</v>
      </c>
      <c r="E287" s="25">
        <f>IF(D287&gt;0,AVERAGE(D$199:$D287),0)</f>
        <v>20310000.235955056</v>
      </c>
      <c r="F287" s="46">
        <f t="shared" si="63"/>
        <v>8.5154061624649863E-2</v>
      </c>
      <c r="G287" s="47">
        <f t="shared" si="64"/>
        <v>3.3666666666666664E-2</v>
      </c>
      <c r="H287" s="48">
        <f t="shared" si="66"/>
        <v>0.10270720433787126</v>
      </c>
      <c r="I287" s="49">
        <f t="shared" si="65"/>
        <v>3.5177753212139384</v>
      </c>
      <c r="J287" s="50">
        <f t="shared" si="71"/>
        <v>3.7393032538431261</v>
      </c>
      <c r="K287" s="51">
        <f t="shared" si="67"/>
        <v>4.361811823591198E-3</v>
      </c>
      <c r="L287" s="52">
        <f t="shared" si="70"/>
        <v>1.5920613156107872</v>
      </c>
      <c r="M287" s="53">
        <v>4.2407204337871263E-2</v>
      </c>
      <c r="N287" s="54">
        <f t="shared" si="68"/>
        <v>-3.1879386843892128</v>
      </c>
      <c r="O287" s="80">
        <v>65418211</v>
      </c>
      <c r="P287" s="26">
        <f>IF(O287&gt;0,AVERAGE($O$199:O287),0)</f>
        <v>65418211</v>
      </c>
      <c r="Q287" s="56">
        <v>0</v>
      </c>
      <c r="R287" s="56">
        <v>0</v>
      </c>
      <c r="S287" s="6"/>
    </row>
    <row r="288" spans="2:19" hidden="1" x14ac:dyDescent="0.2">
      <c r="B288" s="57">
        <f t="shared" si="69"/>
        <v>271</v>
      </c>
      <c r="C288" s="44">
        <v>41545</v>
      </c>
      <c r="D288" s="45">
        <v>20606131</v>
      </c>
      <c r="E288" s="25">
        <f>IF(D288&gt;0,AVERAGE(D$199:$D288),0)</f>
        <v>20313290.577777777</v>
      </c>
      <c r="F288" s="46">
        <f t="shared" si="63"/>
        <v>8.5154061624649863E-2</v>
      </c>
      <c r="G288" s="47">
        <f t="shared" si="64"/>
        <v>3.3666666666666664E-2</v>
      </c>
      <c r="H288" s="48">
        <f t="shared" si="66"/>
        <v>8.9460767259357893E-2</v>
      </c>
      <c r="I288" s="49">
        <f t="shared" si="65"/>
        <v>3.5177753212139384</v>
      </c>
      <c r="J288" s="50">
        <f t="shared" si="71"/>
        <v>3.7260568167646131</v>
      </c>
      <c r="K288" s="51">
        <f t="shared" si="67"/>
        <v>4.3461933457262973E-3</v>
      </c>
      <c r="L288" s="52">
        <f t="shared" si="70"/>
        <v>1.5863605711900985</v>
      </c>
      <c r="M288" s="53">
        <v>2.91607672593579E-2</v>
      </c>
      <c r="N288" s="54">
        <f t="shared" si="68"/>
        <v>-3.1936394288099015</v>
      </c>
      <c r="O288" s="80">
        <v>65418211</v>
      </c>
      <c r="P288" s="26">
        <f>IF(O288&gt;0,AVERAGE($O$199:O288),0)</f>
        <v>65418211</v>
      </c>
      <c r="Q288" s="56">
        <v>0</v>
      </c>
      <c r="R288" s="56">
        <v>0</v>
      </c>
      <c r="S288" s="6"/>
    </row>
    <row r="289" spans="2:19" hidden="1" x14ac:dyDescent="0.2">
      <c r="B289" s="57">
        <f t="shared" si="69"/>
        <v>272</v>
      </c>
      <c r="C289" s="44">
        <v>41546</v>
      </c>
      <c r="D289" s="45">
        <v>20606664</v>
      </c>
      <c r="E289" s="25">
        <f>IF(D289&gt;0,AVERAGE(D$199:$D289),0)</f>
        <v>20316514.46153846</v>
      </c>
      <c r="F289" s="46">
        <f t="shared" si="63"/>
        <v>8.5154061624649863E-2</v>
      </c>
      <c r="G289" s="47">
        <f t="shared" si="64"/>
        <v>3.3666666666666664E-2</v>
      </c>
      <c r="H289" s="48">
        <f t="shared" si="66"/>
        <v>8.9460769937176804E-2</v>
      </c>
      <c r="I289" s="49">
        <f t="shared" si="65"/>
        <v>3.5177753212139384</v>
      </c>
      <c r="J289" s="50">
        <f t="shared" si="71"/>
        <v>3.7260568194424319</v>
      </c>
      <c r="K289" s="51">
        <f t="shared" si="67"/>
        <v>4.3460299188967273E-3</v>
      </c>
      <c r="L289" s="52">
        <f t="shared" si="70"/>
        <v>1.5863009203973055</v>
      </c>
      <c r="M289" s="53">
        <v>2.9160769937176808E-2</v>
      </c>
      <c r="N289" s="54">
        <f t="shared" si="68"/>
        <v>-3.1936990796026947</v>
      </c>
      <c r="O289" s="80">
        <v>65418211</v>
      </c>
      <c r="P289" s="26">
        <f>IF(O289&gt;0,AVERAGE($O$199:O289),0)</f>
        <v>65418211</v>
      </c>
      <c r="Q289" s="56">
        <v>0</v>
      </c>
      <c r="R289" s="56">
        <v>0</v>
      </c>
      <c r="S289" s="6"/>
    </row>
    <row r="290" spans="2:19" hidden="1" x14ac:dyDescent="0.2">
      <c r="B290" s="57">
        <f t="shared" si="69"/>
        <v>273</v>
      </c>
      <c r="C290" s="44">
        <v>41547</v>
      </c>
      <c r="D290" s="58">
        <v>20607191</v>
      </c>
      <c r="E290" s="25">
        <f>IF(D290&gt;0,AVERAGE(D$199:$D290),0)</f>
        <v>20319673.989130434</v>
      </c>
      <c r="F290" s="46">
        <f>+$K$11/30</f>
        <v>8.5154061624649863E-2</v>
      </c>
      <c r="G290" s="47">
        <f t="shared" si="64"/>
        <v>3.3666666666666664E-2</v>
      </c>
      <c r="H290" s="48">
        <f>+$H$11/30+M290</f>
        <v>9.3172564171179903E-2</v>
      </c>
      <c r="I290" s="49">
        <f t="shared" si="65"/>
        <v>3.5177753212139384</v>
      </c>
      <c r="J290" s="50">
        <f t="shared" si="71"/>
        <v>3.729768613676435</v>
      </c>
      <c r="K290" s="51">
        <f t="shared" si="67"/>
        <v>4.3501989979683802E-3</v>
      </c>
      <c r="L290" s="52">
        <f t="shared" si="70"/>
        <v>1.5878226342584587</v>
      </c>
      <c r="M290" s="53">
        <v>3.2872564171179904E-2</v>
      </c>
      <c r="N290" s="54">
        <f t="shared" si="68"/>
        <v>-3.1921773657415415</v>
      </c>
      <c r="O290" s="80">
        <v>65418211</v>
      </c>
      <c r="P290" s="26">
        <f>IF(O290&gt;0,AVERAGE($O$199:O290),0)</f>
        <v>65418211</v>
      </c>
      <c r="Q290" s="56">
        <v>0</v>
      </c>
      <c r="R290" s="56">
        <v>0</v>
      </c>
      <c r="S290" s="6"/>
    </row>
    <row r="291" spans="2:19" x14ac:dyDescent="0.2">
      <c r="B291" s="57">
        <f t="shared" si="69"/>
        <v>274</v>
      </c>
      <c r="C291" s="44">
        <v>41548</v>
      </c>
      <c r="D291" s="58">
        <v>20607715</v>
      </c>
      <c r="E291" s="25">
        <f>IF(D291&gt;0,AVERAGE(D$291:$D291),0)</f>
        <v>20607715</v>
      </c>
      <c r="F291" s="184">
        <f>+$K$12/31</f>
        <v>8.240715641095149E-2</v>
      </c>
      <c r="G291" s="185">
        <f>+$G$12/31</f>
        <v>3.2354838709677418E-2</v>
      </c>
      <c r="H291" s="186">
        <f>+$H$12/31+M291</f>
        <v>9.1782132513161502E-2</v>
      </c>
      <c r="I291" s="187">
        <f>+$I$12/31</f>
        <v>3.4042986979489727</v>
      </c>
      <c r="J291" s="50">
        <f>SUM(F291:I291)</f>
        <v>3.6108428255827629</v>
      </c>
      <c r="K291" s="51">
        <f>+J291/((E291+P291)/1000)*100</f>
        <v>4.1973890819643868E-3</v>
      </c>
      <c r="L291" s="52">
        <f>+K291*365</f>
        <v>1.5320470149170011</v>
      </c>
      <c r="M291" s="53">
        <v>3.384664864219375E-2</v>
      </c>
      <c r="N291" s="54">
        <f>+L291-$C$9</f>
        <v>-3.2479529850829989</v>
      </c>
      <c r="O291" s="80">
        <v>65418211</v>
      </c>
      <c r="P291" s="26">
        <f>IF(O291&gt;0,AVERAGE($O$291:O291),0)</f>
        <v>65418211</v>
      </c>
      <c r="Q291" s="56">
        <v>0</v>
      </c>
      <c r="R291" s="56">
        <v>0</v>
      </c>
      <c r="S291" s="6"/>
    </row>
    <row r="292" spans="2:19" x14ac:dyDescent="0.2">
      <c r="B292" s="57">
        <f t="shared" si="69"/>
        <v>275</v>
      </c>
      <c r="C292" s="44">
        <v>41549</v>
      </c>
      <c r="D292" s="58">
        <v>20608239</v>
      </c>
      <c r="E292" s="25">
        <f>IF(D292&gt;0,AVERAGE(D$291:$D292),0)</f>
        <v>20607977</v>
      </c>
      <c r="F292" s="184">
        <f t="shared" ref="F292:F321" si="72">+$K$12/31</f>
        <v>8.240715641095149E-2</v>
      </c>
      <c r="G292" s="185">
        <f t="shared" ref="G292:G321" si="73">+$G$12/31</f>
        <v>3.2354838709677418E-2</v>
      </c>
      <c r="H292" s="186">
        <f t="shared" ref="H292:H321" si="74">+$H$12/31+M292</f>
        <v>9.2131204289725266E-2</v>
      </c>
      <c r="I292" s="187">
        <f t="shared" ref="I292:I321" si="75">+$I$12/31</f>
        <v>3.4042986979489727</v>
      </c>
      <c r="J292" s="50">
        <f t="shared" si="71"/>
        <v>3.6111918973593267</v>
      </c>
      <c r="K292" s="51">
        <f t="shared" si="67"/>
        <v>4.1977820723142203E-3</v>
      </c>
      <c r="L292" s="52">
        <f t="shared" si="70"/>
        <v>1.5321904563946904</v>
      </c>
      <c r="M292" s="53">
        <v>3.4195720418757514E-2</v>
      </c>
      <c r="N292" s="54">
        <f t="shared" si="68"/>
        <v>-3.2478095436053098</v>
      </c>
      <c r="O292" s="80">
        <v>65418211</v>
      </c>
      <c r="P292" s="26">
        <f>IF(O292&gt;0,AVERAGE($O$291:O292),0)</f>
        <v>65418211</v>
      </c>
      <c r="Q292" s="56">
        <v>0</v>
      </c>
      <c r="R292" s="56">
        <v>0</v>
      </c>
      <c r="S292" s="6"/>
    </row>
    <row r="293" spans="2:19" x14ac:dyDescent="0.2">
      <c r="B293" s="57">
        <f t="shared" si="69"/>
        <v>276</v>
      </c>
      <c r="C293" s="44">
        <v>41550</v>
      </c>
      <c r="D293" s="58">
        <v>20608722</v>
      </c>
      <c r="E293" s="25">
        <f>IF(D293&gt;0,AVERAGE(D$291:$D293),0)</f>
        <v>20608225.333333332</v>
      </c>
      <c r="F293" s="184">
        <f t="shared" si="72"/>
        <v>8.240715641095149E-2</v>
      </c>
      <c r="G293" s="185">
        <f t="shared" si="73"/>
        <v>3.2354838709677418E-2</v>
      </c>
      <c r="H293" s="186">
        <f t="shared" si="74"/>
        <v>9.0013501592015766E-2</v>
      </c>
      <c r="I293" s="187">
        <f t="shared" si="75"/>
        <v>3.4042986979489727</v>
      </c>
      <c r="J293" s="50">
        <f t="shared" si="71"/>
        <v>3.6090741946616172</v>
      </c>
      <c r="K293" s="51">
        <f t="shared" si="67"/>
        <v>4.1953082662604503E-3</v>
      </c>
      <c r="L293" s="52">
        <f t="shared" si="70"/>
        <v>1.5312875171850644</v>
      </c>
      <c r="M293" s="53">
        <v>3.2078017721048027E-2</v>
      </c>
      <c r="N293" s="54">
        <f t="shared" si="68"/>
        <v>-3.2487124828149359</v>
      </c>
      <c r="O293" s="80">
        <v>65418211</v>
      </c>
      <c r="P293" s="26">
        <f>IF(O293&gt;0,AVERAGE($O$291:O293),0)</f>
        <v>65418211</v>
      </c>
      <c r="Q293" s="56">
        <v>0</v>
      </c>
      <c r="R293" s="56">
        <v>0</v>
      </c>
      <c r="S293" s="6"/>
    </row>
    <row r="294" spans="2:19" x14ac:dyDescent="0.2">
      <c r="B294" s="57">
        <f t="shared" si="69"/>
        <v>277</v>
      </c>
      <c r="C294" s="44">
        <v>41551</v>
      </c>
      <c r="D294" s="58">
        <v>20609246</v>
      </c>
      <c r="E294" s="25">
        <f>IF(D294&gt;0,AVERAGE(D$291:$D294),0)</f>
        <v>20608480.5</v>
      </c>
      <c r="F294" s="184">
        <f t="shared" si="72"/>
        <v>8.240715641095149E-2</v>
      </c>
      <c r="G294" s="185">
        <f t="shared" si="73"/>
        <v>3.2354838709677418E-2</v>
      </c>
      <c r="H294" s="186">
        <f t="shared" si="74"/>
        <v>8.6211945612701166E-2</v>
      </c>
      <c r="I294" s="187">
        <f t="shared" si="75"/>
        <v>3.4042986979489727</v>
      </c>
      <c r="J294" s="50">
        <f t="shared" si="71"/>
        <v>3.6052726386823029</v>
      </c>
      <c r="K294" s="51">
        <f t="shared" si="67"/>
        <v>4.1908767800076362E-3</v>
      </c>
      <c r="L294" s="52">
        <f t="shared" si="70"/>
        <v>1.5296700247027872</v>
      </c>
      <c r="M294" s="53">
        <v>2.8276461741733424E-2</v>
      </c>
      <c r="N294" s="54">
        <f t="shared" si="68"/>
        <v>-3.250329975297213</v>
      </c>
      <c r="O294" s="80">
        <v>65418211</v>
      </c>
      <c r="P294" s="26">
        <f>IF(O294&gt;0,AVERAGE($O$291:O294),0)</f>
        <v>65418211</v>
      </c>
      <c r="Q294" s="56">
        <v>0</v>
      </c>
      <c r="R294" s="56">
        <v>0</v>
      </c>
      <c r="S294" s="6"/>
    </row>
    <row r="295" spans="2:19" x14ac:dyDescent="0.2">
      <c r="B295" s="57">
        <f t="shared" si="69"/>
        <v>278</v>
      </c>
      <c r="C295" s="44">
        <v>41552</v>
      </c>
      <c r="D295" s="58">
        <v>20609762</v>
      </c>
      <c r="E295" s="25">
        <f>IF(D295&gt;0,AVERAGE(D$291:$D295),0)</f>
        <v>20608736.800000001</v>
      </c>
      <c r="F295" s="184">
        <f t="shared" si="72"/>
        <v>8.240715641095149E-2</v>
      </c>
      <c r="G295" s="185">
        <f t="shared" si="73"/>
        <v>3.2354838709677418E-2</v>
      </c>
      <c r="H295" s="186">
        <f t="shared" si="74"/>
        <v>8.6034086299487292E-2</v>
      </c>
      <c r="I295" s="187">
        <f t="shared" si="75"/>
        <v>3.4042986979489727</v>
      </c>
      <c r="J295" s="50">
        <f t="shared" si="71"/>
        <v>3.6050947793690886</v>
      </c>
      <c r="K295" s="51">
        <f t="shared" si="67"/>
        <v>4.1906575457615952E-3</v>
      </c>
      <c r="L295" s="52">
        <f t="shared" si="70"/>
        <v>1.5295900042029822</v>
      </c>
      <c r="M295" s="53">
        <v>2.809860242851955E-2</v>
      </c>
      <c r="N295" s="54">
        <f t="shared" si="68"/>
        <v>-3.2504099957970181</v>
      </c>
      <c r="O295" s="80">
        <v>65418211</v>
      </c>
      <c r="P295" s="26">
        <f>IF(O295&gt;0,AVERAGE($O$291:O295),0)</f>
        <v>65418211</v>
      </c>
      <c r="Q295" s="56">
        <v>0</v>
      </c>
      <c r="R295" s="56">
        <v>0</v>
      </c>
      <c r="S295" s="6"/>
    </row>
    <row r="296" spans="2:19" x14ac:dyDescent="0.2">
      <c r="B296" s="57">
        <f t="shared" si="69"/>
        <v>279</v>
      </c>
      <c r="C296" s="44">
        <v>41553</v>
      </c>
      <c r="D296" s="58">
        <v>20610278</v>
      </c>
      <c r="E296" s="25">
        <f>IF(D296&gt;0,AVERAGE(D$291:$D296),0)</f>
        <v>20608993.666666668</v>
      </c>
      <c r="F296" s="184">
        <f t="shared" si="72"/>
        <v>8.240715641095149E-2</v>
      </c>
      <c r="G296" s="185">
        <f t="shared" si="73"/>
        <v>3.2354838709677418E-2</v>
      </c>
      <c r="H296" s="186">
        <f t="shared" si="74"/>
        <v>8.6034086449870442E-2</v>
      </c>
      <c r="I296" s="187">
        <f t="shared" si="75"/>
        <v>3.4042986979489727</v>
      </c>
      <c r="J296" s="50">
        <f t="shared" si="71"/>
        <v>3.6050947795194719</v>
      </c>
      <c r="K296" s="51">
        <f t="shared" si="67"/>
        <v>4.1906450331476988E-3</v>
      </c>
      <c r="L296" s="52">
        <f t="shared" si="70"/>
        <v>1.5295854370989102</v>
      </c>
      <c r="M296" s="53">
        <v>2.8098602578902693E-2</v>
      </c>
      <c r="N296" s="54">
        <f t="shared" si="68"/>
        <v>-3.2504145629010903</v>
      </c>
      <c r="O296" s="80">
        <v>65418211</v>
      </c>
      <c r="P296" s="26">
        <f>IF(O296&gt;0,AVERAGE($O$291:O296),0)</f>
        <v>65418211</v>
      </c>
      <c r="Q296" s="56">
        <v>0</v>
      </c>
      <c r="R296" s="56">
        <v>0</v>
      </c>
      <c r="S296" s="6"/>
    </row>
    <row r="297" spans="2:19" x14ac:dyDescent="0.2">
      <c r="B297" s="57">
        <f t="shared" si="69"/>
        <v>280</v>
      </c>
      <c r="C297" s="44">
        <v>41554</v>
      </c>
      <c r="D297" s="58">
        <v>20610818</v>
      </c>
      <c r="E297" s="25">
        <f>IF(D297&gt;0,AVERAGE(D$291:$D297),0)</f>
        <v>20609254.285714287</v>
      </c>
      <c r="F297" s="184">
        <f t="shared" si="72"/>
        <v>8.240715641095149E-2</v>
      </c>
      <c r="G297" s="185">
        <f t="shared" si="73"/>
        <v>3.2354838709677418E-2</v>
      </c>
      <c r="H297" s="186">
        <f t="shared" si="74"/>
        <v>9.7344006478157608E-2</v>
      </c>
      <c r="I297" s="187">
        <f t="shared" si="75"/>
        <v>3.4042986979489727</v>
      </c>
      <c r="J297" s="50">
        <f t="shared" si="71"/>
        <v>3.616404699547759</v>
      </c>
      <c r="K297" s="51">
        <f t="shared" si="67"/>
        <v>4.2037792088107694E-3</v>
      </c>
      <c r="L297" s="52">
        <f t="shared" si="70"/>
        <v>1.5343794112159308</v>
      </c>
      <c r="M297" s="53">
        <v>3.9408522607189869E-2</v>
      </c>
      <c r="N297" s="54">
        <f t="shared" si="68"/>
        <v>-3.2456205887840692</v>
      </c>
      <c r="O297" s="80">
        <v>65418211</v>
      </c>
      <c r="P297" s="26">
        <f>IF(O297&gt;0,AVERAGE($O$291:O297),0)</f>
        <v>65418211</v>
      </c>
      <c r="Q297" s="56">
        <v>0</v>
      </c>
      <c r="R297" s="56">
        <v>0</v>
      </c>
      <c r="S297" s="6"/>
    </row>
    <row r="298" spans="2:19" x14ac:dyDescent="0.2">
      <c r="B298" s="57">
        <f t="shared" si="69"/>
        <v>281</v>
      </c>
      <c r="C298" s="44">
        <v>41555</v>
      </c>
      <c r="D298" s="58">
        <v>20611342</v>
      </c>
      <c r="E298" s="25">
        <f>IF(D298&gt;0,AVERAGE(D$291:$D298),0)</f>
        <v>20609515.25</v>
      </c>
      <c r="F298" s="184">
        <f t="shared" si="72"/>
        <v>8.240715641095149E-2</v>
      </c>
      <c r="G298" s="185">
        <f t="shared" si="73"/>
        <v>3.2354838709677418E-2</v>
      </c>
      <c r="H298" s="186">
        <f t="shared" si="74"/>
        <v>9.4611273736332893E-2</v>
      </c>
      <c r="I298" s="187">
        <f t="shared" si="75"/>
        <v>3.4042986979489727</v>
      </c>
      <c r="J298" s="50">
        <f t="shared" si="71"/>
        <v>3.6136719668059345</v>
      </c>
      <c r="K298" s="51">
        <f t="shared" si="67"/>
        <v>4.2005898845965776E-3</v>
      </c>
      <c r="L298" s="52">
        <f t="shared" si="70"/>
        <v>1.5332153078777508</v>
      </c>
      <c r="M298" s="53">
        <v>3.6675789865365148E-2</v>
      </c>
      <c r="N298" s="54">
        <f t="shared" si="68"/>
        <v>-3.2467846921222492</v>
      </c>
      <c r="O298" s="80">
        <v>65418211</v>
      </c>
      <c r="P298" s="26">
        <f>IF(O298&gt;0,AVERAGE($O$291:O298),0)</f>
        <v>65418211</v>
      </c>
      <c r="Q298" s="56">
        <v>0</v>
      </c>
      <c r="R298" s="56">
        <v>0</v>
      </c>
      <c r="S298" s="6"/>
    </row>
    <row r="299" spans="2:19" x14ac:dyDescent="0.2">
      <c r="B299" s="57">
        <f t="shared" si="69"/>
        <v>282</v>
      </c>
      <c r="C299" s="44">
        <v>41556</v>
      </c>
      <c r="D299" s="58">
        <v>20611866</v>
      </c>
      <c r="E299" s="25">
        <f>IF(D299&gt;0,AVERAGE(D$291:$D299),0)</f>
        <v>20609776.444444444</v>
      </c>
      <c r="F299" s="184">
        <f t="shared" si="72"/>
        <v>8.240715641095149E-2</v>
      </c>
      <c r="G299" s="185">
        <f t="shared" si="73"/>
        <v>3.2354838709677418E-2</v>
      </c>
      <c r="H299" s="186">
        <f t="shared" si="74"/>
        <v>0.11016158330175807</v>
      </c>
      <c r="I299" s="187">
        <f t="shared" si="75"/>
        <v>3.4042986979489727</v>
      </c>
      <c r="J299" s="50">
        <f t="shared" si="71"/>
        <v>3.6292222763713595</v>
      </c>
      <c r="K299" s="51">
        <f t="shared" si="67"/>
        <v>4.2186530037274855E-3</v>
      </c>
      <c r="L299" s="52">
        <f t="shared" si="70"/>
        <v>1.5398083463605321</v>
      </c>
      <c r="M299" s="53">
        <v>5.2226099430790318E-2</v>
      </c>
      <c r="N299" s="54">
        <f t="shared" si="68"/>
        <v>-3.2401916536394682</v>
      </c>
      <c r="O299" s="80">
        <v>65418211</v>
      </c>
      <c r="P299" s="26">
        <f>IF(O299&gt;0,AVERAGE($O$291:O299),0)</f>
        <v>65418211</v>
      </c>
      <c r="Q299" s="56">
        <v>0</v>
      </c>
      <c r="R299" s="56">
        <v>0</v>
      </c>
      <c r="S299" s="6"/>
    </row>
    <row r="300" spans="2:19" x14ac:dyDescent="0.2">
      <c r="B300" s="57">
        <f t="shared" si="69"/>
        <v>283</v>
      </c>
      <c r="C300" s="44">
        <v>41557</v>
      </c>
      <c r="D300" s="58">
        <v>20612390</v>
      </c>
      <c r="E300" s="25">
        <f>IF(D300&gt;0,AVERAGE(D$291:$D300),0)</f>
        <v>20610037.800000001</v>
      </c>
      <c r="F300" s="184">
        <f t="shared" si="72"/>
        <v>8.240715641095149E-2</v>
      </c>
      <c r="G300" s="185">
        <f t="shared" si="73"/>
        <v>3.2354838709677418E-2</v>
      </c>
      <c r="H300" s="186">
        <f t="shared" si="74"/>
        <v>9.0452335837337486E-2</v>
      </c>
      <c r="I300" s="187">
        <f t="shared" si="75"/>
        <v>3.4042986979489727</v>
      </c>
      <c r="J300" s="50">
        <f t="shared" si="71"/>
        <v>3.6095130289069388</v>
      </c>
      <c r="K300" s="51">
        <f t="shared" si="67"/>
        <v>4.195729983180756E-3</v>
      </c>
      <c r="L300" s="52">
        <f t="shared" si="70"/>
        <v>1.531441443860976</v>
      </c>
      <c r="M300" s="53">
        <v>3.2516851966369741E-2</v>
      </c>
      <c r="N300" s="54">
        <f t="shared" si="68"/>
        <v>-3.2485585561390242</v>
      </c>
      <c r="O300" s="80">
        <v>65418211</v>
      </c>
      <c r="P300" s="26">
        <f>IF(O300&gt;0,AVERAGE($O$291:O300),0)</f>
        <v>65418211</v>
      </c>
      <c r="Q300" s="56">
        <v>0</v>
      </c>
      <c r="R300" s="56">
        <v>0</v>
      </c>
      <c r="S300" s="6"/>
    </row>
    <row r="301" spans="2:19" x14ac:dyDescent="0.2">
      <c r="B301" s="57">
        <f t="shared" si="69"/>
        <v>284</v>
      </c>
      <c r="C301" s="44">
        <v>41558</v>
      </c>
      <c r="D301" s="58">
        <v>20612914</v>
      </c>
      <c r="E301" s="25">
        <f>IF(D301&gt;0,AVERAGE(D$291:$D301),0)</f>
        <v>20610299.272727273</v>
      </c>
      <c r="F301" s="184">
        <f t="shared" si="72"/>
        <v>8.240715641095149E-2</v>
      </c>
      <c r="G301" s="185">
        <f t="shared" si="73"/>
        <v>3.2354838709677418E-2</v>
      </c>
      <c r="H301" s="186">
        <f t="shared" si="74"/>
        <v>6.7744396366911694E-2</v>
      </c>
      <c r="I301" s="187">
        <f t="shared" si="75"/>
        <v>3.4042986979489727</v>
      </c>
      <c r="J301" s="50">
        <f t="shared" si="71"/>
        <v>3.5868050894365133</v>
      </c>
      <c r="K301" s="51">
        <f t="shared" si="67"/>
        <v>4.1693214006213019E-3</v>
      </c>
      <c r="L301" s="52">
        <f t="shared" si="70"/>
        <v>1.5218023112267751</v>
      </c>
      <c r="M301" s="53">
        <v>9.8089124959439538E-3</v>
      </c>
      <c r="N301" s="54">
        <f t="shared" si="68"/>
        <v>-3.2581976887732251</v>
      </c>
      <c r="O301" s="80">
        <v>65418211</v>
      </c>
      <c r="P301" s="26">
        <f>IF(O301&gt;0,AVERAGE($O$291:O301),0)</f>
        <v>65418211</v>
      </c>
      <c r="Q301" s="56">
        <v>0</v>
      </c>
      <c r="R301" s="56">
        <v>0</v>
      </c>
      <c r="S301" s="6"/>
    </row>
    <row r="302" spans="2:19" x14ac:dyDescent="0.2">
      <c r="B302" s="57">
        <f t="shared" si="69"/>
        <v>285</v>
      </c>
      <c r="C302" s="44">
        <v>41559</v>
      </c>
      <c r="D302" s="58">
        <v>20613430</v>
      </c>
      <c r="E302" s="25">
        <f>IF(D302&gt;0,AVERAGE(D$291:$D302),0)</f>
        <v>20610560.166666668</v>
      </c>
      <c r="F302" s="184">
        <f t="shared" si="72"/>
        <v>8.240715641095149E-2</v>
      </c>
      <c r="G302" s="185">
        <f t="shared" si="73"/>
        <v>3.2354838709677418E-2</v>
      </c>
      <c r="H302" s="186">
        <f t="shared" si="74"/>
        <v>9.5317727597810431E-2</v>
      </c>
      <c r="I302" s="187">
        <f t="shared" si="75"/>
        <v>3.4042986979489727</v>
      </c>
      <c r="J302" s="50">
        <f t="shared" si="71"/>
        <v>3.6143784206674119</v>
      </c>
      <c r="K302" s="51">
        <f t="shared" si="67"/>
        <v>4.2013600469372565E-3</v>
      </c>
      <c r="L302" s="52">
        <f t="shared" si="70"/>
        <v>1.5334964171320986</v>
      </c>
      <c r="M302" s="53">
        <v>3.7382243726842686E-2</v>
      </c>
      <c r="N302" s="54">
        <f t="shared" si="68"/>
        <v>-3.2465035828679016</v>
      </c>
      <c r="O302" s="80">
        <v>65418211</v>
      </c>
      <c r="P302" s="26">
        <f>IF(O302&gt;0,AVERAGE($O$291:O302),0)</f>
        <v>65418211</v>
      </c>
      <c r="Q302" s="56">
        <v>0</v>
      </c>
      <c r="R302" s="56">
        <v>0</v>
      </c>
      <c r="S302" s="6"/>
    </row>
    <row r="303" spans="2:19" x14ac:dyDescent="0.2">
      <c r="B303" s="57">
        <f t="shared" si="69"/>
        <v>286</v>
      </c>
      <c r="C303" s="44">
        <v>41560</v>
      </c>
      <c r="D303" s="58">
        <v>20613946</v>
      </c>
      <c r="E303" s="25">
        <f>IF(D303&gt;0,AVERAGE(D$291:$D303),0)</f>
        <v>20610820.615384616</v>
      </c>
      <c r="F303" s="184">
        <f t="shared" si="72"/>
        <v>8.240715641095149E-2</v>
      </c>
      <c r="G303" s="185">
        <f t="shared" si="73"/>
        <v>3.2354838709677418E-2</v>
      </c>
      <c r="H303" s="186">
        <f t="shared" si="74"/>
        <v>9.5495588780634591E-2</v>
      </c>
      <c r="I303" s="187">
        <f t="shared" si="75"/>
        <v>3.4042986979489727</v>
      </c>
      <c r="J303" s="50">
        <f t="shared" si="71"/>
        <v>3.6145562818502359</v>
      </c>
      <c r="K303" s="51">
        <f t="shared" si="67"/>
        <v>4.201554073059964E-3</v>
      </c>
      <c r="L303" s="52">
        <f t="shared" si="70"/>
        <v>1.5335672366668869</v>
      </c>
      <c r="M303" s="53">
        <v>3.7560104909666846E-2</v>
      </c>
      <c r="N303" s="54">
        <f t="shared" si="68"/>
        <v>-3.2464327633331136</v>
      </c>
      <c r="O303" s="80">
        <v>65418211</v>
      </c>
      <c r="P303" s="26">
        <f>IF(O303&gt;0,AVERAGE($O$291:O303),0)</f>
        <v>65418211</v>
      </c>
      <c r="Q303" s="56">
        <v>0</v>
      </c>
      <c r="R303" s="56">
        <v>0</v>
      </c>
      <c r="S303" s="6"/>
    </row>
    <row r="304" spans="2:19" x14ac:dyDescent="0.2">
      <c r="B304" s="57">
        <f t="shared" si="69"/>
        <v>287</v>
      </c>
      <c r="C304" s="44">
        <v>41561</v>
      </c>
      <c r="D304" s="58">
        <v>20614486</v>
      </c>
      <c r="E304" s="25">
        <f>IF(D304&gt;0,AVERAGE(D$291:$D304),0)</f>
        <v>20611082.428571429</v>
      </c>
      <c r="F304" s="184">
        <f t="shared" si="72"/>
        <v>8.240715641095149E-2</v>
      </c>
      <c r="G304" s="185">
        <f t="shared" si="73"/>
        <v>3.2354838709677418E-2</v>
      </c>
      <c r="H304" s="186">
        <f t="shared" si="74"/>
        <v>9.239882505301264E-2</v>
      </c>
      <c r="I304" s="187">
        <f t="shared" si="75"/>
        <v>3.4042986979489727</v>
      </c>
      <c r="J304" s="50">
        <f t="shared" si="71"/>
        <v>3.6114595181226141</v>
      </c>
      <c r="K304" s="51">
        <f t="shared" si="67"/>
        <v>4.1979416245248409E-3</v>
      </c>
      <c r="L304" s="52">
        <f t="shared" si="70"/>
        <v>1.5322486929515668</v>
      </c>
      <c r="M304" s="53">
        <v>3.4463341182044895E-2</v>
      </c>
      <c r="N304" s="54">
        <f t="shared" si="68"/>
        <v>-3.2477513070484334</v>
      </c>
      <c r="O304" s="80">
        <v>65418211</v>
      </c>
      <c r="P304" s="26">
        <f>IF(O304&gt;0,AVERAGE($O$291:O304),0)</f>
        <v>65418211</v>
      </c>
      <c r="Q304" s="56">
        <v>0</v>
      </c>
      <c r="R304" s="56">
        <v>0</v>
      </c>
      <c r="S304" s="6"/>
    </row>
    <row r="305" spans="2:19" x14ac:dyDescent="0.2">
      <c r="B305" s="57">
        <f t="shared" si="69"/>
        <v>288</v>
      </c>
      <c r="C305" s="44">
        <v>41562</v>
      </c>
      <c r="D305" s="58">
        <v>20595964</v>
      </c>
      <c r="E305" s="25">
        <f>IF(D305&gt;0,AVERAGE(D$291:$D305),0)</f>
        <v>20610074.533333335</v>
      </c>
      <c r="F305" s="184">
        <f t="shared" si="72"/>
        <v>8.240715641095149E-2</v>
      </c>
      <c r="G305" s="185">
        <f t="shared" si="73"/>
        <v>3.2354838709677418E-2</v>
      </c>
      <c r="H305" s="186">
        <f t="shared" si="74"/>
        <v>9.5934420363505801E-2</v>
      </c>
      <c r="I305" s="187">
        <f t="shared" si="75"/>
        <v>3.4042986979489727</v>
      </c>
      <c r="J305" s="50">
        <f t="shared" si="71"/>
        <v>3.6149951134331073</v>
      </c>
      <c r="K305" s="51">
        <f t="shared" si="67"/>
        <v>4.2021006126321181E-3</v>
      </c>
      <c r="L305" s="52">
        <f t="shared" si="70"/>
        <v>1.5337667236107231</v>
      </c>
      <c r="M305" s="53">
        <v>3.7998936492538063E-2</v>
      </c>
      <c r="N305" s="54">
        <f t="shared" si="68"/>
        <v>-3.2462332763892769</v>
      </c>
      <c r="O305" s="80">
        <v>65418211</v>
      </c>
      <c r="P305" s="26">
        <f>IF(O305&gt;0,AVERAGE($O$291:O305),0)</f>
        <v>65418211</v>
      </c>
      <c r="Q305" s="56">
        <v>0</v>
      </c>
      <c r="R305" s="56">
        <v>0</v>
      </c>
      <c r="S305" s="6"/>
    </row>
    <row r="306" spans="2:19" x14ac:dyDescent="0.2">
      <c r="B306" s="57">
        <f t="shared" si="69"/>
        <v>289</v>
      </c>
      <c r="C306" s="44">
        <v>41563</v>
      </c>
      <c r="D306" s="58">
        <v>20596490</v>
      </c>
      <c r="E306" s="25">
        <f>IF(D306&gt;0,AVERAGE(D$291:$D306),0)</f>
        <v>20609225.5</v>
      </c>
      <c r="F306" s="184">
        <f t="shared" si="72"/>
        <v>8.240715641095149E-2</v>
      </c>
      <c r="G306" s="185">
        <f t="shared" si="73"/>
        <v>3.2354838709677418E-2</v>
      </c>
      <c r="H306" s="186">
        <f t="shared" si="74"/>
        <v>0.14406608554257541</v>
      </c>
      <c r="I306" s="187">
        <f t="shared" si="75"/>
        <v>3.4042986979489727</v>
      </c>
      <c r="J306" s="50">
        <f t="shared" si="71"/>
        <v>3.6631267786121771</v>
      </c>
      <c r="K306" s="51">
        <f t="shared" si="67"/>
        <v>4.2580912876698093E-3</v>
      </c>
      <c r="L306" s="52">
        <f t="shared" si="70"/>
        <v>1.5542033199994805</v>
      </c>
      <c r="M306" s="53">
        <v>8.6130601671607659E-2</v>
      </c>
      <c r="N306" s="54">
        <f t="shared" si="68"/>
        <v>-3.2257966800005198</v>
      </c>
      <c r="O306" s="80">
        <v>65418211</v>
      </c>
      <c r="P306" s="26">
        <f>IF(O306&gt;0,AVERAGE($O$291:O306),0)</f>
        <v>65418211</v>
      </c>
      <c r="Q306" s="56">
        <v>0</v>
      </c>
      <c r="R306" s="56">
        <v>0</v>
      </c>
      <c r="S306" s="6"/>
    </row>
    <row r="307" spans="2:19" x14ac:dyDescent="0.2">
      <c r="B307" s="57">
        <f t="shared" si="69"/>
        <v>290</v>
      </c>
      <c r="C307" s="44">
        <v>41564</v>
      </c>
      <c r="D307" s="58">
        <v>20597020</v>
      </c>
      <c r="E307" s="25">
        <f>IF(D307&gt;0,AVERAGE(D$291:$D307),0)</f>
        <v>20608507.529411763</v>
      </c>
      <c r="F307" s="184">
        <f t="shared" si="72"/>
        <v>8.240715641095149E-2</v>
      </c>
      <c r="G307" s="185">
        <f t="shared" si="73"/>
        <v>3.2354838709677418E-2</v>
      </c>
      <c r="H307" s="186">
        <f t="shared" si="74"/>
        <v>0.10892181865273998</v>
      </c>
      <c r="I307" s="187">
        <f t="shared" si="75"/>
        <v>3.4042986979489727</v>
      </c>
      <c r="J307" s="50">
        <f t="shared" si="71"/>
        <v>3.6279825117223417</v>
      </c>
      <c r="K307" s="51">
        <f t="shared" si="67"/>
        <v>4.2172740908186174E-3</v>
      </c>
      <c r="L307" s="52">
        <f t="shared" si="70"/>
        <v>1.5393050431487953</v>
      </c>
      <c r="M307" s="53">
        <v>5.0986334781772225E-2</v>
      </c>
      <c r="N307" s="54">
        <f t="shared" si="68"/>
        <v>-3.2406949568512049</v>
      </c>
      <c r="O307" s="80">
        <v>65418211</v>
      </c>
      <c r="P307" s="26">
        <f>IF(O307&gt;0,AVERAGE($O$291:O307),0)</f>
        <v>65418211</v>
      </c>
      <c r="Q307" s="56">
        <v>0</v>
      </c>
      <c r="R307" s="56">
        <v>0</v>
      </c>
      <c r="S307" s="6"/>
    </row>
    <row r="308" spans="2:19" x14ac:dyDescent="0.2">
      <c r="B308" s="57">
        <f t="shared" si="69"/>
        <v>291</v>
      </c>
      <c r="C308" s="44">
        <v>41565</v>
      </c>
      <c r="D308" s="58">
        <v>20597540</v>
      </c>
      <c r="E308" s="25">
        <f>IF(D308&gt;0,AVERAGE(D$291:$D308),0)</f>
        <v>20607898.222222224</v>
      </c>
      <c r="F308" s="184">
        <f t="shared" si="72"/>
        <v>8.240715641095149E-2</v>
      </c>
      <c r="G308" s="185">
        <f t="shared" si="73"/>
        <v>3.2354838709677418E-2</v>
      </c>
      <c r="H308" s="186">
        <f t="shared" si="74"/>
        <v>9.663952435688776E-2</v>
      </c>
      <c r="I308" s="187">
        <f t="shared" si="75"/>
        <v>3.4042986979489727</v>
      </c>
      <c r="J308" s="50">
        <f t="shared" si="71"/>
        <v>3.6157002174264892</v>
      </c>
      <c r="K308" s="51">
        <f t="shared" si="67"/>
        <v>4.2030265580027919E-3</v>
      </c>
      <c r="L308" s="52">
        <f t="shared" si="70"/>
        <v>1.534104693671019</v>
      </c>
      <c r="M308" s="53">
        <v>3.8704040485920015E-2</v>
      </c>
      <c r="N308" s="54">
        <f t="shared" si="68"/>
        <v>-3.2458953063289813</v>
      </c>
      <c r="O308" s="80">
        <v>65418211</v>
      </c>
      <c r="P308" s="26">
        <f>IF(O308&gt;0,AVERAGE($O$291:O308),0)</f>
        <v>65418211</v>
      </c>
      <c r="Q308" s="56">
        <v>0</v>
      </c>
      <c r="R308" s="56">
        <v>0</v>
      </c>
      <c r="S308" s="6"/>
    </row>
    <row r="309" spans="2:19" x14ac:dyDescent="0.2">
      <c r="B309" s="57">
        <f t="shared" si="69"/>
        <v>292</v>
      </c>
      <c r="C309" s="44">
        <v>41566</v>
      </c>
      <c r="D309" s="58">
        <v>20598056</v>
      </c>
      <c r="E309" s="25">
        <f>IF(D309&gt;0,AVERAGE(D$291:$D309),0)</f>
        <v>20607380.210526317</v>
      </c>
      <c r="F309" s="184">
        <f t="shared" si="72"/>
        <v>8.240715641095149E-2</v>
      </c>
      <c r="G309" s="185">
        <f t="shared" si="73"/>
        <v>3.2354838709677418E-2</v>
      </c>
      <c r="H309" s="186">
        <f t="shared" si="74"/>
        <v>0.10256460435008244</v>
      </c>
      <c r="I309" s="187">
        <f t="shared" si="75"/>
        <v>3.4042986979489727</v>
      </c>
      <c r="J309" s="50">
        <f t="shared" si="71"/>
        <v>3.6216252974196839</v>
      </c>
      <c r="K309" s="51">
        <f t="shared" si="67"/>
        <v>4.2099394452944283E-3</v>
      </c>
      <c r="L309" s="52">
        <f t="shared" si="70"/>
        <v>1.5366278975324663</v>
      </c>
      <c r="M309" s="53">
        <v>4.4629120479114694E-2</v>
      </c>
      <c r="N309" s="54">
        <f t="shared" si="68"/>
        <v>-3.2433721024675339</v>
      </c>
      <c r="O309" s="80">
        <v>65418211</v>
      </c>
      <c r="P309" s="26">
        <f>IF(O309&gt;0,AVERAGE($O$291:O309),0)</f>
        <v>65418211</v>
      </c>
      <c r="Q309" s="56">
        <v>0</v>
      </c>
      <c r="R309" s="56">
        <v>0</v>
      </c>
      <c r="S309" s="6"/>
    </row>
    <row r="310" spans="2:19" x14ac:dyDescent="0.2">
      <c r="B310" s="57">
        <f t="shared" si="69"/>
        <v>293</v>
      </c>
      <c r="C310" s="44">
        <v>41567</v>
      </c>
      <c r="D310" s="58">
        <v>20598572</v>
      </c>
      <c r="E310" s="25">
        <f>IF(D310&gt;0,AVERAGE(D$291:$D310),0)</f>
        <v>20606939.800000001</v>
      </c>
      <c r="F310" s="184">
        <f t="shared" si="72"/>
        <v>8.240715641095149E-2</v>
      </c>
      <c r="G310" s="185">
        <f t="shared" si="73"/>
        <v>3.2354838709677418E-2</v>
      </c>
      <c r="H310" s="186">
        <f t="shared" si="74"/>
        <v>0.10529890055889497</v>
      </c>
      <c r="I310" s="187">
        <f t="shared" si="75"/>
        <v>3.4042986979489727</v>
      </c>
      <c r="J310" s="50">
        <f t="shared" si="71"/>
        <v>3.6243595936284967</v>
      </c>
      <c r="K310" s="51">
        <f t="shared" si="67"/>
        <v>4.2131394829574616E-3</v>
      </c>
      <c r="L310" s="52">
        <f t="shared" si="70"/>
        <v>1.5377959112794735</v>
      </c>
      <c r="M310" s="53">
        <v>4.7363416687927228E-2</v>
      </c>
      <c r="N310" s="54">
        <f t="shared" si="68"/>
        <v>-3.242204088720527</v>
      </c>
      <c r="O310" s="80">
        <v>65418211</v>
      </c>
      <c r="P310" s="26">
        <f>IF(O310&gt;0,AVERAGE($O$291:O310),0)</f>
        <v>65418211</v>
      </c>
      <c r="Q310" s="56">
        <v>0</v>
      </c>
      <c r="R310" s="56">
        <v>0</v>
      </c>
      <c r="S310" s="6"/>
    </row>
    <row r="311" spans="2:19" x14ac:dyDescent="0.2">
      <c r="B311" s="57">
        <f t="shared" si="69"/>
        <v>294</v>
      </c>
      <c r="C311" s="44">
        <v>41568</v>
      </c>
      <c r="D311" s="58">
        <v>20599105</v>
      </c>
      <c r="E311" s="25">
        <f>IF(D311&gt;0,AVERAGE(D$291:$D311),0)</f>
        <v>20606566.714285713</v>
      </c>
      <c r="F311" s="184">
        <f t="shared" si="72"/>
        <v>8.240715641095149E-2</v>
      </c>
      <c r="G311" s="185">
        <f t="shared" si="73"/>
        <v>3.2354838709677418E-2</v>
      </c>
      <c r="H311" s="186">
        <f t="shared" si="74"/>
        <v>9.013633847173369E-2</v>
      </c>
      <c r="I311" s="187">
        <f t="shared" si="75"/>
        <v>3.4042986979489727</v>
      </c>
      <c r="J311" s="50">
        <f t="shared" si="71"/>
        <v>3.6091970315413353</v>
      </c>
      <c r="K311" s="51">
        <f t="shared" si="67"/>
        <v>4.1955319472356777E-3</v>
      </c>
      <c r="L311" s="52">
        <f t="shared" si="70"/>
        <v>1.5313691607410223</v>
      </c>
      <c r="M311" s="53">
        <v>3.2200854600765952E-2</v>
      </c>
      <c r="N311" s="54">
        <f t="shared" si="68"/>
        <v>-3.2486308392589782</v>
      </c>
      <c r="O311" s="80">
        <v>65418211</v>
      </c>
      <c r="P311" s="26">
        <f>IF(O311&gt;0,AVERAGE($O$291:O311),0)</f>
        <v>65418211</v>
      </c>
      <c r="Q311" s="56">
        <v>0</v>
      </c>
      <c r="R311" s="56">
        <v>0</v>
      </c>
      <c r="S311" s="6"/>
    </row>
    <row r="312" spans="2:19" x14ac:dyDescent="0.2">
      <c r="B312" s="57">
        <f t="shared" si="69"/>
        <v>295</v>
      </c>
      <c r="C312" s="44">
        <v>41569</v>
      </c>
      <c r="D312" s="58">
        <v>20599529</v>
      </c>
      <c r="E312" s="25">
        <f>IF(D312&gt;0,AVERAGE(D$291:$D312),0)</f>
        <v>20606246.818181816</v>
      </c>
      <c r="F312" s="184">
        <f t="shared" si="72"/>
        <v>8.240715641095149E-2</v>
      </c>
      <c r="G312" s="185">
        <f t="shared" si="73"/>
        <v>3.2354838709677418E-2</v>
      </c>
      <c r="H312" s="186">
        <f t="shared" si="74"/>
        <v>8.9290987320711668E-2</v>
      </c>
      <c r="I312" s="187">
        <f t="shared" si="75"/>
        <v>3.4042986979489727</v>
      </c>
      <c r="J312" s="50">
        <f t="shared" si="71"/>
        <v>3.6083516803903133</v>
      </c>
      <c r="K312" s="51">
        <f t="shared" si="67"/>
        <v>4.1945648620265591E-3</v>
      </c>
      <c r="L312" s="52">
        <f t="shared" si="70"/>
        <v>1.531016174639694</v>
      </c>
      <c r="M312" s="53">
        <v>3.1355503449743929E-2</v>
      </c>
      <c r="N312" s="54">
        <f t="shared" si="68"/>
        <v>-3.2489838253603063</v>
      </c>
      <c r="O312" s="80">
        <v>65418211</v>
      </c>
      <c r="P312" s="26">
        <f>IF(O312&gt;0,AVERAGE($O$291:O312),0)</f>
        <v>65418211</v>
      </c>
      <c r="Q312" s="56">
        <v>0</v>
      </c>
      <c r="R312" s="56">
        <v>0</v>
      </c>
      <c r="S312" s="6"/>
    </row>
    <row r="313" spans="2:19" x14ac:dyDescent="0.2">
      <c r="B313" s="57">
        <f t="shared" si="69"/>
        <v>296</v>
      </c>
      <c r="C313" s="44">
        <v>41570</v>
      </c>
      <c r="D313" s="58">
        <v>20600048</v>
      </c>
      <c r="E313" s="25">
        <f>IF(D313&gt;0,AVERAGE(D$291:$D313),0)</f>
        <v>20605977.304347824</v>
      </c>
      <c r="F313" s="184">
        <f t="shared" si="72"/>
        <v>8.240715641095149E-2</v>
      </c>
      <c r="G313" s="185">
        <f t="shared" si="73"/>
        <v>3.2354838709677418E-2</v>
      </c>
      <c r="H313" s="186">
        <f t="shared" si="74"/>
        <v>8.4573090320086891E-2</v>
      </c>
      <c r="I313" s="187">
        <f t="shared" si="75"/>
        <v>3.4042986979489727</v>
      </c>
      <c r="J313" s="50">
        <f t="shared" si="71"/>
        <v>3.6036337833896885</v>
      </c>
      <c r="K313" s="51">
        <f t="shared" si="67"/>
        <v>4.1890936193902497E-3</v>
      </c>
      <c r="L313" s="52">
        <f t="shared" si="70"/>
        <v>1.5290191710774412</v>
      </c>
      <c r="M313" s="53">
        <v>2.6637606449119146E-2</v>
      </c>
      <c r="N313" s="54">
        <f t="shared" si="68"/>
        <v>-3.2509808289225592</v>
      </c>
      <c r="O313" s="80">
        <v>65418211</v>
      </c>
      <c r="P313" s="26">
        <f>IF(O313&gt;0,AVERAGE($O$291:O313),0)</f>
        <v>65418211</v>
      </c>
      <c r="Q313" s="56">
        <v>0</v>
      </c>
      <c r="R313" s="56">
        <v>0</v>
      </c>
      <c r="S313" s="6"/>
    </row>
    <row r="314" spans="2:19" x14ac:dyDescent="0.2">
      <c r="B314" s="57">
        <f t="shared" si="69"/>
        <v>297</v>
      </c>
      <c r="C314" s="44">
        <v>41571</v>
      </c>
      <c r="D314" s="58">
        <v>20600568</v>
      </c>
      <c r="E314" s="25">
        <f>IF(D314&gt;0,AVERAGE(D$291:$D314),0)</f>
        <v>20605751.916666668</v>
      </c>
      <c r="F314" s="184">
        <f t="shared" si="72"/>
        <v>8.240715641095149E-2</v>
      </c>
      <c r="G314" s="185">
        <f t="shared" si="73"/>
        <v>3.2354838709677418E-2</v>
      </c>
      <c r="H314" s="186">
        <f t="shared" si="74"/>
        <v>8.5781420134030839E-2</v>
      </c>
      <c r="I314" s="187">
        <f t="shared" si="75"/>
        <v>3.4042986979489727</v>
      </c>
      <c r="J314" s="50">
        <f t="shared" si="71"/>
        <v>3.6048421132036323</v>
      </c>
      <c r="K314" s="51">
        <f t="shared" si="67"/>
        <v>4.1905092383336525E-3</v>
      </c>
      <c r="L314" s="52">
        <f t="shared" si="70"/>
        <v>1.5295358719917831</v>
      </c>
      <c r="M314" s="53">
        <v>2.7845936263063101E-2</v>
      </c>
      <c r="N314" s="54">
        <f t="shared" si="68"/>
        <v>-3.2504641280082174</v>
      </c>
      <c r="O314" s="80">
        <v>65418211</v>
      </c>
      <c r="P314" s="26">
        <f>IF(O314&gt;0,AVERAGE($O$291:O314),0)</f>
        <v>65418211</v>
      </c>
      <c r="Q314" s="56">
        <v>0</v>
      </c>
      <c r="R314" s="56">
        <v>0</v>
      </c>
      <c r="S314" s="6"/>
    </row>
    <row r="315" spans="2:19" x14ac:dyDescent="0.2">
      <c r="B315" s="57">
        <f t="shared" si="69"/>
        <v>298</v>
      </c>
      <c r="C315" s="44">
        <v>41572</v>
      </c>
      <c r="D315" s="58">
        <v>20601089</v>
      </c>
      <c r="E315" s="25">
        <f>IF(D315&gt;0,AVERAGE(D$291:$D315),0)</f>
        <v>20605565.399999999</v>
      </c>
      <c r="F315" s="184">
        <f t="shared" si="72"/>
        <v>8.240715641095149E-2</v>
      </c>
      <c r="G315" s="185">
        <f t="shared" si="73"/>
        <v>3.2354838709677418E-2</v>
      </c>
      <c r="H315" s="186">
        <f t="shared" si="74"/>
        <v>8.6328975593646357E-2</v>
      </c>
      <c r="I315" s="187">
        <f t="shared" si="75"/>
        <v>3.4042986979489727</v>
      </c>
      <c r="J315" s="50">
        <f t="shared" si="71"/>
        <v>3.6053896686632481</v>
      </c>
      <c r="K315" s="51">
        <f t="shared" si="67"/>
        <v>4.1911548406089833E-3</v>
      </c>
      <c r="L315" s="52">
        <f t="shared" si="70"/>
        <v>1.529771516822279</v>
      </c>
      <c r="M315" s="53">
        <v>2.8393491722678611E-2</v>
      </c>
      <c r="N315" s="54">
        <f t="shared" si="68"/>
        <v>-3.2502284831777213</v>
      </c>
      <c r="O315" s="80">
        <v>65418211</v>
      </c>
      <c r="P315" s="26">
        <f>IF(O315&gt;0,AVERAGE($O$291:O315),0)</f>
        <v>65418211</v>
      </c>
      <c r="Q315" s="56">
        <v>0</v>
      </c>
      <c r="R315" s="56">
        <v>0</v>
      </c>
      <c r="S315" s="6"/>
    </row>
    <row r="316" spans="2:19" x14ac:dyDescent="0.2">
      <c r="B316" s="57">
        <f t="shared" si="69"/>
        <v>299</v>
      </c>
      <c r="C316" s="44">
        <v>41573</v>
      </c>
      <c r="D316" s="58">
        <v>20601605</v>
      </c>
      <c r="E316" s="25">
        <f>IF(D316&gt;0,AVERAGE(D$291:$D316),0)</f>
        <v>20605413.076923076</v>
      </c>
      <c r="F316" s="184">
        <f t="shared" si="72"/>
        <v>8.240715641095149E-2</v>
      </c>
      <c r="G316" s="185">
        <f t="shared" si="73"/>
        <v>3.2354838709677418E-2</v>
      </c>
      <c r="H316" s="186">
        <f t="shared" si="74"/>
        <v>8.0107483683814998E-2</v>
      </c>
      <c r="I316" s="187">
        <f t="shared" si="75"/>
        <v>3.4042986979489727</v>
      </c>
      <c r="J316" s="50">
        <f t="shared" si="71"/>
        <v>3.5991681767534165</v>
      </c>
      <c r="K316" s="51">
        <f t="shared" si="67"/>
        <v>4.1839299557235683E-3</v>
      </c>
      <c r="L316" s="52">
        <f t="shared" si="70"/>
        <v>1.5271344338391024</v>
      </c>
      <c r="M316" s="53">
        <v>2.2171999812847256E-2</v>
      </c>
      <c r="N316" s="54">
        <f t="shared" si="68"/>
        <v>-3.2528655661608976</v>
      </c>
      <c r="O316" s="80">
        <v>65418211</v>
      </c>
      <c r="P316" s="26">
        <f>IF(O316&gt;0,AVERAGE($O$291:O316),0)</f>
        <v>65418211</v>
      </c>
      <c r="Q316" s="56">
        <v>0</v>
      </c>
      <c r="R316" s="56">
        <v>0</v>
      </c>
      <c r="S316" s="6"/>
    </row>
    <row r="317" spans="2:19" x14ac:dyDescent="0.2">
      <c r="B317" s="57">
        <f t="shared" si="69"/>
        <v>300</v>
      </c>
      <c r="C317" s="44">
        <v>41574</v>
      </c>
      <c r="D317" s="58">
        <v>20602122</v>
      </c>
      <c r="E317" s="25">
        <f>IF(D317&gt;0,AVERAGE(D$291:$D317),0)</f>
        <v>20605291.185185187</v>
      </c>
      <c r="F317" s="184">
        <f t="shared" si="72"/>
        <v>8.240715641095149E-2</v>
      </c>
      <c r="G317" s="185">
        <f t="shared" si="73"/>
        <v>3.2354838709677418E-2</v>
      </c>
      <c r="H317" s="186">
        <f t="shared" si="74"/>
        <v>8.6467847787089464E-2</v>
      </c>
      <c r="I317" s="187">
        <f t="shared" si="75"/>
        <v>3.4042986979489727</v>
      </c>
      <c r="J317" s="50">
        <f t="shared" si="71"/>
        <v>3.6055285408566911</v>
      </c>
      <c r="K317" s="51">
        <f t="shared" si="67"/>
        <v>4.1913296358185572E-3</v>
      </c>
      <c r="L317" s="52">
        <f t="shared" si="70"/>
        <v>1.5298353170737733</v>
      </c>
      <c r="M317" s="53">
        <v>2.8532363916121722E-2</v>
      </c>
      <c r="N317" s="54">
        <f t="shared" si="68"/>
        <v>-3.250164682926227</v>
      </c>
      <c r="O317" s="80">
        <v>65418211</v>
      </c>
      <c r="P317" s="26">
        <f>IF(O317&gt;0,AVERAGE($O$291:O317),0)</f>
        <v>65418211</v>
      </c>
      <c r="Q317" s="56">
        <v>0</v>
      </c>
      <c r="R317" s="56">
        <v>0</v>
      </c>
      <c r="S317" s="6"/>
    </row>
    <row r="318" spans="2:19" x14ac:dyDescent="0.2">
      <c r="B318" s="57">
        <f t="shared" si="69"/>
        <v>301</v>
      </c>
      <c r="C318" s="44">
        <v>41575</v>
      </c>
      <c r="D318" s="58">
        <v>20602654</v>
      </c>
      <c r="E318" s="25">
        <f>IF(D318&gt;0,AVERAGE(D$291:$D318),0)</f>
        <v>20605197</v>
      </c>
      <c r="F318" s="184">
        <f t="shared" si="72"/>
        <v>8.240715641095149E-2</v>
      </c>
      <c r="G318" s="185">
        <f t="shared" si="73"/>
        <v>3.2354838709677418E-2</v>
      </c>
      <c r="H318" s="186">
        <f t="shared" si="74"/>
        <v>8.5781420629550298E-2</v>
      </c>
      <c r="I318" s="187">
        <f t="shared" si="75"/>
        <v>3.4042986979489727</v>
      </c>
      <c r="J318" s="50">
        <f t="shared" si="71"/>
        <v>3.604842113699152</v>
      </c>
      <c r="K318" s="51">
        <f t="shared" si="67"/>
        <v>4.190536270894025E-3</v>
      </c>
      <c r="L318" s="52">
        <f t="shared" si="70"/>
        <v>1.5295457388763192</v>
      </c>
      <c r="M318" s="53">
        <v>2.7845936758582546E-2</v>
      </c>
      <c r="N318" s="54">
        <f t="shared" si="68"/>
        <v>-3.2504542611236813</v>
      </c>
      <c r="O318" s="80">
        <v>65418211</v>
      </c>
      <c r="P318" s="26">
        <f>IF(O318&gt;0,AVERAGE($O$291:O318),0)</f>
        <v>65418211</v>
      </c>
      <c r="Q318" s="56">
        <v>0</v>
      </c>
      <c r="R318" s="56">
        <v>0</v>
      </c>
      <c r="S318" s="6"/>
    </row>
    <row r="319" spans="2:19" x14ac:dyDescent="0.2">
      <c r="B319" s="57">
        <f t="shared" si="69"/>
        <v>302</v>
      </c>
      <c r="C319" s="44">
        <v>41576</v>
      </c>
      <c r="D319" s="58">
        <v>20603174</v>
      </c>
      <c r="E319" s="25">
        <f>IF(D319&gt;0,AVERAGE(D$291:$D319),0)</f>
        <v>20605127.241379309</v>
      </c>
      <c r="F319" s="184">
        <f t="shared" si="72"/>
        <v>8.240715641095149E-2</v>
      </c>
      <c r="G319" s="185">
        <f t="shared" si="73"/>
        <v>3.2354838709677418E-2</v>
      </c>
      <c r="H319" s="186">
        <f t="shared" si="74"/>
        <v>8.5983777788160909E-2</v>
      </c>
      <c r="I319" s="187">
        <f t="shared" si="75"/>
        <v>3.4042986979489727</v>
      </c>
      <c r="J319" s="50">
        <f t="shared" si="71"/>
        <v>3.6050444708577625</v>
      </c>
      <c r="K319" s="51">
        <f t="shared" si="67"/>
        <v>4.1907749042964359E-3</v>
      </c>
      <c r="L319" s="52">
        <f t="shared" si="70"/>
        <v>1.5296328400681991</v>
      </c>
      <c r="M319" s="53">
        <v>2.8048293917193171E-2</v>
      </c>
      <c r="N319" s="54">
        <f t="shared" si="68"/>
        <v>-3.2503671599318009</v>
      </c>
      <c r="O319" s="80">
        <v>65418211</v>
      </c>
      <c r="P319" s="26">
        <f>IF(O319&gt;0,AVERAGE($O$291:O319),0)</f>
        <v>65418211</v>
      </c>
      <c r="Q319" s="56">
        <v>0</v>
      </c>
      <c r="R319" s="56">
        <v>0</v>
      </c>
      <c r="S319" s="6"/>
    </row>
    <row r="320" spans="2:19" x14ac:dyDescent="0.2">
      <c r="B320" s="57">
        <f t="shared" si="69"/>
        <v>303</v>
      </c>
      <c r="C320" s="44">
        <v>41577</v>
      </c>
      <c r="D320" s="58">
        <v>20602230</v>
      </c>
      <c r="E320" s="25">
        <f>IF(D320&gt;0,AVERAGE(D$291:$D320),0)</f>
        <v>20605030.666666668</v>
      </c>
      <c r="F320" s="184">
        <f t="shared" si="72"/>
        <v>8.240715641095149E-2</v>
      </c>
      <c r="G320" s="185">
        <f t="shared" si="73"/>
        <v>3.2354838709677418E-2</v>
      </c>
      <c r="H320" s="186">
        <f t="shared" si="74"/>
        <v>8.6467847308816126E-2</v>
      </c>
      <c r="I320" s="187">
        <f t="shared" si="75"/>
        <v>3.4042986979489727</v>
      </c>
      <c r="J320" s="50">
        <f t="shared" si="71"/>
        <v>3.6055285403784176</v>
      </c>
      <c r="K320" s="51">
        <f t="shared" si="67"/>
        <v>4.1913423285645972E-3</v>
      </c>
      <c r="L320" s="52">
        <f t="shared" si="70"/>
        <v>1.529839949926078</v>
      </c>
      <c r="M320" s="53">
        <v>2.8532363437848384E-2</v>
      </c>
      <c r="N320" s="54">
        <f t="shared" si="68"/>
        <v>-3.2501600500739221</v>
      </c>
      <c r="O320" s="80">
        <v>65418211</v>
      </c>
      <c r="P320" s="26">
        <f>IF(O320&gt;0,AVERAGE($O$291:O320),0)</f>
        <v>65418211</v>
      </c>
      <c r="Q320" s="56">
        <v>0</v>
      </c>
      <c r="R320" s="56">
        <v>0</v>
      </c>
      <c r="S320" s="6"/>
    </row>
    <row r="321" spans="2:19" x14ac:dyDescent="0.2">
      <c r="B321" s="57">
        <f t="shared" si="69"/>
        <v>304</v>
      </c>
      <c r="C321" s="44">
        <v>41578</v>
      </c>
      <c r="D321" s="58">
        <v>20602747</v>
      </c>
      <c r="E321" s="25">
        <f>IF(D321&gt;0,AVERAGE(D$291:$D321),0)</f>
        <v>20604957</v>
      </c>
      <c r="F321" s="184">
        <f t="shared" si="72"/>
        <v>8.240715641095149E-2</v>
      </c>
      <c r="G321" s="185">
        <f t="shared" si="73"/>
        <v>3.2354838709677418E-2</v>
      </c>
      <c r="H321" s="186">
        <f t="shared" si="74"/>
        <v>7.9932901000687326E-2</v>
      </c>
      <c r="I321" s="187">
        <f t="shared" si="75"/>
        <v>3.4042986979489727</v>
      </c>
      <c r="J321" s="50">
        <f t="shared" si="71"/>
        <v>3.5989935940702891</v>
      </c>
      <c r="K321" s="51">
        <f t="shared" si="67"/>
        <v>4.1837491896023742E-3</v>
      </c>
      <c r="L321" s="52">
        <f t="shared" si="70"/>
        <v>1.5270684542048667</v>
      </c>
      <c r="M321" s="53">
        <v>2.1997417129719584E-2</v>
      </c>
      <c r="N321" s="54">
        <f t="shared" si="68"/>
        <v>-3.2529315457951338</v>
      </c>
      <c r="O321" s="80">
        <v>65418211</v>
      </c>
      <c r="P321" s="26">
        <f>IF(O321&gt;0,AVERAGE($O$291:O321),0)</f>
        <v>65418211</v>
      </c>
      <c r="Q321" s="56">
        <v>0</v>
      </c>
      <c r="R321" s="56">
        <v>0</v>
      </c>
      <c r="S321" s="6"/>
    </row>
    <row r="322" spans="2:19" x14ac:dyDescent="0.2">
      <c r="B322" s="57">
        <f t="shared" si="69"/>
        <v>305</v>
      </c>
      <c r="C322" s="44">
        <v>41579</v>
      </c>
      <c r="D322" s="58">
        <v>20603280</v>
      </c>
      <c r="E322" s="25">
        <f>IF(D322&gt;0,AVERAGE(D$291:$D322),0)</f>
        <v>20604904.59375</v>
      </c>
      <c r="F322" s="184">
        <f>+$K$13/30</f>
        <v>8.5154061624649863E-2</v>
      </c>
      <c r="G322" s="185">
        <f>+$G$13/30</f>
        <v>3.373333333333333E-2</v>
      </c>
      <c r="H322" s="186">
        <f>+$H$13/30+M322</f>
        <v>8.6092706233903749E-2</v>
      </c>
      <c r="I322" s="187">
        <f>+$I$13/30</f>
        <v>3.5177753212139384</v>
      </c>
      <c r="J322" s="50">
        <f>SUM(F322:I322)</f>
        <v>3.7227554224058252</v>
      </c>
      <c r="K322" s="51">
        <f>+J322/((E322+P322)/1000)*100</f>
        <v>4.3276221707509296E-3</v>
      </c>
      <c r="L322" s="52">
        <f t="shared" si="70"/>
        <v>1.5795820923240893</v>
      </c>
      <c r="M322" s="53">
        <v>2.8326039567237088E-2</v>
      </c>
      <c r="N322" s="54">
        <f>+L322-$C$9</f>
        <v>-3.2004179076759112</v>
      </c>
      <c r="O322" s="80">
        <v>65418211</v>
      </c>
      <c r="P322" s="26">
        <f>IF(O322&gt;0,AVERAGE($O$291:O322),0)</f>
        <v>65418211</v>
      </c>
      <c r="Q322" s="56">
        <v>0</v>
      </c>
      <c r="R322" s="56">
        <v>0</v>
      </c>
      <c r="S322" s="6"/>
    </row>
    <row r="323" spans="2:19" x14ac:dyDescent="0.2">
      <c r="B323" s="57">
        <f t="shared" si="69"/>
        <v>306</v>
      </c>
      <c r="C323" s="44">
        <v>41580</v>
      </c>
      <c r="D323" s="58">
        <v>20603813</v>
      </c>
      <c r="E323" s="25">
        <f>IF(D323&gt;0,AVERAGE(D$291:$D323),0)</f>
        <v>20604871.515151516</v>
      </c>
      <c r="F323" s="184">
        <f t="shared" ref="F323:F351" si="76">+$K$13/30</f>
        <v>8.5154061624649863E-2</v>
      </c>
      <c r="G323" s="185">
        <f t="shared" ref="G323:G351" si="77">+$G$13/30</f>
        <v>3.373333333333333E-2</v>
      </c>
      <c r="H323" s="186">
        <f t="shared" ref="H323:H351" si="78">+$H$13/30+M323</f>
        <v>8.6021285162781624E-2</v>
      </c>
      <c r="I323" s="187">
        <f t="shared" ref="I323:I351" si="79">+$I$13/30</f>
        <v>3.5177753212139384</v>
      </c>
      <c r="J323" s="50">
        <f t="shared" si="71"/>
        <v>3.7226840013347031</v>
      </c>
      <c r="K323" s="51">
        <f t="shared" si="67"/>
        <v>4.3275408093856847E-3</v>
      </c>
      <c r="L323" s="52">
        <f t="shared" si="70"/>
        <v>1.5795523954257749</v>
      </c>
      <c r="M323" s="53">
        <v>2.8254618496114953E-2</v>
      </c>
      <c r="N323" s="54">
        <f t="shared" si="68"/>
        <v>-3.2004476045742254</v>
      </c>
      <c r="O323" s="80">
        <v>65418211</v>
      </c>
      <c r="P323" s="26">
        <f>IF(O323&gt;0,AVERAGE($O$291:O323),0)</f>
        <v>65418211</v>
      </c>
      <c r="Q323" s="56">
        <v>0</v>
      </c>
      <c r="R323" s="56">
        <v>0</v>
      </c>
      <c r="S323" s="6"/>
    </row>
    <row r="324" spans="2:19" x14ac:dyDescent="0.2">
      <c r="B324" s="57">
        <f t="shared" si="69"/>
        <v>307</v>
      </c>
      <c r="C324" s="44">
        <v>41581</v>
      </c>
      <c r="D324" s="58">
        <v>20604347</v>
      </c>
      <c r="E324" s="25">
        <f>IF(D324&gt;0,AVERAGE(D$291:$D324),0)</f>
        <v>20604856.088235293</v>
      </c>
      <c r="F324" s="184">
        <f t="shared" si="76"/>
        <v>8.5154061624649863E-2</v>
      </c>
      <c r="G324" s="185">
        <f t="shared" si="77"/>
        <v>3.373333333333333E-2</v>
      </c>
      <c r="H324" s="186">
        <f t="shared" si="78"/>
        <v>0.11929460430241487</v>
      </c>
      <c r="I324" s="187">
        <f t="shared" si="79"/>
        <v>3.5177753212139384</v>
      </c>
      <c r="J324" s="50">
        <f t="shared" si="71"/>
        <v>3.7559573204743364</v>
      </c>
      <c r="K324" s="51">
        <f t="shared" si="67"/>
        <v>4.3662211167404532E-3</v>
      </c>
      <c r="L324" s="52">
        <f t="shared" si="70"/>
        <v>1.5936707076102654</v>
      </c>
      <c r="M324" s="53">
        <v>6.1527937635748202E-2</v>
      </c>
      <c r="N324" s="54">
        <f t="shared" si="68"/>
        <v>-3.1863292923897348</v>
      </c>
      <c r="O324" s="80">
        <v>65418211</v>
      </c>
      <c r="P324" s="26">
        <f>IF(O324&gt;0,AVERAGE($O$291:O324),0)</f>
        <v>65418211</v>
      </c>
      <c r="Q324" s="56">
        <v>0</v>
      </c>
      <c r="R324" s="56">
        <v>0</v>
      </c>
      <c r="S324" s="6"/>
    </row>
    <row r="325" spans="2:19" x14ac:dyDescent="0.2">
      <c r="B325" s="57">
        <f t="shared" si="69"/>
        <v>308</v>
      </c>
      <c r="C325" s="44">
        <v>41582</v>
      </c>
      <c r="D325" s="58">
        <v>20604904</v>
      </c>
      <c r="E325" s="25">
        <f>IF(D325&gt;0,AVERAGE(D$291:$D325),0)</f>
        <v>20604857.457142856</v>
      </c>
      <c r="F325" s="184">
        <f t="shared" si="76"/>
        <v>8.5154061624649863E-2</v>
      </c>
      <c r="G325" s="185">
        <f t="shared" si="77"/>
        <v>3.373333333333333E-2</v>
      </c>
      <c r="H325" s="186">
        <f t="shared" si="78"/>
        <v>7.7699955160872788E-2</v>
      </c>
      <c r="I325" s="187">
        <f t="shared" si="79"/>
        <v>3.5177753212139384</v>
      </c>
      <c r="J325" s="50">
        <f t="shared" si="71"/>
        <v>3.7143626713327942</v>
      </c>
      <c r="K325" s="51">
        <f t="shared" si="67"/>
        <v>4.3178681462441772E-3</v>
      </c>
      <c r="L325" s="52">
        <f t="shared" si="70"/>
        <v>1.5760218733791247</v>
      </c>
      <c r="M325" s="53">
        <v>1.9933288494206121E-2</v>
      </c>
      <c r="N325" s="54">
        <f t="shared" si="68"/>
        <v>-3.2039781266208758</v>
      </c>
      <c r="O325" s="80">
        <v>65418211</v>
      </c>
      <c r="P325" s="26">
        <f>IF(O325&gt;0,AVERAGE($O$291:O325),0)</f>
        <v>65418211</v>
      </c>
      <c r="Q325" s="56">
        <v>0</v>
      </c>
      <c r="R325" s="56">
        <v>0</v>
      </c>
      <c r="S325" s="6"/>
    </row>
    <row r="326" spans="2:19" x14ac:dyDescent="0.2">
      <c r="B326" s="57">
        <f t="shared" si="69"/>
        <v>309</v>
      </c>
      <c r="C326" s="44">
        <v>41583</v>
      </c>
      <c r="D326" s="58">
        <v>20586440</v>
      </c>
      <c r="E326" s="25">
        <f>IF(D326&gt;0,AVERAGE(D$291:$D326),0)</f>
        <v>20604345.861111112</v>
      </c>
      <c r="F326" s="184">
        <f t="shared" si="76"/>
        <v>8.5154061624649863E-2</v>
      </c>
      <c r="G326" s="185">
        <f t="shared" si="77"/>
        <v>3.373333333333333E-2</v>
      </c>
      <c r="H326" s="186">
        <f t="shared" si="78"/>
        <v>8.3203858797291169E-2</v>
      </c>
      <c r="I326" s="187">
        <f t="shared" si="79"/>
        <v>3.5177753212139384</v>
      </c>
      <c r="J326" s="50">
        <f t="shared" si="71"/>
        <v>3.7198665749692128</v>
      </c>
      <c r="K326" s="51">
        <f t="shared" ref="K326:K382" si="80">+J326/((E326+P326)/1000)*100</f>
        <v>4.3242920353729706E-3</v>
      </c>
      <c r="L326" s="52">
        <f t="shared" si="70"/>
        <v>1.5783665929111343</v>
      </c>
      <c r="M326" s="53">
        <v>2.5437192130624495E-2</v>
      </c>
      <c r="N326" s="54">
        <f t="shared" si="68"/>
        <v>-3.2016334070888659</v>
      </c>
      <c r="O326" s="80">
        <v>65418211</v>
      </c>
      <c r="P326" s="26">
        <f>IF(O326&gt;0,AVERAGE($O$291:O326),0)</f>
        <v>65418211</v>
      </c>
      <c r="Q326" s="56">
        <v>0</v>
      </c>
      <c r="R326" s="56">
        <v>0</v>
      </c>
      <c r="S326" s="6"/>
    </row>
    <row r="327" spans="2:19" x14ac:dyDescent="0.2">
      <c r="B327" s="57">
        <f t="shared" si="69"/>
        <v>310</v>
      </c>
      <c r="C327" s="44">
        <v>41584</v>
      </c>
      <c r="D327" s="58">
        <v>20586940</v>
      </c>
      <c r="E327" s="25">
        <f>IF(D327&gt;0,AVERAGE(D$291:$D327),0)</f>
        <v>20603875.432432432</v>
      </c>
      <c r="F327" s="184">
        <f t="shared" si="76"/>
        <v>8.5154061624649863E-2</v>
      </c>
      <c r="G327" s="185">
        <f t="shared" si="77"/>
        <v>3.373333333333333E-2</v>
      </c>
      <c r="H327" s="186">
        <f t="shared" si="78"/>
        <v>9.1178902912778748E-2</v>
      </c>
      <c r="I327" s="187">
        <f t="shared" si="79"/>
        <v>3.5177753212139384</v>
      </c>
      <c r="J327" s="50">
        <f t="shared" si="71"/>
        <v>3.7278416190847006</v>
      </c>
      <c r="K327" s="51">
        <f t="shared" si="80"/>
        <v>4.3335866097746886E-3</v>
      </c>
      <c r="L327" s="52">
        <f t="shared" si="70"/>
        <v>1.5817591125677612</v>
      </c>
      <c r="M327" s="53">
        <v>3.3412236246112073E-2</v>
      </c>
      <c r="N327" s="54">
        <f t="shared" si="68"/>
        <v>-3.198240887432239</v>
      </c>
      <c r="O327" s="80">
        <v>65418211</v>
      </c>
      <c r="P327" s="26">
        <f>IF(O327&gt;0,AVERAGE($O$291:O327),0)</f>
        <v>65418211</v>
      </c>
      <c r="Q327" s="56">
        <v>0</v>
      </c>
      <c r="R327" s="56">
        <v>0</v>
      </c>
      <c r="S327" s="6"/>
    </row>
    <row r="328" spans="2:19" x14ac:dyDescent="0.2">
      <c r="B328" s="57">
        <f t="shared" si="69"/>
        <v>311</v>
      </c>
      <c r="C328" s="44">
        <v>41585</v>
      </c>
      <c r="D328" s="58">
        <v>20587407</v>
      </c>
      <c r="E328" s="25">
        <f>IF(D328&gt;0,AVERAGE(D$291:$D328),0)</f>
        <v>20603442.052631579</v>
      </c>
      <c r="F328" s="184">
        <f t="shared" si="76"/>
        <v>8.5154061624649863E-2</v>
      </c>
      <c r="G328" s="185">
        <f t="shared" si="77"/>
        <v>3.373333333333333E-2</v>
      </c>
      <c r="H328" s="186">
        <f t="shared" si="78"/>
        <v>9.0764164431044861E-2</v>
      </c>
      <c r="I328" s="187">
        <f t="shared" si="79"/>
        <v>3.5177753212139384</v>
      </c>
      <c r="J328" s="50">
        <f t="shared" si="71"/>
        <v>3.7274268806029665</v>
      </c>
      <c r="K328" s="51">
        <f t="shared" si="80"/>
        <v>4.3331263098633699E-3</v>
      </c>
      <c r="L328" s="52">
        <f t="shared" si="70"/>
        <v>1.58159110310013</v>
      </c>
      <c r="M328" s="53">
        <v>3.2997497764378193E-2</v>
      </c>
      <c r="N328" s="54">
        <f t="shared" ref="N328:N382" si="81">+L328-$C$9</f>
        <v>-3.1984088968998705</v>
      </c>
      <c r="O328" s="80">
        <v>65418211</v>
      </c>
      <c r="P328" s="26">
        <f>IF(O328&gt;0,AVERAGE($O$291:O328),0)</f>
        <v>65418211</v>
      </c>
      <c r="Q328" s="56">
        <v>0</v>
      </c>
      <c r="R328" s="56">
        <v>0</v>
      </c>
      <c r="S328" s="6"/>
    </row>
    <row r="329" spans="2:19" x14ac:dyDescent="0.2">
      <c r="B329" s="57">
        <f t="shared" si="69"/>
        <v>312</v>
      </c>
      <c r="C329" s="44">
        <v>41586</v>
      </c>
      <c r="D329" s="58">
        <v>20587944</v>
      </c>
      <c r="E329" s="25">
        <f>IF(D329&gt;0,AVERAGE(D$291:$D329),0)</f>
        <v>20603044.666666668</v>
      </c>
      <c r="F329" s="184">
        <f t="shared" si="76"/>
        <v>8.5154061624649863E-2</v>
      </c>
      <c r="G329" s="185">
        <f t="shared" si="77"/>
        <v>3.373333333333333E-2</v>
      </c>
      <c r="H329" s="186">
        <f t="shared" si="78"/>
        <v>8.3609954582088336E-2</v>
      </c>
      <c r="I329" s="187">
        <f t="shared" si="79"/>
        <v>3.5177753212139384</v>
      </c>
      <c r="J329" s="50">
        <f t="shared" si="71"/>
        <v>3.7202726707540101</v>
      </c>
      <c r="K329" s="51">
        <f t="shared" si="80"/>
        <v>4.3248295341910704E-3</v>
      </c>
      <c r="L329" s="52">
        <f t="shared" si="70"/>
        <v>1.5785627799797406</v>
      </c>
      <c r="M329" s="53">
        <v>2.5843287915421665E-2</v>
      </c>
      <c r="N329" s="54">
        <f t="shared" si="81"/>
        <v>-3.2014372200202597</v>
      </c>
      <c r="O329" s="80">
        <v>65418211</v>
      </c>
      <c r="P329" s="26">
        <f>IF(O329&gt;0,AVERAGE($O$291:O329),0)</f>
        <v>65418211</v>
      </c>
      <c r="Q329" s="56">
        <v>0</v>
      </c>
      <c r="R329" s="56">
        <v>0</v>
      </c>
      <c r="S329" s="6"/>
    </row>
    <row r="330" spans="2:19" x14ac:dyDescent="0.2">
      <c r="B330" s="57">
        <f t="shared" si="69"/>
        <v>313</v>
      </c>
      <c r="C330" s="44">
        <v>41587</v>
      </c>
      <c r="D330" s="58">
        <v>20588477</v>
      </c>
      <c r="E330" s="25">
        <f>IF(D330&gt;0,AVERAGE(D$291:$D330),0)</f>
        <v>20602680.475000001</v>
      </c>
      <c r="F330" s="184">
        <f t="shared" si="76"/>
        <v>8.5154061624649863E-2</v>
      </c>
      <c r="G330" s="185">
        <f t="shared" si="77"/>
        <v>3.373333333333333E-2</v>
      </c>
      <c r="H330" s="186">
        <f t="shared" si="78"/>
        <v>9.1930613769727915E-2</v>
      </c>
      <c r="I330" s="187">
        <f t="shared" si="79"/>
        <v>3.5177753212139384</v>
      </c>
      <c r="J330" s="50">
        <f t="shared" si="71"/>
        <v>3.7285933299416496</v>
      </c>
      <c r="K330" s="51">
        <f t="shared" si="80"/>
        <v>4.3345206798109971E-3</v>
      </c>
      <c r="L330" s="52">
        <f t="shared" si="70"/>
        <v>1.5821000481310139</v>
      </c>
      <c r="M330" s="53">
        <v>3.416394710306124E-2</v>
      </c>
      <c r="N330" s="54">
        <f t="shared" si="81"/>
        <v>-3.1978999518689863</v>
      </c>
      <c r="O330" s="80">
        <v>65418211</v>
      </c>
      <c r="P330" s="26">
        <f>IF(O330&gt;0,AVERAGE($O$291:O330),0)</f>
        <v>65418211</v>
      </c>
      <c r="Q330" s="56">
        <v>0</v>
      </c>
      <c r="R330" s="56">
        <v>0</v>
      </c>
      <c r="S330" s="6"/>
    </row>
    <row r="331" spans="2:19" x14ac:dyDescent="0.2">
      <c r="B331" s="57">
        <f t="shared" si="69"/>
        <v>314</v>
      </c>
      <c r="C331" s="44">
        <v>41588</v>
      </c>
      <c r="D331" s="58">
        <v>20589010</v>
      </c>
      <c r="E331" s="25">
        <f>IF(D331&gt;0,AVERAGE(D$291:$D331),0)</f>
        <v>20602347.048780486</v>
      </c>
      <c r="F331" s="184">
        <f t="shared" si="76"/>
        <v>8.5154061624649863E-2</v>
      </c>
      <c r="G331" s="185">
        <f t="shared" si="77"/>
        <v>3.373333333333333E-2</v>
      </c>
      <c r="H331" s="186">
        <f t="shared" si="78"/>
        <v>9.2068858654473479E-2</v>
      </c>
      <c r="I331" s="187">
        <f t="shared" si="79"/>
        <v>3.5177753212139384</v>
      </c>
      <c r="J331" s="50">
        <f t="shared" si="71"/>
        <v>3.7287315748263952</v>
      </c>
      <c r="K331" s="51">
        <f t="shared" si="80"/>
        <v>4.334698192392461E-3</v>
      </c>
      <c r="L331" s="52">
        <f t="shared" si="70"/>
        <v>1.5821648402232482</v>
      </c>
      <c r="M331" s="53">
        <v>3.4302191987806818E-2</v>
      </c>
      <c r="N331" s="54">
        <f t="shared" si="81"/>
        <v>-3.1978351597767523</v>
      </c>
      <c r="O331" s="80">
        <v>65418211</v>
      </c>
      <c r="P331" s="26">
        <f>IF(O331&gt;0,AVERAGE($O$291:O331),0)</f>
        <v>65418211</v>
      </c>
      <c r="Q331" s="56">
        <v>0</v>
      </c>
      <c r="R331" s="56">
        <v>0</v>
      </c>
      <c r="S331" s="6"/>
    </row>
    <row r="332" spans="2:19" x14ac:dyDescent="0.2">
      <c r="B332" s="57">
        <f t="shared" si="69"/>
        <v>315</v>
      </c>
      <c r="C332" s="44">
        <v>41589</v>
      </c>
      <c r="D332" s="58">
        <v>20589560</v>
      </c>
      <c r="E332" s="25">
        <f>IF(D332&gt;0,AVERAGE(D$291:$D332),0)</f>
        <v>20602042.595238097</v>
      </c>
      <c r="F332" s="184">
        <f t="shared" si="76"/>
        <v>8.5154061624649863E-2</v>
      </c>
      <c r="G332" s="185">
        <f t="shared" si="77"/>
        <v>3.373333333333333E-2</v>
      </c>
      <c r="H332" s="186">
        <f t="shared" si="78"/>
        <v>9.0219823862291104E-2</v>
      </c>
      <c r="I332" s="187">
        <f t="shared" si="79"/>
        <v>3.5177753212139384</v>
      </c>
      <c r="J332" s="50">
        <f t="shared" si="71"/>
        <v>3.7268825400342127</v>
      </c>
      <c r="K332" s="51">
        <f t="shared" si="80"/>
        <v>4.3325640000676834E-3</v>
      </c>
      <c r="L332" s="52">
        <f t="shared" si="70"/>
        <v>1.5813858600247044</v>
      </c>
      <c r="M332" s="53">
        <v>3.2453157195624437E-2</v>
      </c>
      <c r="N332" s="54">
        <f t="shared" si="81"/>
        <v>-3.1986141399752959</v>
      </c>
      <c r="O332" s="80">
        <v>65418211</v>
      </c>
      <c r="P332" s="26">
        <f>IF(O332&gt;0,AVERAGE($O$291:O332),0)</f>
        <v>65418211</v>
      </c>
      <c r="Q332" s="56">
        <v>0</v>
      </c>
      <c r="R332" s="56">
        <v>0</v>
      </c>
      <c r="S332" s="6"/>
    </row>
    <row r="333" spans="2:19" x14ac:dyDescent="0.2">
      <c r="B333" s="57">
        <f t="shared" si="69"/>
        <v>316</v>
      </c>
      <c r="C333" s="44">
        <v>41590</v>
      </c>
      <c r="D333" s="58">
        <v>20590098</v>
      </c>
      <c r="E333" s="25">
        <f>IF(D333&gt;0,AVERAGE(D$291:$D333),0)</f>
        <v>20601764.813953489</v>
      </c>
      <c r="F333" s="184">
        <f t="shared" si="76"/>
        <v>8.5154061624649863E-2</v>
      </c>
      <c r="G333" s="185">
        <f t="shared" si="77"/>
        <v>3.373333333333333E-2</v>
      </c>
      <c r="H333" s="186">
        <f t="shared" si="78"/>
        <v>8.4854166063072861E-2</v>
      </c>
      <c r="I333" s="187">
        <f t="shared" si="79"/>
        <v>3.5177753212139384</v>
      </c>
      <c r="J333" s="50">
        <f t="shared" si="71"/>
        <v>3.7215168822349947</v>
      </c>
      <c r="K333" s="51">
        <f t="shared" si="80"/>
        <v>4.3263403029593969E-3</v>
      </c>
      <c r="L333" s="52">
        <f t="shared" si="70"/>
        <v>1.5791142105801799</v>
      </c>
      <c r="M333" s="53">
        <v>2.7087499396406197E-2</v>
      </c>
      <c r="N333" s="54">
        <f t="shared" si="81"/>
        <v>-3.2008857894198206</v>
      </c>
      <c r="O333" s="80">
        <v>65418211</v>
      </c>
      <c r="P333" s="26">
        <f>IF(O333&gt;0,AVERAGE($O$291:O333),0)</f>
        <v>65418211</v>
      </c>
      <c r="Q333" s="56">
        <v>0</v>
      </c>
      <c r="R333" s="56">
        <v>0</v>
      </c>
      <c r="S333" s="6"/>
    </row>
    <row r="334" spans="2:19" x14ac:dyDescent="0.2">
      <c r="B334" s="57">
        <f t="shared" si="69"/>
        <v>317</v>
      </c>
      <c r="C334" s="44">
        <v>41591</v>
      </c>
      <c r="D334" s="58">
        <v>20590636</v>
      </c>
      <c r="E334" s="25">
        <f>IF(D334&gt;0,AVERAGE(D$291:$D334),0)</f>
        <v>20601511.886363637</v>
      </c>
      <c r="F334" s="184">
        <f t="shared" si="76"/>
        <v>8.5154061624649863E-2</v>
      </c>
      <c r="G334" s="185">
        <f t="shared" si="77"/>
        <v>3.373333333333333E-2</v>
      </c>
      <c r="H334" s="186">
        <f t="shared" si="78"/>
        <v>9.330442929758237E-2</v>
      </c>
      <c r="I334" s="187">
        <f t="shared" si="79"/>
        <v>3.5177753212139384</v>
      </c>
      <c r="J334" s="50">
        <f t="shared" si="71"/>
        <v>3.7299671454695038</v>
      </c>
      <c r="K334" s="51">
        <f t="shared" si="80"/>
        <v>4.3361766584588714E-3</v>
      </c>
      <c r="L334" s="52">
        <f t="shared" si="70"/>
        <v>1.5827044803374881</v>
      </c>
      <c r="M334" s="53">
        <v>3.5537762630915695E-2</v>
      </c>
      <c r="N334" s="54">
        <f t="shared" si="81"/>
        <v>-3.1972955196625121</v>
      </c>
      <c r="O334" s="80">
        <v>65418211</v>
      </c>
      <c r="P334" s="26">
        <f>IF(O334&gt;0,AVERAGE($O$291:O334),0)</f>
        <v>65418211</v>
      </c>
      <c r="Q334" s="56">
        <v>0</v>
      </c>
      <c r="R334" s="56">
        <v>0</v>
      </c>
      <c r="S334" s="6"/>
    </row>
    <row r="335" spans="2:19" x14ac:dyDescent="0.2">
      <c r="B335" s="57">
        <f t="shared" si="69"/>
        <v>318</v>
      </c>
      <c r="C335" s="44">
        <v>41592</v>
      </c>
      <c r="D335" s="58">
        <v>20591177</v>
      </c>
      <c r="E335" s="25">
        <f>IF(D335&gt;0,AVERAGE(D$291:$D335),0)</f>
        <v>20601282.222222224</v>
      </c>
      <c r="F335" s="184">
        <f t="shared" si="76"/>
        <v>8.5154061624649863E-2</v>
      </c>
      <c r="G335" s="185">
        <f t="shared" si="77"/>
        <v>3.373333333333333E-2</v>
      </c>
      <c r="H335" s="186">
        <f t="shared" si="78"/>
        <v>9.4963376918681175E-2</v>
      </c>
      <c r="I335" s="187">
        <f t="shared" si="79"/>
        <v>3.5177753212139384</v>
      </c>
      <c r="J335" s="50">
        <f t="shared" si="71"/>
        <v>3.7316260930906027</v>
      </c>
      <c r="K335" s="51">
        <f t="shared" si="80"/>
        <v>4.3381168073733508E-3</v>
      </c>
      <c r="L335" s="52">
        <f t="shared" si="70"/>
        <v>1.5834126346912731</v>
      </c>
      <c r="M335" s="53">
        <v>3.71967102520145E-2</v>
      </c>
      <c r="N335" s="54">
        <f t="shared" si="81"/>
        <v>-3.1965873653087273</v>
      </c>
      <c r="O335" s="80">
        <v>65418211</v>
      </c>
      <c r="P335" s="26">
        <f>IF(O335&gt;0,AVERAGE($O$291:O335),0)</f>
        <v>65418211</v>
      </c>
      <c r="Q335" s="56">
        <v>0</v>
      </c>
      <c r="R335" s="56">
        <v>0</v>
      </c>
      <c r="S335" s="6"/>
    </row>
    <row r="336" spans="2:19" x14ac:dyDescent="0.2">
      <c r="B336" s="57">
        <f t="shared" si="69"/>
        <v>319</v>
      </c>
      <c r="C336" s="44">
        <v>41593</v>
      </c>
      <c r="D336" s="58">
        <v>20591717</v>
      </c>
      <c r="E336" s="25">
        <f>IF(D336&gt;0,AVERAGE(D$291:$D336),0)</f>
        <v>20601074.282608695</v>
      </c>
      <c r="F336" s="184">
        <f t="shared" si="76"/>
        <v>8.5154061624649863E-2</v>
      </c>
      <c r="G336" s="185">
        <f t="shared" si="77"/>
        <v>3.373333333333333E-2</v>
      </c>
      <c r="H336" s="186">
        <f t="shared" si="78"/>
        <v>9.4479517095488408E-2</v>
      </c>
      <c r="I336" s="187">
        <f t="shared" si="79"/>
        <v>3.5177753212139384</v>
      </c>
      <c r="J336" s="50">
        <f t="shared" si="71"/>
        <v>3.73114223326741</v>
      </c>
      <c r="K336" s="51">
        <f t="shared" si="80"/>
        <v>4.3375647926032811E-3</v>
      </c>
      <c r="L336" s="52">
        <f t="shared" si="70"/>
        <v>1.5832111493001977</v>
      </c>
      <c r="M336" s="53">
        <v>3.6712850428821733E-2</v>
      </c>
      <c r="N336" s="54">
        <f t="shared" si="81"/>
        <v>-3.1967888506998028</v>
      </c>
      <c r="O336" s="80">
        <v>65418211</v>
      </c>
      <c r="P336" s="26">
        <f>IF(O336&gt;0,AVERAGE($O$291:O336),0)</f>
        <v>65418211</v>
      </c>
      <c r="Q336" s="56">
        <v>0</v>
      </c>
      <c r="R336" s="56">
        <v>0</v>
      </c>
      <c r="S336" s="6"/>
    </row>
    <row r="337" spans="2:19" x14ac:dyDescent="0.2">
      <c r="B337" s="57">
        <f t="shared" si="69"/>
        <v>320</v>
      </c>
      <c r="C337" s="44">
        <v>41594</v>
      </c>
      <c r="D337" s="58">
        <v>20592250</v>
      </c>
      <c r="E337" s="25">
        <f>IF(D337&gt;0,AVERAGE(D$291:$D337),0)</f>
        <v>20600886.531914894</v>
      </c>
      <c r="F337" s="184">
        <f t="shared" si="76"/>
        <v>8.5154061624649863E-2</v>
      </c>
      <c r="G337" s="185">
        <f t="shared" si="77"/>
        <v>3.373333333333333E-2</v>
      </c>
      <c r="H337" s="186">
        <f t="shared" si="78"/>
        <v>8.7187060540186656E-2</v>
      </c>
      <c r="I337" s="187">
        <f t="shared" si="79"/>
        <v>3.5177753212139384</v>
      </c>
      <c r="J337" s="50">
        <f t="shared" si="71"/>
        <v>3.7238497767121084</v>
      </c>
      <c r="K337" s="51">
        <f t="shared" si="80"/>
        <v>4.3290965419981097E-3</v>
      </c>
      <c r="L337" s="52">
        <f t="shared" si="70"/>
        <v>1.58012023782931</v>
      </c>
      <c r="M337" s="53">
        <v>2.9420393873519995E-2</v>
      </c>
      <c r="N337" s="54">
        <f t="shared" si="81"/>
        <v>-3.1998797621706903</v>
      </c>
      <c r="O337" s="80">
        <v>65418211</v>
      </c>
      <c r="P337" s="26">
        <f>IF(O337&gt;0,AVERAGE($O$291:O337),0)</f>
        <v>65418211</v>
      </c>
      <c r="Q337" s="56">
        <v>0</v>
      </c>
      <c r="R337" s="56">
        <v>0</v>
      </c>
      <c r="S337" s="6"/>
    </row>
    <row r="338" spans="2:19" x14ac:dyDescent="0.2">
      <c r="B338" s="57">
        <f t="shared" si="69"/>
        <v>321</v>
      </c>
      <c r="C338" s="44">
        <v>41595</v>
      </c>
      <c r="D338" s="58">
        <v>20592783</v>
      </c>
      <c r="E338" s="25">
        <f>IF(D338&gt;0,AVERAGE(D$291:$D338),0)</f>
        <v>20600717.708333332</v>
      </c>
      <c r="F338" s="184">
        <f t="shared" si="76"/>
        <v>8.5154061624649863E-2</v>
      </c>
      <c r="G338" s="185">
        <f t="shared" si="77"/>
        <v>3.373333333333333E-2</v>
      </c>
      <c r="H338" s="186">
        <f t="shared" si="78"/>
        <v>9.4410393634407452E-2</v>
      </c>
      <c r="I338" s="187">
        <f t="shared" si="79"/>
        <v>3.5177753212139384</v>
      </c>
      <c r="J338" s="50">
        <f t="shared" si="71"/>
        <v>3.7310731098063292</v>
      </c>
      <c r="K338" s="51">
        <f t="shared" si="80"/>
        <v>4.337502414680585E-3</v>
      </c>
      <c r="L338" s="52">
        <f t="shared" si="70"/>
        <v>1.5831883813584136</v>
      </c>
      <c r="M338" s="53">
        <v>3.6643726967740792E-2</v>
      </c>
      <c r="N338" s="54">
        <f t="shared" si="81"/>
        <v>-3.1968116186415867</v>
      </c>
      <c r="O338" s="80">
        <v>65418211</v>
      </c>
      <c r="P338" s="26">
        <f>IF(O338&gt;0,AVERAGE($O$291:O338),0)</f>
        <v>65418211</v>
      </c>
      <c r="Q338" s="56">
        <v>0</v>
      </c>
      <c r="R338" s="56">
        <v>0</v>
      </c>
      <c r="S338" s="6"/>
    </row>
    <row r="339" spans="2:19" x14ac:dyDescent="0.2">
      <c r="B339" s="57">
        <f t="shared" ref="B339:B382" si="82">+B338+1</f>
        <v>322</v>
      </c>
      <c r="C339" s="44">
        <v>41596</v>
      </c>
      <c r="D339" s="58">
        <v>20592892</v>
      </c>
      <c r="E339" s="25">
        <f>IF(D339&gt;0,AVERAGE(D$291:$D339),0)</f>
        <v>20600558</v>
      </c>
      <c r="F339" s="184">
        <f t="shared" si="76"/>
        <v>8.5154061624649863E-2</v>
      </c>
      <c r="G339" s="185">
        <f t="shared" si="77"/>
        <v>3.373333333333333E-2</v>
      </c>
      <c r="H339" s="186">
        <f t="shared" si="78"/>
        <v>7.8244298117823213E-2</v>
      </c>
      <c r="I339" s="187">
        <f t="shared" si="79"/>
        <v>3.5177753212139384</v>
      </c>
      <c r="J339" s="50">
        <f t="shared" si="71"/>
        <v>3.7149070142897447</v>
      </c>
      <c r="K339" s="51">
        <f t="shared" si="80"/>
        <v>4.3187167841122493E-3</v>
      </c>
      <c r="L339" s="52">
        <f t="shared" ref="L339:L382" si="83">+K339*365</f>
        <v>1.576331626200971</v>
      </c>
      <c r="M339" s="53">
        <v>2.0477631451156546E-2</v>
      </c>
      <c r="N339" s="54">
        <f t="shared" si="81"/>
        <v>-3.2036683737990295</v>
      </c>
      <c r="O339" s="80">
        <v>65418211</v>
      </c>
      <c r="P339" s="26">
        <f>IF(O339&gt;0,AVERAGE($O$291:O339),0)</f>
        <v>65418211</v>
      </c>
      <c r="Q339" s="56">
        <v>0</v>
      </c>
      <c r="R339" s="56">
        <v>0</v>
      </c>
      <c r="S339" s="6"/>
    </row>
    <row r="340" spans="2:19" x14ac:dyDescent="0.2">
      <c r="B340" s="57">
        <f t="shared" si="82"/>
        <v>323</v>
      </c>
      <c r="C340" s="44">
        <v>41597</v>
      </c>
      <c r="D340" s="58">
        <v>20593431</v>
      </c>
      <c r="E340" s="25">
        <f>IF(D340&gt;0,AVERAGE(D$291:$D340),0)</f>
        <v>20600415.460000001</v>
      </c>
      <c r="F340" s="184">
        <f t="shared" si="76"/>
        <v>8.5154061624649863E-2</v>
      </c>
      <c r="G340" s="185">
        <f t="shared" si="77"/>
        <v>3.373333333333333E-2</v>
      </c>
      <c r="H340" s="186">
        <f t="shared" si="78"/>
        <v>6.9526183935685298E-2</v>
      </c>
      <c r="I340" s="187">
        <f t="shared" si="79"/>
        <v>3.5177753212139384</v>
      </c>
      <c r="J340" s="50">
        <f t="shared" si="71"/>
        <v>3.7061889001076072</v>
      </c>
      <c r="K340" s="51">
        <f t="shared" si="80"/>
        <v>4.3085887936504565E-3</v>
      </c>
      <c r="L340" s="52">
        <f t="shared" si="83"/>
        <v>1.5726349096824166</v>
      </c>
      <c r="M340" s="53">
        <v>1.1759517269018626E-2</v>
      </c>
      <c r="N340" s="54">
        <f t="shared" si="81"/>
        <v>-3.2073650903175839</v>
      </c>
      <c r="O340" s="80">
        <v>65418211</v>
      </c>
      <c r="P340" s="26">
        <f>IF(O340&gt;0,AVERAGE($O$291:O340),0)</f>
        <v>65418211</v>
      </c>
      <c r="Q340" s="56">
        <v>0</v>
      </c>
      <c r="R340" s="56">
        <v>0</v>
      </c>
      <c r="S340" s="6"/>
    </row>
    <row r="341" spans="2:19" x14ac:dyDescent="0.2">
      <c r="B341" s="57">
        <f t="shared" si="82"/>
        <v>324</v>
      </c>
      <c r="C341" s="44">
        <v>41598</v>
      </c>
      <c r="D341" s="58">
        <v>20593969</v>
      </c>
      <c r="E341" s="25">
        <f>IF(D341&gt;0,AVERAGE(D$291:$D341),0)</f>
        <v>20600289.05882353</v>
      </c>
      <c r="F341" s="184">
        <f t="shared" si="76"/>
        <v>8.5154061624649863E-2</v>
      </c>
      <c r="G341" s="185">
        <f t="shared" si="77"/>
        <v>3.373333333333333E-2</v>
      </c>
      <c r="H341" s="186">
        <f t="shared" si="78"/>
        <v>6.386732491280693E-2</v>
      </c>
      <c r="I341" s="187">
        <f t="shared" si="79"/>
        <v>3.5177753212139384</v>
      </c>
      <c r="J341" s="50">
        <f t="shared" si="71"/>
        <v>3.7005300410847286</v>
      </c>
      <c r="K341" s="51">
        <f t="shared" si="80"/>
        <v>4.3020164715196502E-3</v>
      </c>
      <c r="L341" s="52">
        <f t="shared" si="83"/>
        <v>1.5702360121046723</v>
      </c>
      <c r="M341" s="53">
        <v>6.1006582461402637E-3</v>
      </c>
      <c r="N341" s="54">
        <f t="shared" si="81"/>
        <v>-3.2097639878953279</v>
      </c>
      <c r="O341" s="80">
        <v>65418211</v>
      </c>
      <c r="P341" s="26">
        <f>IF(O341&gt;0,AVERAGE($O$291:O341),0)</f>
        <v>65418211</v>
      </c>
      <c r="Q341" s="56">
        <v>0</v>
      </c>
      <c r="R341" s="56">
        <v>0</v>
      </c>
      <c r="S341" s="6"/>
    </row>
    <row r="342" spans="2:19" x14ac:dyDescent="0.2">
      <c r="B342" s="57">
        <f t="shared" si="82"/>
        <v>325</v>
      </c>
      <c r="C342" s="44">
        <v>41599</v>
      </c>
      <c r="D342" s="58">
        <v>20594508</v>
      </c>
      <c r="E342" s="25">
        <f>IF(D342&gt;0,AVERAGE(D$291:$D342),0)</f>
        <v>20600177.884615384</v>
      </c>
      <c r="F342" s="184">
        <f t="shared" si="76"/>
        <v>8.5154061624649863E-2</v>
      </c>
      <c r="G342" s="185">
        <f t="shared" si="77"/>
        <v>3.373333333333333E-2</v>
      </c>
      <c r="H342" s="186">
        <f t="shared" si="78"/>
        <v>5.7766666666666668E-2</v>
      </c>
      <c r="I342" s="187">
        <f t="shared" si="79"/>
        <v>3.5177753212139384</v>
      </c>
      <c r="J342" s="50">
        <f t="shared" si="71"/>
        <v>3.6944293828385883</v>
      </c>
      <c r="K342" s="51">
        <f t="shared" si="80"/>
        <v>4.2949297594893068E-3</v>
      </c>
      <c r="L342" s="52">
        <f t="shared" si="83"/>
        <v>1.567649362213597</v>
      </c>
      <c r="M342" s="53">
        <v>0</v>
      </c>
      <c r="N342" s="54">
        <f t="shared" si="81"/>
        <v>-3.2123506377864031</v>
      </c>
      <c r="O342" s="80">
        <v>65418211</v>
      </c>
      <c r="P342" s="26">
        <f>IF(O342&gt;0,AVERAGE($O$291:O342),0)</f>
        <v>65418211</v>
      </c>
      <c r="Q342" s="56">
        <v>0</v>
      </c>
      <c r="R342" s="56">
        <v>0</v>
      </c>
      <c r="S342" s="6"/>
    </row>
    <row r="343" spans="2:19" x14ac:dyDescent="0.2">
      <c r="B343" s="57">
        <f t="shared" si="82"/>
        <v>326</v>
      </c>
      <c r="C343" s="44">
        <v>41600</v>
      </c>
      <c r="D343" s="58">
        <v>20595043</v>
      </c>
      <c r="E343" s="25">
        <f>IF(D343&gt;0,AVERAGE(D$291:$D343),0)</f>
        <v>20600081</v>
      </c>
      <c r="F343" s="184">
        <f t="shared" si="76"/>
        <v>8.5154061624649863E-2</v>
      </c>
      <c r="G343" s="185">
        <f t="shared" si="77"/>
        <v>3.373333333333333E-2</v>
      </c>
      <c r="H343" s="186">
        <f t="shared" si="78"/>
        <v>5.7766666666666668E-2</v>
      </c>
      <c r="I343" s="187">
        <f t="shared" si="79"/>
        <v>3.5177753212139384</v>
      </c>
      <c r="J343" s="50">
        <f t="shared" ref="J343:J382" si="84">SUM(F343:I343)</f>
        <v>3.6944293828385883</v>
      </c>
      <c r="K343" s="51">
        <f t="shared" si="80"/>
        <v>4.2949345969791964E-3</v>
      </c>
      <c r="L343" s="52">
        <f t="shared" si="83"/>
        <v>1.5676511278974066</v>
      </c>
      <c r="M343" s="53">
        <v>0</v>
      </c>
      <c r="N343" s="54">
        <f t="shared" si="81"/>
        <v>-3.2123488721025937</v>
      </c>
      <c r="O343" s="80">
        <v>65418211</v>
      </c>
      <c r="P343" s="26">
        <f>IF(O343&gt;0,AVERAGE($O$291:O343),0)</f>
        <v>65418211</v>
      </c>
      <c r="Q343" s="56">
        <v>0</v>
      </c>
      <c r="R343" s="56">
        <v>0</v>
      </c>
      <c r="S343" s="6"/>
    </row>
    <row r="344" spans="2:19" x14ac:dyDescent="0.2">
      <c r="B344" s="57">
        <f t="shared" si="82"/>
        <v>327</v>
      </c>
      <c r="C344" s="44">
        <v>41601</v>
      </c>
      <c r="D344" s="58">
        <v>20595576</v>
      </c>
      <c r="E344" s="25">
        <f>IF(D344&gt;0,AVERAGE(D$291:$D344),0)</f>
        <v>20599997.574074075</v>
      </c>
      <c r="F344" s="184">
        <f t="shared" si="76"/>
        <v>8.5154061624649863E-2</v>
      </c>
      <c r="G344" s="185">
        <f t="shared" si="77"/>
        <v>3.373333333333333E-2</v>
      </c>
      <c r="H344" s="186">
        <f t="shared" si="78"/>
        <v>5.7766666666666668E-2</v>
      </c>
      <c r="I344" s="187">
        <f t="shared" si="79"/>
        <v>3.5177753212139384</v>
      </c>
      <c r="J344" s="50">
        <f t="shared" si="84"/>
        <v>3.6944293828385883</v>
      </c>
      <c r="K344" s="51">
        <f t="shared" si="80"/>
        <v>4.2949387624797511E-3</v>
      </c>
      <c r="L344" s="52">
        <f t="shared" si="83"/>
        <v>1.5676526483051092</v>
      </c>
      <c r="M344" s="53">
        <v>0</v>
      </c>
      <c r="N344" s="54">
        <f t="shared" si="81"/>
        <v>-3.2123473516948913</v>
      </c>
      <c r="O344" s="80">
        <v>65418211</v>
      </c>
      <c r="P344" s="26">
        <f>IF(O344&gt;0,AVERAGE($O$291:O344),0)</f>
        <v>65418211</v>
      </c>
      <c r="Q344" s="56">
        <v>0</v>
      </c>
      <c r="R344" s="56">
        <v>0</v>
      </c>
      <c r="S344" s="6"/>
    </row>
    <row r="345" spans="2:19" x14ac:dyDescent="0.2">
      <c r="B345" s="57">
        <f t="shared" si="82"/>
        <v>328</v>
      </c>
      <c r="C345" s="44">
        <v>41602</v>
      </c>
      <c r="D345" s="58">
        <v>20596109</v>
      </c>
      <c r="E345" s="25">
        <f>IF(D345&gt;0,AVERAGE(D$291:$D345),0)</f>
        <v>20599926.872727271</v>
      </c>
      <c r="F345" s="184">
        <f t="shared" si="76"/>
        <v>8.5154061624649863E-2</v>
      </c>
      <c r="G345" s="185">
        <f t="shared" si="77"/>
        <v>3.373333333333333E-2</v>
      </c>
      <c r="H345" s="186">
        <f t="shared" si="78"/>
        <v>5.7766666666666668E-2</v>
      </c>
      <c r="I345" s="187">
        <f t="shared" si="79"/>
        <v>3.5177753212139384</v>
      </c>
      <c r="J345" s="50">
        <f t="shared" si="84"/>
        <v>3.6944293828385883</v>
      </c>
      <c r="K345" s="51">
        <f t="shared" si="80"/>
        <v>4.2949422926416743E-3</v>
      </c>
      <c r="L345" s="52">
        <f t="shared" si="83"/>
        <v>1.5676539368142111</v>
      </c>
      <c r="M345" s="53">
        <v>0</v>
      </c>
      <c r="N345" s="54">
        <f t="shared" si="81"/>
        <v>-3.2123460631857892</v>
      </c>
      <c r="O345" s="80">
        <v>65418211</v>
      </c>
      <c r="P345" s="26">
        <f>IF(O345&gt;0,AVERAGE($O$291:O345),0)</f>
        <v>65418211</v>
      </c>
      <c r="Q345" s="56">
        <v>0</v>
      </c>
      <c r="R345" s="56">
        <v>0</v>
      </c>
      <c r="S345" s="6"/>
    </row>
    <row r="346" spans="2:19" x14ac:dyDescent="0.2">
      <c r="B346" s="57">
        <f t="shared" si="82"/>
        <v>329</v>
      </c>
      <c r="C346" s="44">
        <v>41603</v>
      </c>
      <c r="D346" s="58">
        <v>20596642</v>
      </c>
      <c r="E346" s="25">
        <f>IF(D346&gt;0,AVERAGE(D$291:$D346),0)</f>
        <v>20599868.214285713</v>
      </c>
      <c r="F346" s="184">
        <f t="shared" si="76"/>
        <v>8.5154061624649863E-2</v>
      </c>
      <c r="G346" s="185">
        <f t="shared" si="77"/>
        <v>3.373333333333333E-2</v>
      </c>
      <c r="H346" s="186">
        <f t="shared" si="78"/>
        <v>5.7766666666666668E-2</v>
      </c>
      <c r="I346" s="187">
        <f t="shared" si="79"/>
        <v>3.5177753212139384</v>
      </c>
      <c r="J346" s="50">
        <f t="shared" si="84"/>
        <v>3.6944293828385883</v>
      </c>
      <c r="K346" s="51">
        <f t="shared" si="80"/>
        <v>4.294945221498302E-3</v>
      </c>
      <c r="L346" s="52">
        <f t="shared" si="83"/>
        <v>1.5676550058468803</v>
      </c>
      <c r="M346" s="53">
        <v>0</v>
      </c>
      <c r="N346" s="54">
        <f t="shared" si="81"/>
        <v>-3.2123449941531197</v>
      </c>
      <c r="O346" s="80">
        <v>65418211</v>
      </c>
      <c r="P346" s="26">
        <f>IF(O346&gt;0,AVERAGE($O$291:O346),0)</f>
        <v>65418211</v>
      </c>
      <c r="Q346" s="56">
        <v>0</v>
      </c>
      <c r="R346" s="56">
        <v>0</v>
      </c>
      <c r="S346" s="6"/>
    </row>
    <row r="347" spans="2:19" x14ac:dyDescent="0.2">
      <c r="B347" s="57">
        <f t="shared" si="82"/>
        <v>330</v>
      </c>
      <c r="C347" s="44">
        <v>41604</v>
      </c>
      <c r="D347" s="58">
        <v>20597175</v>
      </c>
      <c r="E347" s="25">
        <f>IF(D347&gt;0,AVERAGE(D$291:$D347),0)</f>
        <v>20599820.96491228</v>
      </c>
      <c r="F347" s="184">
        <f t="shared" si="76"/>
        <v>8.5154061624649863E-2</v>
      </c>
      <c r="G347" s="185">
        <f t="shared" si="77"/>
        <v>3.373333333333333E-2</v>
      </c>
      <c r="H347" s="186">
        <f t="shared" si="78"/>
        <v>5.7766666666666668E-2</v>
      </c>
      <c r="I347" s="187">
        <f t="shared" si="79"/>
        <v>3.5177753212139384</v>
      </c>
      <c r="J347" s="50">
        <f t="shared" si="84"/>
        <v>3.6944293828385883</v>
      </c>
      <c r="K347" s="51">
        <f t="shared" si="80"/>
        <v>4.294947580695159E-3</v>
      </c>
      <c r="L347" s="52">
        <f t="shared" si="83"/>
        <v>1.567655866953733</v>
      </c>
      <c r="M347" s="53">
        <v>0</v>
      </c>
      <c r="N347" s="54">
        <f t="shared" si="81"/>
        <v>-3.2123441330462672</v>
      </c>
      <c r="O347" s="80">
        <v>65418211</v>
      </c>
      <c r="P347" s="26">
        <f>IF(O347&gt;0,AVERAGE($O$291:O347),0)</f>
        <v>65418211</v>
      </c>
      <c r="Q347" s="56">
        <v>0</v>
      </c>
      <c r="R347" s="56">
        <v>0</v>
      </c>
      <c r="S347" s="6"/>
    </row>
    <row r="348" spans="2:19" x14ac:dyDescent="0.2">
      <c r="B348" s="57">
        <f t="shared" si="82"/>
        <v>331</v>
      </c>
      <c r="C348" s="44">
        <v>41605</v>
      </c>
      <c r="D348" s="58">
        <v>22434137</v>
      </c>
      <c r="E348" s="25">
        <f>IF(D348&gt;0,AVERAGE(D$291:$D348),0)</f>
        <v>20631447.103448275</v>
      </c>
      <c r="F348" s="184">
        <f t="shared" si="76"/>
        <v>8.5154061624649863E-2</v>
      </c>
      <c r="G348" s="185">
        <f t="shared" si="77"/>
        <v>3.373333333333333E-2</v>
      </c>
      <c r="H348" s="186">
        <f t="shared" si="78"/>
        <v>5.7766666666666668E-2</v>
      </c>
      <c r="I348" s="187">
        <f t="shared" si="79"/>
        <v>3.5177753212139384</v>
      </c>
      <c r="J348" s="50">
        <f t="shared" si="84"/>
        <v>3.6944293828385883</v>
      </c>
      <c r="K348" s="51">
        <f t="shared" si="80"/>
        <v>4.294949399342796E-3</v>
      </c>
      <c r="L348" s="52">
        <f t="shared" si="83"/>
        <v>1.5676565307601205</v>
      </c>
      <c r="M348" s="53">
        <v>0</v>
      </c>
      <c r="N348" s="54">
        <f t="shared" si="81"/>
        <v>-3.2123434692398796</v>
      </c>
      <c r="O348" s="80">
        <v>63581782.409999996</v>
      </c>
      <c r="P348" s="26">
        <f>IF(O348&gt;0,AVERAGE($O$291:O348),0)</f>
        <v>65386548.438103445</v>
      </c>
      <c r="Q348" s="56">
        <v>0</v>
      </c>
      <c r="R348" s="56">
        <v>0</v>
      </c>
      <c r="S348" s="6"/>
    </row>
    <row r="349" spans="2:19" x14ac:dyDescent="0.2">
      <c r="B349" s="57">
        <f t="shared" si="82"/>
        <v>332</v>
      </c>
      <c r="C349" s="44">
        <v>41606</v>
      </c>
      <c r="D349" s="58">
        <v>22434669</v>
      </c>
      <c r="E349" s="25">
        <f>IF(D349&gt;0,AVERAGE(D$291:$D349),0)</f>
        <v>20662010.186440676</v>
      </c>
      <c r="F349" s="184">
        <f t="shared" si="76"/>
        <v>8.5154061624649863E-2</v>
      </c>
      <c r="G349" s="185">
        <f t="shared" si="77"/>
        <v>3.373333333333333E-2</v>
      </c>
      <c r="H349" s="186">
        <f t="shared" si="78"/>
        <v>5.7766666666666668E-2</v>
      </c>
      <c r="I349" s="187">
        <f t="shared" si="79"/>
        <v>3.5177753212139384</v>
      </c>
      <c r="J349" s="50">
        <f t="shared" si="84"/>
        <v>3.6944293828385883</v>
      </c>
      <c r="K349" s="51">
        <f t="shared" si="80"/>
        <v>4.2949507061188002E-3</v>
      </c>
      <c r="L349" s="52">
        <f t="shared" si="83"/>
        <v>1.567657007733362</v>
      </c>
      <c r="M349" s="53">
        <v>0</v>
      </c>
      <c r="N349" s="54">
        <f t="shared" si="81"/>
        <v>-3.2123429922666382</v>
      </c>
      <c r="O349" s="80">
        <v>63581782.409999996</v>
      </c>
      <c r="P349" s="26">
        <f>IF(O349&gt;0,AVERAGE($O$291:O349),0)</f>
        <v>65355959.183389828</v>
      </c>
      <c r="Q349" s="56">
        <v>0</v>
      </c>
      <c r="R349" s="56">
        <v>0</v>
      </c>
      <c r="S349" s="6"/>
    </row>
    <row r="350" spans="2:19" x14ac:dyDescent="0.2">
      <c r="B350" s="57">
        <f t="shared" si="82"/>
        <v>333</v>
      </c>
      <c r="C350" s="44">
        <v>41607</v>
      </c>
      <c r="D350" s="58">
        <v>23075359</v>
      </c>
      <c r="E350" s="25">
        <f>IF(D350&gt;0,AVERAGE(D$291:$D350),0)</f>
        <v>20702232.666666668</v>
      </c>
      <c r="F350" s="184">
        <f t="shared" si="76"/>
        <v>8.5154061624649863E-2</v>
      </c>
      <c r="G350" s="185">
        <f t="shared" si="77"/>
        <v>3.373333333333333E-2</v>
      </c>
      <c r="H350" s="186">
        <f t="shared" si="78"/>
        <v>5.7766666666666668E-2</v>
      </c>
      <c r="I350" s="187">
        <f t="shared" si="79"/>
        <v>3.5177753212139384</v>
      </c>
      <c r="J350" s="50">
        <f t="shared" si="84"/>
        <v>3.6944293828385883</v>
      </c>
      <c r="K350" s="51">
        <f t="shared" si="80"/>
        <v>4.2944188652163451E-3</v>
      </c>
      <c r="L350" s="52">
        <f t="shared" si="83"/>
        <v>1.5674628858039659</v>
      </c>
      <c r="M350" s="53">
        <v>0</v>
      </c>
      <c r="N350" s="54">
        <f t="shared" si="81"/>
        <v>-3.2125371141960342</v>
      </c>
      <c r="O350" s="80">
        <v>63581782.409999996</v>
      </c>
      <c r="P350" s="26">
        <f>IF(O350&gt;0,AVERAGE($O$291:O350),0)</f>
        <v>65326389.570499994</v>
      </c>
      <c r="Q350" s="56">
        <v>0</v>
      </c>
      <c r="R350" s="56">
        <v>0</v>
      </c>
      <c r="S350" s="6"/>
    </row>
    <row r="351" spans="2:19" x14ac:dyDescent="0.2">
      <c r="B351" s="57">
        <f t="shared" si="82"/>
        <v>334</v>
      </c>
      <c r="C351" s="44">
        <v>41608</v>
      </c>
      <c r="D351" s="58">
        <v>23075893</v>
      </c>
      <c r="E351" s="25">
        <f>IF(D351&gt;0,AVERAGE(D$291:$D351),0)</f>
        <v>20741145.131147541</v>
      </c>
      <c r="F351" s="184">
        <f t="shared" si="76"/>
        <v>8.5154061624649863E-2</v>
      </c>
      <c r="G351" s="185">
        <f t="shared" si="77"/>
        <v>3.373333333333333E-2</v>
      </c>
      <c r="H351" s="186">
        <f t="shared" si="78"/>
        <v>5.7766666666666668E-2</v>
      </c>
      <c r="I351" s="187">
        <f t="shared" si="79"/>
        <v>3.5177753212139384</v>
      </c>
      <c r="J351" s="50">
        <f t="shared" si="84"/>
        <v>3.6944293828385883</v>
      </c>
      <c r="K351" s="51">
        <f t="shared" si="80"/>
        <v>4.2939041501268782E-3</v>
      </c>
      <c r="L351" s="52">
        <f t="shared" si="83"/>
        <v>1.5672750147963106</v>
      </c>
      <c r="M351" s="53">
        <v>0</v>
      </c>
      <c r="N351" s="54">
        <f t="shared" si="81"/>
        <v>-3.2127249852036899</v>
      </c>
      <c r="O351" s="80">
        <v>63581782.409999996</v>
      </c>
      <c r="P351" s="26">
        <f>IF(O351&gt;0,AVERAGE($O$291:O351),0)</f>
        <v>65297789.453114741</v>
      </c>
      <c r="Q351" s="56">
        <v>0</v>
      </c>
      <c r="R351" s="56">
        <v>0</v>
      </c>
      <c r="S351" s="6"/>
    </row>
    <row r="352" spans="2:19" x14ac:dyDescent="0.2">
      <c r="B352" s="57">
        <f t="shared" si="82"/>
        <v>335</v>
      </c>
      <c r="C352" s="44">
        <v>41609</v>
      </c>
      <c r="D352" s="58">
        <v>23076409</v>
      </c>
      <c r="E352" s="25">
        <f>IF(D352&gt;0,AVERAGE(D$291:$D352),0)</f>
        <v>20778810.677419353</v>
      </c>
      <c r="F352" s="184">
        <f>+$K$14/31</f>
        <v>8.240715641095149E-2</v>
      </c>
      <c r="G352" s="185">
        <f>+$G$14/31</f>
        <v>3.1580645161290319E-2</v>
      </c>
      <c r="H352" s="186">
        <f>+$H$14/31+M352</f>
        <v>5.6548387096774198E-2</v>
      </c>
      <c r="I352" s="187">
        <f>+$I$14/31</f>
        <v>3.4042986979489727</v>
      </c>
      <c r="J352" s="50">
        <f t="shared" si="84"/>
        <v>3.5748348866179889</v>
      </c>
      <c r="K352" s="51">
        <f t="shared" si="80"/>
        <v>4.1544214369030339E-3</v>
      </c>
      <c r="L352" s="52">
        <f t="shared" si="83"/>
        <v>1.5163638244696074</v>
      </c>
      <c r="M352" s="53">
        <v>0</v>
      </c>
      <c r="N352" s="54">
        <f t="shared" si="81"/>
        <v>-3.2636361755303929</v>
      </c>
      <c r="O352" s="80">
        <v>63581782.409999996</v>
      </c>
      <c r="P352" s="26">
        <f>IF(O352&gt;0,AVERAGE($O$291:O352),0)</f>
        <v>65270111.920161277</v>
      </c>
      <c r="Q352" s="56">
        <v>0</v>
      </c>
      <c r="R352" s="56">
        <v>0</v>
      </c>
      <c r="S352" s="6"/>
    </row>
    <row r="353" spans="2:19" x14ac:dyDescent="0.2">
      <c r="B353" s="57">
        <f t="shared" si="82"/>
        <v>336</v>
      </c>
      <c r="C353" s="44">
        <v>41610</v>
      </c>
      <c r="D353" s="58">
        <v>23076920</v>
      </c>
      <c r="E353" s="25">
        <f>IF(D353&gt;0,AVERAGE(D$291:$D353),0)</f>
        <v>20815288.603174604</v>
      </c>
      <c r="F353" s="184">
        <f t="shared" ref="F353:F382" si="85">+$K$14/31</f>
        <v>8.240715641095149E-2</v>
      </c>
      <c r="G353" s="185">
        <f t="shared" ref="G353:G382" si="86">+$G$14/31</f>
        <v>3.1580645161290319E-2</v>
      </c>
      <c r="H353" s="186">
        <f t="shared" ref="H353:H382" si="87">+$H$14/31+M353</f>
        <v>5.6548387096774198E-2</v>
      </c>
      <c r="I353" s="187">
        <f t="shared" ref="I353:I382" si="88">+$I$14/31</f>
        <v>3.4042986979489727</v>
      </c>
      <c r="J353" s="50">
        <f t="shared" si="84"/>
        <v>3.5748348866179889</v>
      </c>
      <c r="K353" s="51">
        <f t="shared" si="80"/>
        <v>4.1539541874964624E-3</v>
      </c>
      <c r="L353" s="52">
        <f t="shared" si="83"/>
        <v>1.5161932784362089</v>
      </c>
      <c r="M353" s="53">
        <v>0</v>
      </c>
      <c r="N353" s="54">
        <f t="shared" si="81"/>
        <v>-3.2638067215637916</v>
      </c>
      <c r="O353" s="80">
        <v>63581782.409999996</v>
      </c>
      <c r="P353" s="26">
        <f>IF(O353&gt;0,AVERAGE($O$291:O353),0)</f>
        <v>65243313.039047606</v>
      </c>
      <c r="Q353" s="56">
        <v>0</v>
      </c>
      <c r="R353" s="56">
        <v>0</v>
      </c>
      <c r="S353" s="6"/>
    </row>
    <row r="354" spans="2:19" x14ac:dyDescent="0.2">
      <c r="B354" s="57">
        <f t="shared" si="82"/>
        <v>337</v>
      </c>
      <c r="C354" s="44">
        <v>41611</v>
      </c>
      <c r="D354" s="58">
        <v>23077335</v>
      </c>
      <c r="E354" s="25">
        <f>IF(D354&gt;0,AVERAGE(D$291:$D354),0)</f>
        <v>20850633.078125</v>
      </c>
      <c r="F354" s="184">
        <f t="shared" si="85"/>
        <v>8.240715641095149E-2</v>
      </c>
      <c r="G354" s="185">
        <f t="shared" si="86"/>
        <v>3.1580645161290319E-2</v>
      </c>
      <c r="H354" s="186">
        <f t="shared" si="87"/>
        <v>5.6548387096774198E-2</v>
      </c>
      <c r="I354" s="187">
        <f t="shared" si="88"/>
        <v>3.4042986979489727</v>
      </c>
      <c r="J354" s="50">
        <f t="shared" si="84"/>
        <v>3.5748348866179889</v>
      </c>
      <c r="K354" s="51">
        <f t="shared" si="80"/>
        <v>4.1535013269255279E-3</v>
      </c>
      <c r="L354" s="52">
        <f t="shared" si="83"/>
        <v>1.5160279843278177</v>
      </c>
      <c r="M354" s="53">
        <v>0</v>
      </c>
      <c r="N354" s="54">
        <f t="shared" si="81"/>
        <v>-3.2639720156721825</v>
      </c>
      <c r="O354" s="80">
        <v>63581782.409999996</v>
      </c>
      <c r="P354" s="26">
        <f>IF(O354&gt;0,AVERAGE($O$291:O354),0)</f>
        <v>65217351.622968733</v>
      </c>
      <c r="Q354" s="56">
        <v>0</v>
      </c>
      <c r="R354" s="56">
        <v>0</v>
      </c>
    </row>
    <row r="355" spans="2:19" x14ac:dyDescent="0.2">
      <c r="B355" s="57">
        <f t="shared" si="82"/>
        <v>338</v>
      </c>
      <c r="C355" s="44">
        <v>41612</v>
      </c>
      <c r="D355" s="58">
        <v>23077800</v>
      </c>
      <c r="E355" s="25">
        <f>IF(D355&gt;0,AVERAGE(D$291:$D355),0)</f>
        <v>20884897.184615385</v>
      </c>
      <c r="F355" s="184">
        <f t="shared" si="85"/>
        <v>8.240715641095149E-2</v>
      </c>
      <c r="G355" s="185">
        <f t="shared" si="86"/>
        <v>3.1580645161290319E-2</v>
      </c>
      <c r="H355" s="186">
        <f t="shared" si="87"/>
        <v>5.6548387096774198E-2</v>
      </c>
      <c r="I355" s="187">
        <f t="shared" si="88"/>
        <v>3.4042986979489727</v>
      </c>
      <c r="J355" s="50">
        <f t="shared" si="84"/>
        <v>3.5748348866179889</v>
      </c>
      <c r="K355" s="51">
        <f t="shared" si="80"/>
        <v>4.1530621495864343E-3</v>
      </c>
      <c r="L355" s="52">
        <f t="shared" si="83"/>
        <v>1.5158676845990484</v>
      </c>
      <c r="M355" s="53">
        <v>0</v>
      </c>
      <c r="N355" s="54">
        <f t="shared" si="81"/>
        <v>-3.2641323154009516</v>
      </c>
      <c r="O355" s="80">
        <v>63581782.409999996</v>
      </c>
      <c r="P355" s="26">
        <f>IF(O355&gt;0,AVERAGE($O$291:O355),0)</f>
        <v>65192189.019692287</v>
      </c>
      <c r="Q355" s="56">
        <v>0</v>
      </c>
      <c r="R355" s="56">
        <v>0</v>
      </c>
    </row>
    <row r="356" spans="2:19" x14ac:dyDescent="0.2">
      <c r="B356" s="57">
        <f t="shared" si="82"/>
        <v>339</v>
      </c>
      <c r="C356" s="44">
        <v>41613</v>
      </c>
      <c r="D356" s="58">
        <v>23078322</v>
      </c>
      <c r="E356" s="25">
        <f>IF(D356&gt;0,AVERAGE(D$291:$D356),0)</f>
        <v>20918130.893939395</v>
      </c>
      <c r="F356" s="184">
        <f t="shared" si="85"/>
        <v>8.240715641095149E-2</v>
      </c>
      <c r="G356" s="185">
        <f t="shared" si="86"/>
        <v>3.1580645161290319E-2</v>
      </c>
      <c r="H356" s="186">
        <f t="shared" si="87"/>
        <v>5.6548387096774198E-2</v>
      </c>
      <c r="I356" s="187">
        <f t="shared" si="88"/>
        <v>3.4042986979489727</v>
      </c>
      <c r="J356" s="50">
        <f t="shared" si="84"/>
        <v>3.5748348866179889</v>
      </c>
      <c r="K356" s="51">
        <f t="shared" si="80"/>
        <v>4.152635987816922E-3</v>
      </c>
      <c r="L356" s="52">
        <f t="shared" si="83"/>
        <v>1.5157121355531766</v>
      </c>
      <c r="M356" s="53">
        <v>0</v>
      </c>
      <c r="N356" s="54">
        <f t="shared" si="81"/>
        <v>-3.2642878644468238</v>
      </c>
      <c r="O356" s="80">
        <v>63581782.409999996</v>
      </c>
      <c r="P356" s="26">
        <f>IF(O356&gt;0,AVERAGE($O$291:O356),0)</f>
        <v>65167788.919545434</v>
      </c>
      <c r="Q356" s="56">
        <v>0</v>
      </c>
      <c r="R356" s="56">
        <v>0</v>
      </c>
    </row>
    <row r="357" spans="2:19" x14ac:dyDescent="0.2">
      <c r="B357" s="57">
        <f t="shared" si="82"/>
        <v>340</v>
      </c>
      <c r="C357" s="44">
        <v>41614</v>
      </c>
      <c r="D357" s="58">
        <v>23078842</v>
      </c>
      <c r="E357" s="25">
        <f>IF(D357&gt;0,AVERAGE(D$291:$D357),0)</f>
        <v>20950380.313432835</v>
      </c>
      <c r="F357" s="184">
        <f t="shared" si="85"/>
        <v>8.240715641095149E-2</v>
      </c>
      <c r="G357" s="185">
        <f t="shared" si="86"/>
        <v>3.1580645161290319E-2</v>
      </c>
      <c r="H357" s="186">
        <f t="shared" si="87"/>
        <v>5.6548387096774198E-2</v>
      </c>
      <c r="I357" s="187">
        <f t="shared" si="88"/>
        <v>3.4042986979489727</v>
      </c>
      <c r="J357" s="50">
        <f t="shared" si="84"/>
        <v>3.5748348866179889</v>
      </c>
      <c r="K357" s="51">
        <f t="shared" si="80"/>
        <v>4.1522222565569689E-3</v>
      </c>
      <c r="L357" s="52">
        <f t="shared" si="83"/>
        <v>1.5155611236432938</v>
      </c>
      <c r="M357" s="53">
        <v>0</v>
      </c>
      <c r="N357" s="54">
        <f t="shared" si="81"/>
        <v>-3.2644388763567065</v>
      </c>
      <c r="O357" s="80">
        <v>63581782.409999996</v>
      </c>
      <c r="P357" s="26">
        <f>IF(O357&gt;0,AVERAGE($O$291:O357),0)</f>
        <v>65144117.180596992</v>
      </c>
      <c r="Q357" s="56">
        <v>0</v>
      </c>
      <c r="R357" s="56">
        <v>0</v>
      </c>
    </row>
    <row r="358" spans="2:19" x14ac:dyDescent="0.2">
      <c r="B358" s="57">
        <f t="shared" si="82"/>
        <v>341</v>
      </c>
      <c r="C358" s="44">
        <v>41615</v>
      </c>
      <c r="D358" s="58">
        <v>23079358</v>
      </c>
      <c r="E358" s="25">
        <f>IF(D358&gt;0,AVERAGE(D$291:$D358),0)</f>
        <v>20981688.80882353</v>
      </c>
      <c r="F358" s="184">
        <f t="shared" si="85"/>
        <v>8.240715641095149E-2</v>
      </c>
      <c r="G358" s="185">
        <f t="shared" si="86"/>
        <v>3.1580645161290319E-2</v>
      </c>
      <c r="H358" s="186">
        <f t="shared" si="87"/>
        <v>5.6548387096774198E-2</v>
      </c>
      <c r="I358" s="187">
        <f t="shared" si="88"/>
        <v>3.4042986979489727</v>
      </c>
      <c r="J358" s="50">
        <f t="shared" si="84"/>
        <v>3.5748348866179889</v>
      </c>
      <c r="K358" s="51">
        <f t="shared" si="80"/>
        <v>4.1518204067957174E-3</v>
      </c>
      <c r="L358" s="52">
        <f t="shared" si="83"/>
        <v>1.5154144484804368</v>
      </c>
      <c r="M358" s="53">
        <v>0</v>
      </c>
      <c r="N358" s="54">
        <f t="shared" si="81"/>
        <v>-3.2645855515195636</v>
      </c>
      <c r="O358" s="80">
        <v>63581782.409999996</v>
      </c>
      <c r="P358" s="26">
        <f>IF(O358&gt;0,AVERAGE($O$291:O358),0)</f>
        <v>65121141.669264682</v>
      </c>
      <c r="Q358" s="56">
        <v>0</v>
      </c>
      <c r="R358" s="56">
        <v>0</v>
      </c>
    </row>
    <row r="359" spans="2:19" x14ac:dyDescent="0.2">
      <c r="B359" s="57">
        <f t="shared" si="82"/>
        <v>342</v>
      </c>
      <c r="C359" s="44">
        <v>41616</v>
      </c>
      <c r="D359" s="58">
        <v>23079874</v>
      </c>
      <c r="E359" s="25">
        <f>IF(D359&gt;0,AVERAGE(D$291:$D359),0)</f>
        <v>21012097.289855074</v>
      </c>
      <c r="F359" s="184">
        <f t="shared" si="85"/>
        <v>8.240715641095149E-2</v>
      </c>
      <c r="G359" s="185">
        <f t="shared" si="86"/>
        <v>3.1580645161290319E-2</v>
      </c>
      <c r="H359" s="186">
        <f t="shared" si="87"/>
        <v>5.6548387096774198E-2</v>
      </c>
      <c r="I359" s="187">
        <f t="shared" si="88"/>
        <v>3.4042986979489727</v>
      </c>
      <c r="J359" s="50">
        <f t="shared" si="84"/>
        <v>3.5748348866179889</v>
      </c>
      <c r="K359" s="51">
        <f t="shared" si="80"/>
        <v>4.1514299187501982E-3</v>
      </c>
      <c r="L359" s="52">
        <f t="shared" si="83"/>
        <v>1.5152719203438223</v>
      </c>
      <c r="M359" s="53">
        <v>0</v>
      </c>
      <c r="N359" s="54">
        <f t="shared" si="81"/>
        <v>-3.264728079656178</v>
      </c>
      <c r="O359" s="80">
        <v>63581782.409999996</v>
      </c>
      <c r="P359" s="26">
        <f>IF(O359&gt;0,AVERAGE($O$291:O359),0)</f>
        <v>65098832.114782579</v>
      </c>
      <c r="Q359" s="56">
        <v>0</v>
      </c>
      <c r="R359" s="56">
        <v>0</v>
      </c>
    </row>
    <row r="360" spans="2:19" x14ac:dyDescent="0.2">
      <c r="B360" s="57">
        <f t="shared" si="82"/>
        <v>343</v>
      </c>
      <c r="C360" s="44">
        <v>41617</v>
      </c>
      <c r="D360" s="58">
        <v>23080393</v>
      </c>
      <c r="E360" s="25">
        <f>IF(D360&gt;0,AVERAGE(D$291:$D360),0)</f>
        <v>21041644.371428572</v>
      </c>
      <c r="F360" s="184">
        <f t="shared" si="85"/>
        <v>8.240715641095149E-2</v>
      </c>
      <c r="G360" s="185">
        <f t="shared" si="86"/>
        <v>3.1580645161290319E-2</v>
      </c>
      <c r="H360" s="186">
        <f t="shared" si="87"/>
        <v>5.6548387096774198E-2</v>
      </c>
      <c r="I360" s="187">
        <f t="shared" si="88"/>
        <v>3.4042986979489727</v>
      </c>
      <c r="J360" s="50">
        <f t="shared" si="84"/>
        <v>3.5748348866179889</v>
      </c>
      <c r="K360" s="51">
        <f t="shared" si="80"/>
        <v>4.1510503004548518E-3</v>
      </c>
      <c r="L360" s="52">
        <f t="shared" si="83"/>
        <v>1.515133359666021</v>
      </c>
      <c r="M360" s="53">
        <v>0</v>
      </c>
      <c r="N360" s="54">
        <f t="shared" si="81"/>
        <v>-3.2648666403339792</v>
      </c>
      <c r="O360" s="80">
        <v>63581782.409999996</v>
      </c>
      <c r="P360" s="26">
        <f>IF(O360&gt;0,AVERAGE($O$291:O360),0)</f>
        <v>65077159.976142831</v>
      </c>
      <c r="Q360" s="56">
        <v>0</v>
      </c>
      <c r="R360" s="56">
        <v>0</v>
      </c>
    </row>
    <row r="361" spans="2:19" x14ac:dyDescent="0.2">
      <c r="B361" s="57">
        <f t="shared" si="82"/>
        <v>344</v>
      </c>
      <c r="C361" s="44">
        <v>41618</v>
      </c>
      <c r="D361" s="58">
        <v>23061863</v>
      </c>
      <c r="E361" s="25">
        <f>IF(D361&gt;0,AVERAGE(D$291:$D361),0)</f>
        <v>21070098.154929578</v>
      </c>
      <c r="F361" s="184">
        <f t="shared" si="85"/>
        <v>8.240715641095149E-2</v>
      </c>
      <c r="G361" s="185">
        <f t="shared" si="86"/>
        <v>3.1580645161290319E-2</v>
      </c>
      <c r="H361" s="186">
        <f t="shared" si="87"/>
        <v>5.6548387096774198E-2</v>
      </c>
      <c r="I361" s="187">
        <f t="shared" si="88"/>
        <v>3.4042986979489727</v>
      </c>
      <c r="J361" s="50">
        <f t="shared" si="84"/>
        <v>3.5748348866179889</v>
      </c>
      <c r="K361" s="51">
        <f t="shared" si="80"/>
        <v>4.1506940198466728E-3</v>
      </c>
      <c r="L361" s="52">
        <f t="shared" si="83"/>
        <v>1.5150033172440356</v>
      </c>
      <c r="M361" s="53">
        <v>0</v>
      </c>
      <c r="N361" s="54">
        <f t="shared" si="81"/>
        <v>-3.2649966827559647</v>
      </c>
      <c r="O361" s="80">
        <v>63581782.409999996</v>
      </c>
      <c r="P361" s="26">
        <f>IF(O361&gt;0,AVERAGE($O$291:O361),0)</f>
        <v>65056098.320281662</v>
      </c>
      <c r="Q361" s="56">
        <v>0</v>
      </c>
      <c r="R361" s="56">
        <v>0</v>
      </c>
    </row>
    <row r="362" spans="2:19" x14ac:dyDescent="0.2">
      <c r="B362" s="57">
        <f t="shared" si="82"/>
        <v>345</v>
      </c>
      <c r="C362" s="44">
        <v>41619</v>
      </c>
      <c r="D362" s="58">
        <v>23062390</v>
      </c>
      <c r="E362" s="25">
        <f>IF(D362&gt;0,AVERAGE(D$291:$D362),0)</f>
        <v>21097768.875</v>
      </c>
      <c r="F362" s="184">
        <f t="shared" si="85"/>
        <v>8.240715641095149E-2</v>
      </c>
      <c r="G362" s="185">
        <f t="shared" si="86"/>
        <v>3.1580645161290319E-2</v>
      </c>
      <c r="H362" s="186">
        <f t="shared" si="87"/>
        <v>5.9993431575863544E-2</v>
      </c>
      <c r="I362" s="187">
        <f t="shared" si="88"/>
        <v>3.4042986979489727</v>
      </c>
      <c r="J362" s="50">
        <f t="shared" si="84"/>
        <v>3.5782799310970779</v>
      </c>
      <c r="K362" s="51">
        <f t="shared" si="80"/>
        <v>4.1543470038469844E-3</v>
      </c>
      <c r="L362" s="52">
        <f t="shared" si="83"/>
        <v>1.5163366564041494</v>
      </c>
      <c r="M362" s="53">
        <v>3.4450444790893454E-3</v>
      </c>
      <c r="N362" s="54">
        <f t="shared" si="81"/>
        <v>-3.2636633435958506</v>
      </c>
      <c r="O362" s="80">
        <v>63581782.409999996</v>
      </c>
      <c r="P362" s="26">
        <f>IF(O362&gt;0,AVERAGE($O$291:O362),0)</f>
        <v>65035621.710416637</v>
      </c>
      <c r="Q362" s="56">
        <v>0</v>
      </c>
      <c r="R362" s="56">
        <v>0</v>
      </c>
    </row>
    <row r="363" spans="2:19" x14ac:dyDescent="0.2">
      <c r="B363" s="57">
        <f t="shared" si="82"/>
        <v>346</v>
      </c>
      <c r="C363" s="44">
        <v>41620</v>
      </c>
      <c r="D363" s="58">
        <v>23062905</v>
      </c>
      <c r="E363" s="25">
        <f>IF(D363&gt;0,AVERAGE(D$291:$D363),0)</f>
        <v>21124688.547945205</v>
      </c>
      <c r="F363" s="184">
        <f t="shared" si="85"/>
        <v>8.240715641095149E-2</v>
      </c>
      <c r="G363" s="185">
        <f t="shared" si="86"/>
        <v>3.1580645161290319E-2</v>
      </c>
      <c r="H363" s="186">
        <f t="shared" si="87"/>
        <v>6.0387867808215402E-2</v>
      </c>
      <c r="I363" s="187">
        <f t="shared" si="88"/>
        <v>3.4042986979489727</v>
      </c>
      <c r="J363" s="50">
        <f t="shared" si="84"/>
        <v>3.5786743673294299</v>
      </c>
      <c r="K363" s="51">
        <f t="shared" si="80"/>
        <v>4.1544671136085048E-3</v>
      </c>
      <c r="L363" s="52">
        <f t="shared" si="83"/>
        <v>1.5163804964671042</v>
      </c>
      <c r="M363" s="53">
        <v>3.8394807114412051E-3</v>
      </c>
      <c r="N363" s="54">
        <f t="shared" si="81"/>
        <v>-3.2636195035328961</v>
      </c>
      <c r="O363" s="80">
        <v>63581782.409999996</v>
      </c>
      <c r="P363" s="26">
        <f>IF(O363&gt;0,AVERAGE($O$291:O363),0)</f>
        <v>65015706.10356161</v>
      </c>
      <c r="Q363" s="56">
        <v>0</v>
      </c>
      <c r="R363" s="56">
        <v>0</v>
      </c>
    </row>
    <row r="364" spans="2:19" x14ac:dyDescent="0.2">
      <c r="B364" s="57">
        <f t="shared" si="82"/>
        <v>347</v>
      </c>
      <c r="C364" s="44">
        <v>41621</v>
      </c>
      <c r="D364" s="58">
        <v>23063427</v>
      </c>
      <c r="E364" s="25">
        <f>IF(D364&gt;0,AVERAGE(D$291:$D364),0)</f>
        <v>21150887.716216218</v>
      </c>
      <c r="F364" s="184">
        <f t="shared" si="85"/>
        <v>8.240715641095149E-2</v>
      </c>
      <c r="G364" s="185">
        <f t="shared" si="86"/>
        <v>3.1580645161290319E-2</v>
      </c>
      <c r="H364" s="186">
        <f t="shared" si="87"/>
        <v>6.458979420772519E-2</v>
      </c>
      <c r="I364" s="187">
        <f t="shared" si="88"/>
        <v>3.4042986979489727</v>
      </c>
      <c r="J364" s="50">
        <f t="shared" si="84"/>
        <v>3.5828762937289396</v>
      </c>
      <c r="K364" s="51">
        <f t="shared" si="80"/>
        <v>4.1590157412339148E-3</v>
      </c>
      <c r="L364" s="52">
        <f t="shared" si="83"/>
        <v>1.5180407455503788</v>
      </c>
      <c r="M364" s="53">
        <v>8.0414071109509953E-3</v>
      </c>
      <c r="N364" s="54">
        <f t="shared" si="81"/>
        <v>-3.2619592544496214</v>
      </c>
      <c r="O364" s="80">
        <v>63581782.409999996</v>
      </c>
      <c r="P364" s="26">
        <f>IF(O364&gt;0,AVERAGE($O$291:O364),0)</f>
        <v>64996328.756351314</v>
      </c>
      <c r="Q364" s="56">
        <v>0</v>
      </c>
      <c r="R364" s="56">
        <v>0</v>
      </c>
    </row>
    <row r="365" spans="2:19" x14ac:dyDescent="0.2">
      <c r="B365" s="57">
        <f t="shared" si="82"/>
        <v>348</v>
      </c>
      <c r="C365" s="44">
        <v>41622</v>
      </c>
      <c r="D365" s="58">
        <v>23063943</v>
      </c>
      <c r="E365" s="25">
        <f>IF(D365&gt;0,AVERAGE(D$291:$D365),0)</f>
        <v>21176395.120000001</v>
      </c>
      <c r="F365" s="184">
        <f t="shared" si="85"/>
        <v>8.240715641095149E-2</v>
      </c>
      <c r="G365" s="185">
        <f t="shared" si="86"/>
        <v>3.1580645161290319E-2</v>
      </c>
      <c r="H365" s="186">
        <f t="shared" si="87"/>
        <v>6.1419322318872135E-2</v>
      </c>
      <c r="I365" s="187">
        <f t="shared" si="88"/>
        <v>3.4042986979489727</v>
      </c>
      <c r="J365" s="50">
        <f t="shared" si="84"/>
        <v>3.5797058218400868</v>
      </c>
      <c r="K365" s="51">
        <f t="shared" si="80"/>
        <v>4.155014861148513E-3</v>
      </c>
      <c r="L365" s="52">
        <f t="shared" si="83"/>
        <v>1.5165804243192071</v>
      </c>
      <c r="M365" s="53">
        <v>4.8709352220979388E-3</v>
      </c>
      <c r="N365" s="54">
        <f t="shared" si="81"/>
        <v>-3.2634195756807931</v>
      </c>
      <c r="O365" s="80">
        <v>63581782.409999996</v>
      </c>
      <c r="P365" s="26">
        <f>IF(O365&gt;0,AVERAGE($O$291:O365),0)</f>
        <v>64977468.138399966</v>
      </c>
      <c r="Q365" s="56">
        <v>0</v>
      </c>
      <c r="R365" s="56">
        <v>0</v>
      </c>
    </row>
    <row r="366" spans="2:19" x14ac:dyDescent="0.2">
      <c r="B366" s="57">
        <f t="shared" si="82"/>
        <v>349</v>
      </c>
      <c r="C366" s="44">
        <v>41623</v>
      </c>
      <c r="D366" s="58">
        <v>23064459</v>
      </c>
      <c r="E366" s="25">
        <f>IF(D366&gt;0,AVERAGE(D$291:$D366),0)</f>
        <v>21201238.065789472</v>
      </c>
      <c r="F366" s="184">
        <f t="shared" si="85"/>
        <v>8.240715641095149E-2</v>
      </c>
      <c r="G366" s="185">
        <f t="shared" si="86"/>
        <v>3.1580645161290319E-2</v>
      </c>
      <c r="H366" s="186">
        <f t="shared" si="87"/>
        <v>6.1419322511374372E-2</v>
      </c>
      <c r="I366" s="187">
        <f t="shared" si="88"/>
        <v>3.4042986979489727</v>
      </c>
      <c r="J366" s="50">
        <f t="shared" si="84"/>
        <v>3.5797058220325888</v>
      </c>
      <c r="K366" s="51">
        <f t="shared" si="80"/>
        <v>4.1547024330839113E-3</v>
      </c>
      <c r="L366" s="52">
        <f t="shared" si="83"/>
        <v>1.5164663880756277</v>
      </c>
      <c r="M366" s="53">
        <v>4.870935414600177E-3</v>
      </c>
      <c r="N366" s="54">
        <f t="shared" si="81"/>
        <v>-3.2635336119243723</v>
      </c>
      <c r="O366" s="80">
        <v>63581782.409999996</v>
      </c>
      <c r="P366" s="26">
        <f>IF(O366&gt;0,AVERAGE($O$291:O366),0)</f>
        <v>64959103.852499962</v>
      </c>
      <c r="Q366" s="56">
        <v>0</v>
      </c>
      <c r="R366" s="56">
        <v>0</v>
      </c>
    </row>
    <row r="367" spans="2:19" x14ac:dyDescent="0.2">
      <c r="B367" s="57">
        <f t="shared" si="82"/>
        <v>350</v>
      </c>
      <c r="C367" s="44">
        <v>41624</v>
      </c>
      <c r="D367" s="58">
        <v>23064991</v>
      </c>
      <c r="E367" s="25">
        <f>IF(D367&gt;0,AVERAGE(D$291:$D367),0)</f>
        <v>21225442.649350651</v>
      </c>
      <c r="F367" s="184">
        <f t="shared" si="85"/>
        <v>8.240715641095149E-2</v>
      </c>
      <c r="G367" s="185">
        <f t="shared" si="86"/>
        <v>3.1580645161290319E-2</v>
      </c>
      <c r="H367" s="186">
        <f t="shared" si="87"/>
        <v>6.1898858392905452E-2</v>
      </c>
      <c r="I367" s="187">
        <f t="shared" si="88"/>
        <v>3.4042986979489727</v>
      </c>
      <c r="J367" s="50">
        <f t="shared" si="84"/>
        <v>3.5801853579141198</v>
      </c>
      <c r="K367" s="51">
        <f t="shared" si="80"/>
        <v>4.1549543532522588E-3</v>
      </c>
      <c r="L367" s="52">
        <f t="shared" si="83"/>
        <v>1.5165583389370745</v>
      </c>
      <c r="M367" s="53">
        <v>5.3504712961312531E-3</v>
      </c>
      <c r="N367" s="54">
        <f t="shared" si="81"/>
        <v>-3.2634416610629255</v>
      </c>
      <c r="O367" s="80">
        <v>63581782.409999996</v>
      </c>
      <c r="P367" s="26">
        <f>IF(O367&gt;0,AVERAGE($O$291:O367),0)</f>
        <v>64941216.561038919</v>
      </c>
      <c r="Q367" s="56">
        <v>0</v>
      </c>
      <c r="R367" s="56">
        <v>0</v>
      </c>
    </row>
    <row r="368" spans="2:19" x14ac:dyDescent="0.2">
      <c r="B368" s="57">
        <f t="shared" si="82"/>
        <v>351</v>
      </c>
      <c r="C368" s="44">
        <v>41625</v>
      </c>
      <c r="D368" s="58">
        <v>23065510</v>
      </c>
      <c r="E368" s="25">
        <f>IF(D368&gt;0,AVERAGE(D$291:$D368),0)</f>
        <v>21249033.256410256</v>
      </c>
      <c r="F368" s="184">
        <f t="shared" si="85"/>
        <v>8.240715641095149E-2</v>
      </c>
      <c r="G368" s="185">
        <f t="shared" si="86"/>
        <v>3.1580645161290319E-2</v>
      </c>
      <c r="H368" s="186">
        <f t="shared" si="87"/>
        <v>7.7349873925946444E-2</v>
      </c>
      <c r="I368" s="187">
        <f t="shared" si="88"/>
        <v>3.4042986979489727</v>
      </c>
      <c r="J368" s="50">
        <f t="shared" si="84"/>
        <v>3.595636373447161</v>
      </c>
      <c r="K368" s="51">
        <f t="shared" si="80"/>
        <v>4.1725875101228643E-3</v>
      </c>
      <c r="L368" s="52">
        <f t="shared" si="83"/>
        <v>1.5229944411948455</v>
      </c>
      <c r="M368" s="53">
        <v>2.0801486829172246E-2</v>
      </c>
      <c r="N368" s="54">
        <f t="shared" si="81"/>
        <v>-3.2570055588051545</v>
      </c>
      <c r="O368" s="80">
        <v>63581782.409999996</v>
      </c>
      <c r="P368" s="26">
        <f>IF(O368&gt;0,AVERAGE($O$291:O368),0)</f>
        <v>64923787.91807688</v>
      </c>
      <c r="Q368" s="56">
        <v>0</v>
      </c>
      <c r="R368" s="56">
        <v>0</v>
      </c>
    </row>
    <row r="369" spans="2:18" x14ac:dyDescent="0.2">
      <c r="B369" s="57">
        <f t="shared" si="82"/>
        <v>352</v>
      </c>
      <c r="C369" s="44">
        <v>41626</v>
      </c>
      <c r="D369" s="58">
        <v>25259029</v>
      </c>
      <c r="E369" s="25">
        <f>IF(D369&gt;0,AVERAGE(D$291:$D369),0)</f>
        <v>21299792.696202531</v>
      </c>
      <c r="F369" s="184">
        <f t="shared" si="85"/>
        <v>8.240715641095149E-2</v>
      </c>
      <c r="G369" s="185">
        <f t="shared" si="86"/>
        <v>3.1580645161290319E-2</v>
      </c>
      <c r="H369" s="186">
        <f t="shared" si="87"/>
        <v>9.3223732116021751E-2</v>
      </c>
      <c r="I369" s="187">
        <f t="shared" si="88"/>
        <v>3.4042986979489727</v>
      </c>
      <c r="J369" s="50">
        <f t="shared" si="84"/>
        <v>3.6115102316372361</v>
      </c>
      <c r="K369" s="51">
        <f t="shared" si="80"/>
        <v>4.1907160720803102E-3</v>
      </c>
      <c r="L369" s="52">
        <f t="shared" si="83"/>
        <v>1.5296113663093132</v>
      </c>
      <c r="M369" s="53">
        <v>3.667534501924756E-2</v>
      </c>
      <c r="N369" s="54">
        <f t="shared" si="81"/>
        <v>-3.2503886336906871</v>
      </c>
      <c r="O369" s="80">
        <v>61388776.109999999</v>
      </c>
      <c r="P369" s="26">
        <f>IF(O369&gt;0,AVERAGE($O$291:O369),0)</f>
        <v>64879040.933164515</v>
      </c>
      <c r="Q369" s="56">
        <v>0</v>
      </c>
      <c r="R369" s="56">
        <v>0</v>
      </c>
    </row>
    <row r="370" spans="2:18" x14ac:dyDescent="0.2">
      <c r="B370" s="57">
        <f t="shared" si="82"/>
        <v>353</v>
      </c>
      <c r="C370" s="44">
        <v>41627</v>
      </c>
      <c r="D370" s="58">
        <v>25259542</v>
      </c>
      <c r="E370" s="25">
        <f>IF(D370&gt;0,AVERAGE(D$291:$D370),0)</f>
        <v>21349289.5625</v>
      </c>
      <c r="F370" s="184">
        <f t="shared" si="85"/>
        <v>8.240715641095149E-2</v>
      </c>
      <c r="G370" s="185">
        <f t="shared" si="86"/>
        <v>3.1580645161290319E-2</v>
      </c>
      <c r="H370" s="186">
        <f t="shared" si="87"/>
        <v>6.0528957819356292E-2</v>
      </c>
      <c r="I370" s="187">
        <f t="shared" si="88"/>
        <v>3.4042986979489727</v>
      </c>
      <c r="J370" s="50">
        <f t="shared" si="84"/>
        <v>3.5788154573405708</v>
      </c>
      <c r="K370" s="51">
        <f t="shared" si="80"/>
        <v>4.152495009662951E-3</v>
      </c>
      <c r="L370" s="52">
        <f t="shared" si="83"/>
        <v>1.5156606785269771</v>
      </c>
      <c r="M370" s="53">
        <v>3.9805707225820924E-3</v>
      </c>
      <c r="N370" s="54">
        <f t="shared" si="81"/>
        <v>-3.264339321473023</v>
      </c>
      <c r="O370" s="80">
        <v>61388776.109999999</v>
      </c>
      <c r="P370" s="26">
        <f>IF(O370&gt;0,AVERAGE($O$291:O370),0)</f>
        <v>64835412.622874953</v>
      </c>
      <c r="Q370" s="56">
        <v>0</v>
      </c>
      <c r="R370" s="56">
        <v>0</v>
      </c>
    </row>
    <row r="371" spans="2:18" x14ac:dyDescent="0.2">
      <c r="B371" s="57">
        <f t="shared" si="82"/>
        <v>354</v>
      </c>
      <c r="C371" s="44">
        <v>41628</v>
      </c>
      <c r="D371" s="58">
        <v>25260057</v>
      </c>
      <c r="E371" s="25">
        <f>IF(D371&gt;0,AVERAGE(D$291:$D371),0)</f>
        <v>21397570.64197531</v>
      </c>
      <c r="F371" s="184">
        <f t="shared" si="85"/>
        <v>8.240715641095149E-2</v>
      </c>
      <c r="G371" s="185">
        <f t="shared" si="86"/>
        <v>3.1580645161290319E-2</v>
      </c>
      <c r="H371" s="186">
        <f t="shared" si="87"/>
        <v>6.0103848482927234E-2</v>
      </c>
      <c r="I371" s="187">
        <f t="shared" si="88"/>
        <v>3.4042986979489727</v>
      </c>
      <c r="J371" s="50">
        <f t="shared" si="84"/>
        <v>3.5783903480041417</v>
      </c>
      <c r="K371" s="51">
        <f t="shared" si="80"/>
        <v>4.1517257273219806E-3</v>
      </c>
      <c r="L371" s="52">
        <f t="shared" si="83"/>
        <v>1.5153798904725229</v>
      </c>
      <c r="M371" s="53">
        <v>3.5554613861530381E-3</v>
      </c>
      <c r="N371" s="54">
        <f t="shared" si="81"/>
        <v>-3.2646201095274776</v>
      </c>
      <c r="O371" s="80">
        <v>61388776.109999999</v>
      </c>
      <c r="P371" s="26">
        <f>IF(O371&gt;0,AVERAGE($O$291:O371),0)</f>
        <v>64792861.554814763</v>
      </c>
      <c r="Q371" s="56">
        <v>0</v>
      </c>
      <c r="R371" s="56">
        <v>0</v>
      </c>
    </row>
    <row r="372" spans="2:18" x14ac:dyDescent="0.2">
      <c r="B372" s="57">
        <f t="shared" si="82"/>
        <v>355</v>
      </c>
      <c r="C372" s="44">
        <v>41629</v>
      </c>
      <c r="D372" s="58">
        <v>25260573</v>
      </c>
      <c r="E372" s="25">
        <f>IF(D372&gt;0,AVERAGE(D$291:$D372),0)</f>
        <v>21444680.426829267</v>
      </c>
      <c r="F372" s="184">
        <f t="shared" si="85"/>
        <v>8.240715641095149E-2</v>
      </c>
      <c r="G372" s="185">
        <f t="shared" si="86"/>
        <v>3.1580645161290319E-2</v>
      </c>
      <c r="H372" s="186">
        <f t="shared" si="87"/>
        <v>6.2641623178147213E-2</v>
      </c>
      <c r="I372" s="187">
        <f t="shared" si="88"/>
        <v>3.4042986979489727</v>
      </c>
      <c r="J372" s="50">
        <f t="shared" si="84"/>
        <v>3.5809281226993619</v>
      </c>
      <c r="K372" s="51">
        <f t="shared" si="80"/>
        <v>4.1544003533078664E-3</v>
      </c>
      <c r="L372" s="52">
        <f t="shared" si="83"/>
        <v>1.5163561289573713</v>
      </c>
      <c r="M372" s="53">
        <v>6.093236081373017E-3</v>
      </c>
      <c r="N372" s="54">
        <f t="shared" si="81"/>
        <v>-3.2636438710426292</v>
      </c>
      <c r="O372" s="80">
        <v>61388776.109999999</v>
      </c>
      <c r="P372" s="26">
        <f>IF(O372&gt;0,AVERAGE($O$291:O372),0)</f>
        <v>64751348.31768287</v>
      </c>
      <c r="Q372" s="56">
        <v>0</v>
      </c>
      <c r="R372" s="56">
        <v>0</v>
      </c>
    </row>
    <row r="373" spans="2:18" x14ac:dyDescent="0.2">
      <c r="B373" s="57">
        <f t="shared" si="82"/>
        <v>356</v>
      </c>
      <c r="C373" s="44">
        <v>41630</v>
      </c>
      <c r="D373" s="58">
        <v>25261089</v>
      </c>
      <c r="E373" s="25">
        <f>IF(D373&gt;0,AVERAGE(D$291:$D373),0)</f>
        <v>21490661.25301205</v>
      </c>
      <c r="F373" s="184">
        <f t="shared" si="85"/>
        <v>8.240715641095149E-2</v>
      </c>
      <c r="G373" s="185">
        <f t="shared" si="86"/>
        <v>3.1580645161290319E-2</v>
      </c>
      <c r="H373" s="186">
        <f t="shared" si="87"/>
        <v>6.2641623265683136E-2</v>
      </c>
      <c r="I373" s="187">
        <f t="shared" si="88"/>
        <v>3.4042986979489727</v>
      </c>
      <c r="J373" s="50">
        <f t="shared" si="84"/>
        <v>3.5809281227868976</v>
      </c>
      <c r="K373" s="51">
        <f t="shared" si="80"/>
        <v>4.1541368327063684E-3</v>
      </c>
      <c r="L373" s="52">
        <f t="shared" si="83"/>
        <v>1.5162599439378244</v>
      </c>
      <c r="M373" s="53">
        <v>6.093236168908933E-3</v>
      </c>
      <c r="N373" s="54">
        <f t="shared" si="81"/>
        <v>-3.2637400560621757</v>
      </c>
      <c r="O373" s="80">
        <v>61388776.109999999</v>
      </c>
      <c r="P373" s="26">
        <f>IF(O373&gt;0,AVERAGE($O$291:O373),0)</f>
        <v>64710835.399518013</v>
      </c>
      <c r="Q373" s="56">
        <v>0</v>
      </c>
      <c r="R373" s="56">
        <v>0</v>
      </c>
    </row>
    <row r="374" spans="2:18" x14ac:dyDescent="0.2">
      <c r="B374" s="57">
        <f t="shared" si="82"/>
        <v>357</v>
      </c>
      <c r="C374" s="44">
        <v>41631</v>
      </c>
      <c r="D374" s="58">
        <v>25261629</v>
      </c>
      <c r="E374" s="25">
        <f>IF(D374&gt;0,AVERAGE(D$291:$D374),0)</f>
        <v>21535553.726190478</v>
      </c>
      <c r="F374" s="184">
        <f t="shared" si="85"/>
        <v>8.240715641095149E-2</v>
      </c>
      <c r="G374" s="185">
        <f t="shared" si="86"/>
        <v>3.1580645161290319E-2</v>
      </c>
      <c r="H374" s="186">
        <f t="shared" si="87"/>
        <v>6.4174593997016804E-2</v>
      </c>
      <c r="I374" s="187">
        <f t="shared" si="88"/>
        <v>3.4042986979489727</v>
      </c>
      <c r="J374" s="50">
        <f t="shared" si="84"/>
        <v>3.5824610935182313</v>
      </c>
      <c r="K374" s="51">
        <f t="shared" si="80"/>
        <v>4.155657555987834E-3</v>
      </c>
      <c r="L374" s="52">
        <f t="shared" si="83"/>
        <v>1.5168150079355593</v>
      </c>
      <c r="M374" s="53">
        <v>7.6262069002426035E-3</v>
      </c>
      <c r="N374" s="54">
        <f t="shared" si="81"/>
        <v>-3.2631849920644411</v>
      </c>
      <c r="O374" s="80">
        <v>61388776.109999999</v>
      </c>
      <c r="P374" s="26">
        <f>IF(O374&gt;0,AVERAGE($O$291:O374),0)</f>
        <v>64671287.074642792</v>
      </c>
      <c r="Q374" s="56">
        <v>0</v>
      </c>
      <c r="R374" s="56">
        <v>0</v>
      </c>
    </row>
    <row r="375" spans="2:18" x14ac:dyDescent="0.2">
      <c r="B375" s="57">
        <f t="shared" si="82"/>
        <v>358</v>
      </c>
      <c r="C375" s="44">
        <v>41632</v>
      </c>
      <c r="D375" s="58">
        <v>25262075</v>
      </c>
      <c r="E375" s="25">
        <f>IF(D375&gt;0,AVERAGE(D$291:$D375),0)</f>
        <v>21579395.152941175</v>
      </c>
      <c r="F375" s="184">
        <f t="shared" si="85"/>
        <v>8.240715641095149E-2</v>
      </c>
      <c r="G375" s="185">
        <f t="shared" si="86"/>
        <v>3.1580645161290319E-2</v>
      </c>
      <c r="H375" s="186">
        <f t="shared" si="87"/>
        <v>6.2809090258463207E-2</v>
      </c>
      <c r="I375" s="187">
        <f t="shared" si="88"/>
        <v>3.4042986979489727</v>
      </c>
      <c r="J375" s="50">
        <f t="shared" si="84"/>
        <v>3.5810955897796779</v>
      </c>
      <c r="K375" s="51">
        <f t="shared" si="80"/>
        <v>4.1538218723355851E-3</v>
      </c>
      <c r="L375" s="52">
        <f t="shared" si="83"/>
        <v>1.5161449834024885</v>
      </c>
      <c r="M375" s="53">
        <v>6.2607031616890088E-3</v>
      </c>
      <c r="N375" s="54">
        <f t="shared" si="81"/>
        <v>-3.2638550165975118</v>
      </c>
      <c r="O375" s="80">
        <v>61388776.109999999</v>
      </c>
      <c r="P375" s="26">
        <f>IF(O375&gt;0,AVERAGE($O$291:O375),0)</f>
        <v>64632669.298588172</v>
      </c>
      <c r="Q375" s="56">
        <v>0</v>
      </c>
      <c r="R375" s="56">
        <v>0</v>
      </c>
    </row>
    <row r="376" spans="2:18" x14ac:dyDescent="0.2">
      <c r="B376" s="57">
        <f t="shared" si="82"/>
        <v>359</v>
      </c>
      <c r="C376" s="44">
        <v>41633</v>
      </c>
      <c r="D376" s="58">
        <v>25262591</v>
      </c>
      <c r="E376" s="25">
        <f>IF(D376&gt;0,AVERAGE(D$291:$D376),0)</f>
        <v>21622223.011627909</v>
      </c>
      <c r="F376" s="184">
        <f t="shared" si="85"/>
        <v>8.240715641095149E-2</v>
      </c>
      <c r="G376" s="185">
        <f t="shared" si="86"/>
        <v>3.1580645161290319E-2</v>
      </c>
      <c r="H376" s="186">
        <f t="shared" si="87"/>
        <v>6.1791300540097092E-2</v>
      </c>
      <c r="I376" s="187">
        <f t="shared" si="88"/>
        <v>3.4042986979489727</v>
      </c>
      <c r="J376" s="50">
        <f t="shared" si="84"/>
        <v>3.5800778000613116</v>
      </c>
      <c r="K376" s="51">
        <f t="shared" si="80"/>
        <v>4.1523952725268948E-3</v>
      </c>
      <c r="L376" s="52">
        <f t="shared" si="83"/>
        <v>1.5156242744723165</v>
      </c>
      <c r="M376" s="53">
        <v>5.2429134433228915E-3</v>
      </c>
      <c r="N376" s="54">
        <f t="shared" si="81"/>
        <v>-3.2643757255276835</v>
      </c>
      <c r="O376" s="80">
        <v>61388776.109999999</v>
      </c>
      <c r="P376" s="26">
        <f>IF(O376&gt;0,AVERAGE($O$291:O376),0)</f>
        <v>64594949.610348769</v>
      </c>
      <c r="Q376" s="56">
        <v>0</v>
      </c>
      <c r="R376" s="56">
        <v>0</v>
      </c>
    </row>
    <row r="377" spans="2:18" x14ac:dyDescent="0.2">
      <c r="B377" s="57">
        <f t="shared" si="82"/>
        <v>360</v>
      </c>
      <c r="C377" s="44">
        <v>41634</v>
      </c>
      <c r="D377" s="58">
        <v>25263118</v>
      </c>
      <c r="E377" s="25">
        <f>IF(D377&gt;0,AVERAGE(D$291:$D377),0)</f>
        <v>21664072.379310343</v>
      </c>
      <c r="F377" s="184">
        <f t="shared" si="85"/>
        <v>8.240715641095149E-2</v>
      </c>
      <c r="G377" s="185">
        <f t="shared" si="86"/>
        <v>3.1580645161290319E-2</v>
      </c>
      <c r="H377" s="186">
        <f t="shared" si="87"/>
        <v>6.6699486647829764E-2</v>
      </c>
      <c r="I377" s="187">
        <f t="shared" si="88"/>
        <v>3.4042986979489727</v>
      </c>
      <c r="J377" s="50">
        <f t="shared" si="84"/>
        <v>3.5849859861690443</v>
      </c>
      <c r="K377" s="51">
        <f t="shared" si="80"/>
        <v>4.1578471178072719E-3</v>
      </c>
      <c r="L377" s="52">
        <f t="shared" si="83"/>
        <v>1.5176141979996542</v>
      </c>
      <c r="M377" s="53">
        <v>1.0151099551055564E-2</v>
      </c>
      <c r="N377" s="54">
        <f t="shared" si="81"/>
        <v>-3.2623858020003462</v>
      </c>
      <c r="O377" s="80">
        <v>61388776.109999999</v>
      </c>
      <c r="P377" s="26">
        <f>IF(O377&gt;0,AVERAGE($O$291:O377),0)</f>
        <v>64558097.041379236</v>
      </c>
      <c r="Q377" s="56">
        <v>0</v>
      </c>
      <c r="R377" s="56">
        <v>0</v>
      </c>
    </row>
    <row r="378" spans="2:18" x14ac:dyDescent="0.2">
      <c r="B378" s="57">
        <f t="shared" si="82"/>
        <v>361</v>
      </c>
      <c r="C378" s="44">
        <v>41635</v>
      </c>
      <c r="D378" s="58">
        <v>25263588</v>
      </c>
      <c r="E378" s="25">
        <f>IF(D378&gt;0,AVERAGE(D$291:$D378),0)</f>
        <v>21704975.96590909</v>
      </c>
      <c r="F378" s="184">
        <f t="shared" si="85"/>
        <v>8.240715641095149E-2</v>
      </c>
      <c r="G378" s="185">
        <f t="shared" si="86"/>
        <v>3.1580645161290319E-2</v>
      </c>
      <c r="H378" s="186">
        <f t="shared" si="87"/>
        <v>5.7849479737859172E-2</v>
      </c>
      <c r="I378" s="187">
        <f t="shared" si="88"/>
        <v>3.4042986979489727</v>
      </c>
      <c r="J378" s="50">
        <f t="shared" si="84"/>
        <v>3.5761359792590737</v>
      </c>
      <c r="K378" s="51">
        <f t="shared" si="80"/>
        <v>4.1473477842601924E-3</v>
      </c>
      <c r="L378" s="52">
        <f t="shared" si="83"/>
        <v>1.5137819412549702</v>
      </c>
      <c r="M378" s="53">
        <v>1.3010926410849763E-3</v>
      </c>
      <c r="N378" s="54">
        <f t="shared" si="81"/>
        <v>-3.26621805874503</v>
      </c>
      <c r="O378" s="80">
        <v>61388776.109999999</v>
      </c>
      <c r="P378" s="26">
        <f>IF(O378&gt;0,AVERAGE($O$291:O378),0)</f>
        <v>64522082.03079538</v>
      </c>
      <c r="Q378" s="56">
        <v>0</v>
      </c>
      <c r="R378" s="56">
        <v>0</v>
      </c>
    </row>
    <row r="379" spans="2:18" x14ac:dyDescent="0.2">
      <c r="B379" s="57">
        <f t="shared" si="82"/>
        <v>362</v>
      </c>
      <c r="C379" s="44">
        <v>41636</v>
      </c>
      <c r="D379" s="58">
        <v>25264104</v>
      </c>
      <c r="E379" s="25">
        <f>IF(D379&gt;0,AVERAGE(D$291:$D379),0)</f>
        <v>21744966.168539327</v>
      </c>
      <c r="F379" s="184">
        <f t="shared" si="85"/>
        <v>8.240715641095149E-2</v>
      </c>
      <c r="G379" s="185">
        <f t="shared" si="86"/>
        <v>3.1580645161290319E-2</v>
      </c>
      <c r="H379" s="186">
        <f t="shared" si="87"/>
        <v>6.4999048841814025E-2</v>
      </c>
      <c r="I379" s="187">
        <f t="shared" si="88"/>
        <v>3.4042986979489727</v>
      </c>
      <c r="J379" s="50">
        <f t="shared" si="84"/>
        <v>3.5832855483630284</v>
      </c>
      <c r="K379" s="51">
        <f t="shared" si="80"/>
        <v>4.1554087722835377E-3</v>
      </c>
      <c r="L379" s="52">
        <f t="shared" si="83"/>
        <v>1.5167242018834912</v>
      </c>
      <c r="M379" s="53">
        <v>8.4506617450398232E-3</v>
      </c>
      <c r="N379" s="54">
        <f t="shared" si="81"/>
        <v>-3.263275798116509</v>
      </c>
      <c r="O379" s="80">
        <v>61388776.109999999</v>
      </c>
      <c r="P379" s="26">
        <f>IF(O379&gt;0,AVERAGE($O$291:O379),0)</f>
        <v>64486876.346292056</v>
      </c>
      <c r="Q379" s="56">
        <v>0</v>
      </c>
      <c r="R379" s="56">
        <v>0</v>
      </c>
    </row>
    <row r="380" spans="2:18" x14ac:dyDescent="0.2">
      <c r="B380" s="57">
        <f t="shared" si="82"/>
        <v>363</v>
      </c>
      <c r="C380" s="44">
        <v>41637</v>
      </c>
      <c r="D380" s="58">
        <v>25264620</v>
      </c>
      <c r="E380" s="25">
        <f>IF(D380&gt;0,AVERAGE(D$291:$D380),0)</f>
        <v>21784073.433333334</v>
      </c>
      <c r="F380" s="184">
        <f t="shared" si="85"/>
        <v>8.240715641095149E-2</v>
      </c>
      <c r="G380" s="185">
        <f t="shared" si="86"/>
        <v>3.1580645161290319E-2</v>
      </c>
      <c r="H380" s="186">
        <f t="shared" si="87"/>
        <v>6.6699487021700518E-2</v>
      </c>
      <c r="I380" s="187">
        <f t="shared" si="88"/>
        <v>3.4042986979489727</v>
      </c>
      <c r="J380" s="50">
        <f t="shared" si="84"/>
        <v>3.584985986542915</v>
      </c>
      <c r="K380" s="51">
        <f t="shared" si="80"/>
        <v>4.1571549022035139E-3</v>
      </c>
      <c r="L380" s="52">
        <f t="shared" si="83"/>
        <v>1.5173615393042825</v>
      </c>
      <c r="M380" s="53">
        <v>1.0151099924926318E-2</v>
      </c>
      <c r="N380" s="54">
        <f t="shared" si="81"/>
        <v>-3.2626384606957179</v>
      </c>
      <c r="O380" s="80">
        <v>61388776.109999999</v>
      </c>
      <c r="P380" s="26">
        <f>IF(O380&gt;0,AVERAGE($O$291:O380),0)</f>
        <v>64452453.010333255</v>
      </c>
      <c r="Q380" s="56">
        <v>0</v>
      </c>
      <c r="R380" s="56">
        <v>0</v>
      </c>
    </row>
    <row r="381" spans="2:18" x14ac:dyDescent="0.2">
      <c r="B381" s="57">
        <f t="shared" si="82"/>
        <v>364</v>
      </c>
      <c r="C381" s="44">
        <v>41638</v>
      </c>
      <c r="D381" s="58">
        <v>25264720</v>
      </c>
      <c r="E381" s="25">
        <f>IF(D381&gt;0,AVERAGE(D$291:$D381),0)</f>
        <v>21822322.296703298</v>
      </c>
      <c r="F381" s="184">
        <f t="shared" si="85"/>
        <v>8.240715641095149E-2</v>
      </c>
      <c r="G381" s="185">
        <f t="shared" si="86"/>
        <v>3.1580645161290319E-2</v>
      </c>
      <c r="H381" s="186">
        <f t="shared" si="87"/>
        <v>5.6548387096774198E-2</v>
      </c>
      <c r="I381" s="187">
        <f t="shared" si="88"/>
        <v>3.4042986979489727</v>
      </c>
      <c r="J381" s="50">
        <f t="shared" si="84"/>
        <v>3.5748348866179889</v>
      </c>
      <c r="K381" s="51">
        <f t="shared" si="80"/>
        <v>4.1451634233817744E-3</v>
      </c>
      <c r="L381" s="52">
        <f t="shared" si="83"/>
        <v>1.5129846495343477</v>
      </c>
      <c r="M381" s="53">
        <v>0</v>
      </c>
      <c r="N381" s="54">
        <f t="shared" si="81"/>
        <v>-3.2670153504656527</v>
      </c>
      <c r="O381" s="80">
        <v>61388776.109999999</v>
      </c>
      <c r="P381" s="26">
        <f>IF(O381&gt;0,AVERAGE($O$291:O381),0)</f>
        <v>64418786.231208704</v>
      </c>
      <c r="Q381" s="56">
        <v>0</v>
      </c>
      <c r="R381" s="56">
        <v>0</v>
      </c>
    </row>
    <row r="382" spans="2:18" x14ac:dyDescent="0.2">
      <c r="B382" s="108">
        <f t="shared" si="82"/>
        <v>365</v>
      </c>
      <c r="C382" s="109">
        <v>41639</v>
      </c>
      <c r="D382" s="59">
        <v>25265241</v>
      </c>
      <c r="E382" s="33">
        <f>IF(D382&gt;0,AVERAGE(D$291:$D382),0)</f>
        <v>21859745.326086957</v>
      </c>
      <c r="F382" s="188">
        <f t="shared" si="85"/>
        <v>8.240715641095149E-2</v>
      </c>
      <c r="G382" s="189">
        <f t="shared" si="86"/>
        <v>3.1580645161290319E-2</v>
      </c>
      <c r="H382" s="190">
        <f t="shared" si="87"/>
        <v>6.4419353873037266E-2</v>
      </c>
      <c r="I382" s="191">
        <f t="shared" si="88"/>
        <v>3.4042986979489727</v>
      </c>
      <c r="J382" s="60">
        <f t="shared" si="84"/>
        <v>3.582705853394252</v>
      </c>
      <c r="K382" s="61">
        <f t="shared" si="80"/>
        <v>4.1540739376225199E-3</v>
      </c>
      <c r="L382" s="110">
        <f t="shared" si="83"/>
        <v>1.5162369872322197</v>
      </c>
      <c r="M382" s="62">
        <v>7.8709667762630678E-3</v>
      </c>
      <c r="N382" s="111">
        <f t="shared" si="81"/>
        <v>-3.2637630127677806</v>
      </c>
      <c r="O382" s="112">
        <v>61388776.109999999</v>
      </c>
      <c r="P382" s="34">
        <f>IF(O382&gt;0,AVERAGE($O$291:O382),0)</f>
        <v>64385851.338586867</v>
      </c>
      <c r="Q382" s="56">
        <v>0</v>
      </c>
      <c r="R382" s="56">
        <v>0</v>
      </c>
    </row>
    <row r="383" spans="2:18" x14ac:dyDescent="0.2">
      <c r="Q383" s="64"/>
      <c r="R383" s="64"/>
    </row>
    <row r="384" spans="2:18" x14ac:dyDescent="0.2">
      <c r="Q384" s="64"/>
      <c r="R384" s="64"/>
    </row>
    <row r="385" spans="17:18" x14ac:dyDescent="0.2">
      <c r="Q385" s="64"/>
      <c r="R385" s="64"/>
    </row>
    <row r="386" spans="17:18" x14ac:dyDescent="0.2">
      <c r="Q386" s="64"/>
      <c r="R386" s="64"/>
    </row>
    <row r="387" spans="17:18" x14ac:dyDescent="0.2">
      <c r="Q387" s="64"/>
      <c r="R387" s="64"/>
    </row>
    <row r="388" spans="17:18" x14ac:dyDescent="0.2">
      <c r="Q388" s="64"/>
      <c r="R388" s="64"/>
    </row>
    <row r="389" spans="17:18" x14ac:dyDescent="0.2">
      <c r="Q389" s="64"/>
      <c r="R389" s="64"/>
    </row>
  </sheetData>
  <autoFilter ref="B17:S382">
    <filterColumn colId="1">
      <filters>
        <dateGroupItem year="2013" month="10" dateTimeGrouping="month"/>
        <dateGroupItem year="2013" month="11" dateTimeGrouping="month"/>
        <dateGroupItem year="2013" month="12" dateTimeGrouping="month"/>
      </filters>
    </filterColumn>
  </autoFilter>
  <conditionalFormatting sqref="N18:N382">
    <cfRule type="cellIs" dxfId="0" priority="1" stopIfTrue="1" operator="greaterThan">
      <formula>0</formula>
    </cfRule>
  </conditionalFormatting>
  <printOptions horizontalCentered="1"/>
  <pageMargins left="0.74803149606299213" right="0.74803149606299213" top="0.39370078740157483" bottom="0.39370078740157483" header="0" footer="0"/>
  <pageSetup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39"/>
  <sheetViews>
    <sheetView topLeftCell="A193" workbookViewId="0">
      <selection activeCell="A192" sqref="A1:XFD192"/>
    </sheetView>
  </sheetViews>
  <sheetFormatPr baseColWidth="10" defaultRowHeight="12.75" x14ac:dyDescent="0.2"/>
  <cols>
    <col min="5" max="5" width="14" customWidth="1"/>
    <col min="6" max="6" width="21" customWidth="1"/>
  </cols>
  <sheetData>
    <row r="1" spans="2:6" hidden="1" x14ac:dyDescent="0.2">
      <c r="C1" s="81"/>
      <c r="D1" t="s">
        <v>24</v>
      </c>
      <c r="F1" s="84" t="s">
        <v>33</v>
      </c>
    </row>
    <row r="2" spans="2:6" ht="38.25" hidden="1" x14ac:dyDescent="0.2">
      <c r="C2" s="81"/>
      <c r="F2" s="83" t="s">
        <v>32</v>
      </c>
    </row>
    <row r="3" spans="2:6" hidden="1" x14ac:dyDescent="0.2">
      <c r="C3" s="81"/>
      <c r="F3" s="82"/>
    </row>
    <row r="4" spans="2:6" hidden="1" x14ac:dyDescent="0.2">
      <c r="C4" s="81"/>
      <c r="F4" s="82"/>
    </row>
    <row r="5" spans="2:6" hidden="1" x14ac:dyDescent="0.2">
      <c r="C5" s="81"/>
      <c r="F5" s="82"/>
    </row>
    <row r="6" spans="2:6" hidden="1" x14ac:dyDescent="0.2">
      <c r="B6" t="s">
        <v>31</v>
      </c>
      <c r="C6" s="81">
        <v>41547</v>
      </c>
      <c r="D6" t="s">
        <v>25</v>
      </c>
      <c r="F6" s="82"/>
    </row>
    <row r="7" spans="2:6" hidden="1" x14ac:dyDescent="0.2">
      <c r="C7" s="81"/>
      <c r="D7" t="s">
        <v>24</v>
      </c>
      <c r="F7" t="str">
        <f>+$F$1</f>
        <v>7262-1</v>
      </c>
    </row>
    <row r="8" spans="2:6" hidden="1" x14ac:dyDescent="0.2">
      <c r="C8" s="81"/>
      <c r="D8" s="84" t="s">
        <v>26</v>
      </c>
      <c r="F8" t="s">
        <v>27</v>
      </c>
    </row>
    <row r="9" spans="2:6" hidden="1" x14ac:dyDescent="0.2">
      <c r="C9" s="81">
        <v>41456</v>
      </c>
      <c r="D9" t="s">
        <v>28</v>
      </c>
      <c r="F9" t="s">
        <v>39</v>
      </c>
    </row>
    <row r="10" spans="2:6" hidden="1" x14ac:dyDescent="0.2">
      <c r="C10" s="81"/>
      <c r="D10" t="s">
        <v>29</v>
      </c>
      <c r="E10" t="s">
        <v>30</v>
      </c>
      <c r="F10" s="85">
        <f>VLOOKUP(C9,PICTON!$C$18:$L$382,10,0)</f>
        <v>1.4946412471980799</v>
      </c>
    </row>
    <row r="11" spans="2:6" hidden="1" x14ac:dyDescent="0.2">
      <c r="C11" s="81">
        <v>41457</v>
      </c>
      <c r="D11" t="s">
        <v>28</v>
      </c>
      <c r="F11" t="s">
        <v>39</v>
      </c>
    </row>
    <row r="12" spans="2:6" hidden="1" x14ac:dyDescent="0.2">
      <c r="C12" s="81"/>
      <c r="D12" t="s">
        <v>29</v>
      </c>
      <c r="E12" t="s">
        <v>30</v>
      </c>
      <c r="F12" s="85">
        <f>VLOOKUP(C11,PICTON!$C$18:$L$382,10,0)</f>
        <v>1.4946367409994123</v>
      </c>
    </row>
    <row r="13" spans="2:6" hidden="1" x14ac:dyDescent="0.2">
      <c r="C13" s="81">
        <v>41458</v>
      </c>
      <c r="D13" t="s">
        <v>28</v>
      </c>
      <c r="F13" t="s">
        <v>39</v>
      </c>
    </row>
    <row r="14" spans="2:6" hidden="1" x14ac:dyDescent="0.2">
      <c r="C14" s="81"/>
      <c r="D14" t="s">
        <v>29</v>
      </c>
      <c r="E14" t="s">
        <v>30</v>
      </c>
      <c r="F14" s="85">
        <f>VLOOKUP(C13,PICTON!$C$18:$L$382,10,0)</f>
        <v>1.4946322290060066</v>
      </c>
    </row>
    <row r="15" spans="2:6" hidden="1" x14ac:dyDescent="0.2">
      <c r="C15" s="81">
        <v>41459</v>
      </c>
      <c r="D15" t="s">
        <v>28</v>
      </c>
      <c r="F15" t="s">
        <v>39</v>
      </c>
    </row>
    <row r="16" spans="2:6" hidden="1" x14ac:dyDescent="0.2">
      <c r="C16" s="81"/>
      <c r="D16" t="s">
        <v>29</v>
      </c>
      <c r="E16" t="s">
        <v>30</v>
      </c>
      <c r="F16" s="85">
        <f>VLOOKUP(C15,PICTON!$C$18:$L$382,10,0)</f>
        <v>1.49462771995078</v>
      </c>
    </row>
    <row r="17" spans="3:6" hidden="1" x14ac:dyDescent="0.2">
      <c r="C17" s="81">
        <v>41460</v>
      </c>
      <c r="D17" t="s">
        <v>28</v>
      </c>
      <c r="F17" t="s">
        <v>39</v>
      </c>
    </row>
    <row r="18" spans="3:6" hidden="1" x14ac:dyDescent="0.2">
      <c r="C18" s="81"/>
      <c r="D18" t="s">
        <v>29</v>
      </c>
      <c r="E18" t="s">
        <v>30</v>
      </c>
      <c r="F18" s="85">
        <f>VLOOKUP(C17,PICTON!$C$18:$L$382,10,0)</f>
        <v>1.4946232120871268</v>
      </c>
    </row>
    <row r="19" spans="3:6" hidden="1" x14ac:dyDescent="0.2">
      <c r="C19" s="81">
        <v>41461</v>
      </c>
      <c r="D19" t="s">
        <v>28</v>
      </c>
      <c r="F19" t="s">
        <v>39</v>
      </c>
    </row>
    <row r="20" spans="3:6" hidden="1" x14ac:dyDescent="0.2">
      <c r="C20" s="81"/>
      <c r="D20" t="s">
        <v>29</v>
      </c>
      <c r="E20" t="s">
        <v>30</v>
      </c>
      <c r="F20" s="85">
        <f>VLOOKUP(C19,PICTON!$C$18:$L$382,10,0)</f>
        <v>1.4946187048328456</v>
      </c>
    </row>
    <row r="21" spans="3:6" hidden="1" x14ac:dyDescent="0.2">
      <c r="C21" s="81">
        <v>41462</v>
      </c>
      <c r="D21" t="s">
        <v>28</v>
      </c>
      <c r="F21" t="s">
        <v>39</v>
      </c>
    </row>
    <row r="22" spans="3:6" hidden="1" x14ac:dyDescent="0.2">
      <c r="C22" s="81"/>
      <c r="D22" t="s">
        <v>29</v>
      </c>
      <c r="E22" t="s">
        <v>30</v>
      </c>
      <c r="F22" s="85">
        <f>VLOOKUP(C21,PICTON!$C$18:$L$382,10,0)</f>
        <v>1.4946141979384218</v>
      </c>
    </row>
    <row r="23" spans="3:6" hidden="1" x14ac:dyDescent="0.2">
      <c r="C23" s="81">
        <v>41463</v>
      </c>
      <c r="D23" t="s">
        <v>28</v>
      </c>
      <c r="F23" t="s">
        <v>39</v>
      </c>
    </row>
    <row r="24" spans="3:6" hidden="1" x14ac:dyDescent="0.2">
      <c r="C24" s="81"/>
      <c r="D24" t="s">
        <v>29</v>
      </c>
      <c r="E24" t="s">
        <v>30</v>
      </c>
      <c r="F24" s="85">
        <f>VLOOKUP(C23,PICTON!$C$18:$L$382,10,0)</f>
        <v>1.4946096912790972</v>
      </c>
    </row>
    <row r="25" spans="3:6" hidden="1" x14ac:dyDescent="0.2">
      <c r="C25" s="81">
        <v>41464</v>
      </c>
      <c r="D25" t="s">
        <v>28</v>
      </c>
      <c r="F25" t="s">
        <v>39</v>
      </c>
    </row>
    <row r="26" spans="3:6" hidden="1" x14ac:dyDescent="0.2">
      <c r="C26" s="81"/>
      <c r="D26" t="s">
        <v>29</v>
      </c>
      <c r="E26" t="s">
        <v>30</v>
      </c>
      <c r="F26" s="85">
        <f>VLOOKUP(C25,PICTON!$C$18:$L$382,10,0)</f>
        <v>1.4946051847855617</v>
      </c>
    </row>
    <row r="27" spans="3:6" hidden="1" x14ac:dyDescent="0.2">
      <c r="C27" s="81">
        <v>41465</v>
      </c>
      <c r="D27" t="s">
        <v>28</v>
      </c>
      <c r="F27" t="s">
        <v>39</v>
      </c>
    </row>
    <row r="28" spans="3:6" hidden="1" x14ac:dyDescent="0.2">
      <c r="C28" s="81"/>
      <c r="D28" t="s">
        <v>29</v>
      </c>
      <c r="E28" t="s">
        <v>30</v>
      </c>
      <c r="F28" s="85">
        <f>VLOOKUP(C27,PICTON!$C$18:$L$382,10,0)</f>
        <v>1.4946339324986386</v>
      </c>
    </row>
    <row r="29" spans="3:6" hidden="1" x14ac:dyDescent="0.2">
      <c r="C29" s="81">
        <v>41466</v>
      </c>
      <c r="D29" t="s">
        <v>28</v>
      </c>
      <c r="F29" t="s">
        <v>39</v>
      </c>
    </row>
    <row r="30" spans="3:6" hidden="1" x14ac:dyDescent="0.2">
      <c r="C30" s="81"/>
      <c r="D30" t="s">
        <v>29</v>
      </c>
      <c r="E30" t="s">
        <v>30</v>
      </c>
      <c r="F30" s="85">
        <f>VLOOKUP(C29,PICTON!$C$18:$L$382,10,0)</f>
        <v>1.4946566348487269</v>
      </c>
    </row>
    <row r="31" spans="3:6" hidden="1" x14ac:dyDescent="0.2">
      <c r="C31" s="81">
        <v>41467</v>
      </c>
      <c r="D31" t="s">
        <v>28</v>
      </c>
      <c r="F31" t="s">
        <v>39</v>
      </c>
    </row>
    <row r="32" spans="3:6" hidden="1" x14ac:dyDescent="0.2">
      <c r="C32" s="81"/>
      <c r="D32" t="s">
        <v>29</v>
      </c>
      <c r="E32" t="s">
        <v>30</v>
      </c>
      <c r="F32" s="85">
        <f>VLOOKUP(C31,PICTON!$C$18:$L$382,10,0)</f>
        <v>1.4946748014755971</v>
      </c>
    </row>
    <row r="33" spans="3:6" hidden="1" x14ac:dyDescent="0.2">
      <c r="C33" s="81">
        <v>41468</v>
      </c>
      <c r="D33" t="s">
        <v>28</v>
      </c>
      <c r="F33" t="s">
        <v>39</v>
      </c>
    </row>
    <row r="34" spans="3:6" hidden="1" x14ac:dyDescent="0.2">
      <c r="C34" s="81"/>
      <c r="D34" t="s">
        <v>29</v>
      </c>
      <c r="E34" t="s">
        <v>30</v>
      </c>
      <c r="F34" s="85">
        <f>VLOOKUP(C33,PICTON!$C$18:$L$382,10,0)</f>
        <v>1.4946894802732329</v>
      </c>
    </row>
    <row r="35" spans="3:6" hidden="1" x14ac:dyDescent="0.2">
      <c r="C35" s="81">
        <v>41469</v>
      </c>
      <c r="D35" t="s">
        <v>28</v>
      </c>
      <c r="F35" t="s">
        <v>39</v>
      </c>
    </row>
    <row r="36" spans="3:6" hidden="1" x14ac:dyDescent="0.2">
      <c r="C36" s="81"/>
      <c r="D36" t="s">
        <v>29</v>
      </c>
      <c r="E36" t="s">
        <v>30</v>
      </c>
      <c r="F36" s="85">
        <f>VLOOKUP(C35,PICTON!$C$18:$L$382,10,0)</f>
        <v>1.4947014185325354</v>
      </c>
    </row>
    <row r="37" spans="3:6" hidden="1" x14ac:dyDescent="0.2">
      <c r="C37" s="81">
        <v>41470</v>
      </c>
      <c r="D37" t="s">
        <v>28</v>
      </c>
      <c r="F37" t="s">
        <v>39</v>
      </c>
    </row>
    <row r="38" spans="3:6" hidden="1" x14ac:dyDescent="0.2">
      <c r="C38" s="81"/>
      <c r="D38" t="s">
        <v>29</v>
      </c>
      <c r="E38" t="s">
        <v>30</v>
      </c>
      <c r="F38" s="85">
        <f>VLOOKUP(C37,PICTON!$C$18:$L$382,10,0)</f>
        <v>1.494711215531652</v>
      </c>
    </row>
    <row r="39" spans="3:6" hidden="1" x14ac:dyDescent="0.2">
      <c r="C39" s="81">
        <v>41471</v>
      </c>
      <c r="D39" t="s">
        <v>28</v>
      </c>
      <c r="F39" t="s">
        <v>39</v>
      </c>
    </row>
    <row r="40" spans="3:6" hidden="1" x14ac:dyDescent="0.2">
      <c r="C40" s="81"/>
      <c r="D40" t="s">
        <v>29</v>
      </c>
      <c r="E40" t="s">
        <v>30</v>
      </c>
      <c r="F40" s="85">
        <f>VLOOKUP(C39,PICTON!$C$18:$L$382,10,0)</f>
        <v>1.4947192246757119</v>
      </c>
    </row>
    <row r="41" spans="3:6" hidden="1" x14ac:dyDescent="0.2">
      <c r="C41" s="81">
        <v>41472</v>
      </c>
      <c r="D41" t="s">
        <v>28</v>
      </c>
      <c r="F41" t="s">
        <v>39</v>
      </c>
    </row>
    <row r="42" spans="3:6" hidden="1" x14ac:dyDescent="0.2">
      <c r="C42" s="81"/>
      <c r="D42" t="s">
        <v>29</v>
      </c>
      <c r="E42" t="s">
        <v>30</v>
      </c>
      <c r="F42" s="85">
        <f>VLOOKUP(C41,PICTON!$C$18:$L$382,10,0)</f>
        <v>1.4947257614360467</v>
      </c>
    </row>
    <row r="43" spans="3:6" hidden="1" x14ac:dyDescent="0.2">
      <c r="C43" s="81">
        <v>41473</v>
      </c>
      <c r="D43" t="s">
        <v>28</v>
      </c>
      <c r="F43" t="s">
        <v>39</v>
      </c>
    </row>
    <row r="44" spans="3:6" hidden="1" x14ac:dyDescent="0.2">
      <c r="C44" s="81"/>
      <c r="D44" t="s">
        <v>29</v>
      </c>
      <c r="E44" t="s">
        <v>30</v>
      </c>
      <c r="F44" s="85">
        <f>VLOOKUP(C43,PICTON!$C$18:$L$382,10,0)</f>
        <v>1.4947310711870754</v>
      </c>
    </row>
    <row r="45" spans="3:6" hidden="1" x14ac:dyDescent="0.2">
      <c r="C45" s="81">
        <v>41474</v>
      </c>
      <c r="D45" t="s">
        <v>28</v>
      </c>
      <c r="F45" t="s">
        <v>39</v>
      </c>
    </row>
    <row r="46" spans="3:6" hidden="1" x14ac:dyDescent="0.2">
      <c r="C46" s="81"/>
      <c r="D46" t="s">
        <v>29</v>
      </c>
      <c r="E46" t="s">
        <v>30</v>
      </c>
      <c r="F46" s="85">
        <f>VLOOKUP(C45,PICTON!$C$18:$L$382,10,0)</f>
        <v>1.494735347650908</v>
      </c>
    </row>
    <row r="47" spans="3:6" hidden="1" x14ac:dyDescent="0.2">
      <c r="C47" s="81">
        <v>41475</v>
      </c>
      <c r="D47" t="s">
        <v>28</v>
      </c>
      <c r="F47" t="s">
        <v>39</v>
      </c>
    </row>
    <row r="48" spans="3:6" hidden="1" x14ac:dyDescent="0.2">
      <c r="C48" s="81"/>
      <c r="D48" t="s">
        <v>29</v>
      </c>
      <c r="E48" t="s">
        <v>30</v>
      </c>
      <c r="F48" s="85">
        <f>VLOOKUP(C47,PICTON!$C$18:$L$382,10,0)</f>
        <v>1.4947387449357152</v>
      </c>
    </row>
    <row r="49" spans="3:6" hidden="1" x14ac:dyDescent="0.2">
      <c r="C49" s="81">
        <v>41476</v>
      </c>
      <c r="D49" t="s">
        <v>28</v>
      </c>
      <c r="F49" t="s">
        <v>39</v>
      </c>
    </row>
    <row r="50" spans="3:6" hidden="1" x14ac:dyDescent="0.2">
      <c r="C50" s="81"/>
      <c r="D50" t="s">
        <v>29</v>
      </c>
      <c r="E50" t="s">
        <v>30</v>
      </c>
      <c r="F50" s="85">
        <f>VLOOKUP(C49,PICTON!$C$18:$L$382,10,0)</f>
        <v>1.4947413894621904</v>
      </c>
    </row>
    <row r="51" spans="3:6" hidden="1" x14ac:dyDescent="0.2">
      <c r="C51" s="81">
        <v>41477</v>
      </c>
      <c r="D51" t="s">
        <v>28</v>
      </c>
      <c r="F51" t="s">
        <v>39</v>
      </c>
    </row>
    <row r="52" spans="3:6" hidden="1" x14ac:dyDescent="0.2">
      <c r="C52" s="81"/>
      <c r="D52" t="s">
        <v>29</v>
      </c>
      <c r="E52" t="s">
        <v>30</v>
      </c>
      <c r="F52" s="85">
        <f>VLOOKUP(C51,PICTON!$C$18:$L$382,10,0)</f>
        <v>1.4947433838735258</v>
      </c>
    </row>
    <row r="53" spans="3:6" hidden="1" x14ac:dyDescent="0.2">
      <c r="C53" s="81">
        <v>41478</v>
      </c>
      <c r="D53" t="s">
        <v>28</v>
      </c>
      <c r="F53" t="s">
        <v>39</v>
      </c>
    </row>
    <row r="54" spans="3:6" hidden="1" x14ac:dyDescent="0.2">
      <c r="C54" s="81"/>
      <c r="D54" t="s">
        <v>29</v>
      </c>
      <c r="E54" t="s">
        <v>30</v>
      </c>
      <c r="F54" s="85">
        <f>VLOOKUP(C53,PICTON!$C$18:$L$382,10,0)</f>
        <v>1.4947448129634857</v>
      </c>
    </row>
    <row r="55" spans="3:6" hidden="1" x14ac:dyDescent="0.2">
      <c r="C55" s="81">
        <v>41479</v>
      </c>
      <c r="D55" t="s">
        <v>28</v>
      </c>
      <c r="F55" t="s">
        <v>39</v>
      </c>
    </row>
    <row r="56" spans="3:6" hidden="1" x14ac:dyDescent="0.2">
      <c r="C56" s="81"/>
      <c r="D56" t="s">
        <v>29</v>
      </c>
      <c r="E56" t="s">
        <v>30</v>
      </c>
      <c r="F56" s="85">
        <f>VLOOKUP(C55,PICTON!$C$18:$L$382,10,0)</f>
        <v>1.494734101897873</v>
      </c>
    </row>
    <row r="57" spans="3:6" hidden="1" x14ac:dyDescent="0.2">
      <c r="C57" s="81">
        <v>41480</v>
      </c>
      <c r="D57" t="s">
        <v>28</v>
      </c>
      <c r="F57" t="s">
        <v>39</v>
      </c>
    </row>
    <row r="58" spans="3:6" hidden="1" x14ac:dyDescent="0.2">
      <c r="C58" s="81"/>
      <c r="D58" t="s">
        <v>29</v>
      </c>
      <c r="E58" t="s">
        <v>30</v>
      </c>
      <c r="F58" s="85">
        <f>VLOOKUP(C57,PICTON!$C$18:$L$382,10,0)</f>
        <v>1.4947239082775978</v>
      </c>
    </row>
    <row r="59" spans="3:6" hidden="1" x14ac:dyDescent="0.2">
      <c r="C59" s="81">
        <v>41481</v>
      </c>
      <c r="D59" t="s">
        <v>28</v>
      </c>
      <c r="F59" t="s">
        <v>39</v>
      </c>
    </row>
    <row r="60" spans="3:6" hidden="1" x14ac:dyDescent="0.2">
      <c r="C60" s="81"/>
      <c r="D60" t="s">
        <v>29</v>
      </c>
      <c r="E60" t="s">
        <v>30</v>
      </c>
      <c r="F60" s="85">
        <f>VLOOKUP(C59,PICTON!$C$18:$L$382,10,0)</f>
        <v>1.4947141522397538</v>
      </c>
    </row>
    <row r="61" spans="3:6" hidden="1" x14ac:dyDescent="0.2">
      <c r="C61" s="81">
        <v>41482</v>
      </c>
      <c r="D61" t="s">
        <v>28</v>
      </c>
      <c r="F61" t="s">
        <v>39</v>
      </c>
    </row>
    <row r="62" spans="3:6" hidden="1" x14ac:dyDescent="0.2">
      <c r="C62" s="81"/>
      <c r="D62" t="s">
        <v>29</v>
      </c>
      <c r="E62" t="s">
        <v>30</v>
      </c>
      <c r="F62" s="85">
        <f>VLOOKUP(C61,PICTON!$C$18:$L$382,10,0)</f>
        <v>1.4947047851629773</v>
      </c>
    </row>
    <row r="63" spans="3:6" hidden="1" x14ac:dyDescent="0.2">
      <c r="C63" s="81">
        <v>41483</v>
      </c>
      <c r="D63" t="s">
        <v>28</v>
      </c>
      <c r="F63" t="s">
        <v>39</v>
      </c>
    </row>
    <row r="64" spans="3:6" hidden="1" x14ac:dyDescent="0.2">
      <c r="C64" s="81"/>
      <c r="D64" t="s">
        <v>29</v>
      </c>
      <c r="E64" t="s">
        <v>30</v>
      </c>
      <c r="F64" s="85">
        <f>VLOOKUP(C63,PICTON!$C$18:$L$382,10,0)</f>
        <v>1.494695764748553</v>
      </c>
    </row>
    <row r="65" spans="3:6" hidden="1" x14ac:dyDescent="0.2">
      <c r="C65" s="81">
        <v>41484</v>
      </c>
      <c r="D65" t="s">
        <v>28</v>
      </c>
      <c r="F65" t="s">
        <v>39</v>
      </c>
    </row>
    <row r="66" spans="3:6" hidden="1" x14ac:dyDescent="0.2">
      <c r="C66" s="81"/>
      <c r="D66" t="s">
        <v>29</v>
      </c>
      <c r="E66" t="s">
        <v>30</v>
      </c>
      <c r="F66" s="85">
        <f>VLOOKUP(C65,PICTON!$C$18:$L$382,10,0)</f>
        <v>1.4946870557371723</v>
      </c>
    </row>
    <row r="67" spans="3:6" hidden="1" x14ac:dyDescent="0.2">
      <c r="C67" s="81">
        <v>41485</v>
      </c>
      <c r="D67" t="s">
        <v>28</v>
      </c>
      <c r="F67" t="s">
        <v>39</v>
      </c>
    </row>
    <row r="68" spans="3:6" hidden="1" x14ac:dyDescent="0.2">
      <c r="C68" s="81"/>
      <c r="D68" t="s">
        <v>29</v>
      </c>
      <c r="E68" t="s">
        <v>30</v>
      </c>
      <c r="F68" s="85">
        <f>VLOOKUP(C67,PICTON!$C$18:$L$382,10,0)</f>
        <v>1.4946786310644675</v>
      </c>
    </row>
    <row r="69" spans="3:6" hidden="1" x14ac:dyDescent="0.2">
      <c r="C69" s="81">
        <v>41486</v>
      </c>
      <c r="D69" t="s">
        <v>28</v>
      </c>
      <c r="F69" t="s">
        <v>39</v>
      </c>
    </row>
    <row r="70" spans="3:6" hidden="1" x14ac:dyDescent="0.2">
      <c r="C70" s="81"/>
      <c r="D70" t="s">
        <v>29</v>
      </c>
      <c r="E70" t="s">
        <v>30</v>
      </c>
      <c r="F70" s="85">
        <f>VLOOKUP(C69,PICTON!$C$18:$L$382,10,0)</f>
        <v>1.4946704801174768</v>
      </c>
    </row>
    <row r="71" spans="3:6" hidden="1" x14ac:dyDescent="0.2">
      <c r="C71" s="81">
        <v>41487</v>
      </c>
      <c r="D71" t="s">
        <v>28</v>
      </c>
      <c r="F71" t="s">
        <v>39</v>
      </c>
    </row>
    <row r="72" spans="3:6" hidden="1" x14ac:dyDescent="0.2">
      <c r="C72" s="81"/>
      <c r="D72" t="s">
        <v>29</v>
      </c>
      <c r="E72" t="s">
        <v>30</v>
      </c>
      <c r="F72" s="85">
        <f>VLOOKUP(C71,PICTON!$C$18:$L$382,10,0)</f>
        <v>1.5252439954557628</v>
      </c>
    </row>
    <row r="73" spans="3:6" hidden="1" x14ac:dyDescent="0.2">
      <c r="C73" s="81">
        <v>41488</v>
      </c>
      <c r="D73" t="s">
        <v>28</v>
      </c>
      <c r="F73" t="s">
        <v>39</v>
      </c>
    </row>
    <row r="74" spans="3:6" hidden="1" x14ac:dyDescent="0.2">
      <c r="C74" s="81"/>
      <c r="D74" t="s">
        <v>29</v>
      </c>
      <c r="E74" t="s">
        <v>30</v>
      </c>
      <c r="F74" s="85">
        <f>VLOOKUP(C73,PICTON!$C$18:$L$382,10,0)</f>
        <v>1.5252361205971809</v>
      </c>
    </row>
    <row r="75" spans="3:6" hidden="1" x14ac:dyDescent="0.2">
      <c r="C75" s="81">
        <v>41489</v>
      </c>
      <c r="D75" t="s">
        <v>28</v>
      </c>
      <c r="F75" t="s">
        <v>39</v>
      </c>
    </row>
    <row r="76" spans="3:6" hidden="1" x14ac:dyDescent="0.2">
      <c r="C76" s="81"/>
      <c r="D76" t="s">
        <v>29</v>
      </c>
      <c r="E76" t="s">
        <v>30</v>
      </c>
      <c r="F76" s="85">
        <f>VLOOKUP(C75,PICTON!$C$18:$L$382,10,0)</f>
        <v>1.5252284385428307</v>
      </c>
    </row>
    <row r="77" spans="3:6" hidden="1" x14ac:dyDescent="0.2">
      <c r="C77" s="81">
        <v>41490</v>
      </c>
      <c r="D77" t="s">
        <v>28</v>
      </c>
      <c r="F77" t="s">
        <v>39</v>
      </c>
    </row>
    <row r="78" spans="3:6" hidden="1" x14ac:dyDescent="0.2">
      <c r="C78" s="81"/>
      <c r="D78" t="s">
        <v>29</v>
      </c>
      <c r="E78" t="s">
        <v>30</v>
      </c>
      <c r="F78" s="85">
        <f>VLOOKUP(C77,PICTON!$C$18:$L$382,10,0)</f>
        <v>1.5252209327679407</v>
      </c>
    </row>
    <row r="79" spans="3:6" hidden="1" x14ac:dyDescent="0.2">
      <c r="C79" s="81">
        <v>41491</v>
      </c>
      <c r="D79" t="s">
        <v>28</v>
      </c>
      <c r="F79" t="s">
        <v>39</v>
      </c>
    </row>
    <row r="80" spans="3:6" hidden="1" x14ac:dyDescent="0.2">
      <c r="C80" s="81"/>
      <c r="D80" t="s">
        <v>29</v>
      </c>
      <c r="E80" t="s">
        <v>30</v>
      </c>
      <c r="F80" s="85">
        <f>VLOOKUP(C79,PICTON!$C$18:$L$382,10,0)</f>
        <v>1.5252215095065045</v>
      </c>
    </row>
    <row r="81" spans="3:6" hidden="1" x14ac:dyDescent="0.2">
      <c r="C81" s="81">
        <v>41492</v>
      </c>
      <c r="D81" t="s">
        <v>28</v>
      </c>
      <c r="F81" t="s">
        <v>39</v>
      </c>
    </row>
    <row r="82" spans="3:6" hidden="1" x14ac:dyDescent="0.2">
      <c r="C82" s="81"/>
      <c r="D82" t="s">
        <v>29</v>
      </c>
      <c r="E82" t="s">
        <v>30</v>
      </c>
      <c r="F82" s="85">
        <f>VLOOKUP(C81,PICTON!$C$18:$L$382,10,0)</f>
        <v>1.5252218069894541</v>
      </c>
    </row>
    <row r="83" spans="3:6" hidden="1" x14ac:dyDescent="0.2">
      <c r="C83" s="81">
        <v>41493</v>
      </c>
      <c r="D83" t="s">
        <v>28</v>
      </c>
      <c r="F83" t="s">
        <v>39</v>
      </c>
    </row>
    <row r="84" spans="3:6" hidden="1" x14ac:dyDescent="0.2">
      <c r="C84" s="81"/>
      <c r="D84" t="s">
        <v>29</v>
      </c>
      <c r="E84" t="s">
        <v>30</v>
      </c>
      <c r="F84" s="85">
        <f>VLOOKUP(C83,PICTON!$C$18:$L$382,10,0)</f>
        <v>1.5252218472629897</v>
      </c>
    </row>
    <row r="85" spans="3:6" hidden="1" x14ac:dyDescent="0.2">
      <c r="C85" s="81">
        <v>41494</v>
      </c>
      <c r="D85" t="s">
        <v>28</v>
      </c>
      <c r="F85" t="s">
        <v>39</v>
      </c>
    </row>
    <row r="86" spans="3:6" hidden="1" x14ac:dyDescent="0.2">
      <c r="C86" s="81"/>
      <c r="D86" t="s">
        <v>29</v>
      </c>
      <c r="E86" t="s">
        <v>30</v>
      </c>
      <c r="F86" s="85">
        <f>VLOOKUP(C85,PICTON!$C$18:$L$382,10,0)</f>
        <v>1.5252216482843817</v>
      </c>
    </row>
    <row r="87" spans="3:6" hidden="1" x14ac:dyDescent="0.2">
      <c r="C87" s="81">
        <v>41495</v>
      </c>
      <c r="D87" t="s">
        <v>28</v>
      </c>
      <c r="F87" t="s">
        <v>39</v>
      </c>
    </row>
    <row r="88" spans="3:6" hidden="1" x14ac:dyDescent="0.2">
      <c r="C88" s="81"/>
      <c r="D88" t="s">
        <v>29</v>
      </c>
      <c r="E88" t="s">
        <v>30</v>
      </c>
      <c r="F88" s="85">
        <f>VLOOKUP(C87,PICTON!$C$18:$L$382,10,0)</f>
        <v>1.5252225732106348</v>
      </c>
    </row>
    <row r="89" spans="3:6" hidden="1" x14ac:dyDescent="0.2">
      <c r="C89" s="81">
        <v>41496</v>
      </c>
      <c r="D89" t="s">
        <v>28</v>
      </c>
      <c r="F89" t="s">
        <v>39</v>
      </c>
    </row>
    <row r="90" spans="3:6" hidden="1" x14ac:dyDescent="0.2">
      <c r="C90" s="81"/>
      <c r="D90" t="s">
        <v>29</v>
      </c>
      <c r="E90" t="s">
        <v>30</v>
      </c>
      <c r="F90" s="85">
        <f>VLOOKUP(C89,PICTON!$C$18:$L$382,10,0)</f>
        <v>1.5252232287065082</v>
      </c>
    </row>
    <row r="91" spans="3:6" hidden="1" x14ac:dyDescent="0.2">
      <c r="C91" s="81">
        <v>41497</v>
      </c>
      <c r="D91" t="s">
        <v>28</v>
      </c>
      <c r="F91" t="s">
        <v>39</v>
      </c>
    </row>
    <row r="92" spans="3:6" hidden="1" x14ac:dyDescent="0.2">
      <c r="C92" s="81"/>
      <c r="D92" t="s">
        <v>29</v>
      </c>
      <c r="E92" t="s">
        <v>30</v>
      </c>
      <c r="F92" s="85">
        <f>VLOOKUP(C91,PICTON!$C$18:$L$382,10,0)</f>
        <v>1.5252236335920557</v>
      </c>
    </row>
    <row r="93" spans="3:6" hidden="1" x14ac:dyDescent="0.2">
      <c r="C93" s="81">
        <v>41498</v>
      </c>
      <c r="D93" t="s">
        <v>28</v>
      </c>
      <c r="F93" t="s">
        <v>39</v>
      </c>
    </row>
    <row r="94" spans="3:6" hidden="1" x14ac:dyDescent="0.2">
      <c r="C94" s="81"/>
      <c r="D94" t="s">
        <v>29</v>
      </c>
      <c r="E94" t="s">
        <v>30</v>
      </c>
      <c r="F94" s="85">
        <f>VLOOKUP(C93,PICTON!$C$18:$L$382,10,0)</f>
        <v>1.5252238053513603</v>
      </c>
    </row>
    <row r="95" spans="3:6" hidden="1" x14ac:dyDescent="0.2">
      <c r="C95" s="81">
        <v>41499</v>
      </c>
      <c r="D95" t="s">
        <v>28</v>
      </c>
      <c r="F95" t="s">
        <v>39</v>
      </c>
    </row>
    <row r="96" spans="3:6" hidden="1" x14ac:dyDescent="0.2">
      <c r="C96" s="81"/>
      <c r="D96" t="s">
        <v>29</v>
      </c>
      <c r="E96" t="s">
        <v>30</v>
      </c>
      <c r="F96" s="85">
        <f>VLOOKUP(C95,PICTON!$C$18:$L$382,10,0)</f>
        <v>1.5252237659553827</v>
      </c>
    </row>
    <row r="97" spans="3:6" hidden="1" x14ac:dyDescent="0.2">
      <c r="C97" s="81">
        <v>41500</v>
      </c>
      <c r="D97" t="s">
        <v>28</v>
      </c>
      <c r="F97" t="s">
        <v>39</v>
      </c>
    </row>
    <row r="98" spans="3:6" hidden="1" x14ac:dyDescent="0.2">
      <c r="C98" s="81"/>
      <c r="D98" t="s">
        <v>29</v>
      </c>
      <c r="E98" t="s">
        <v>30</v>
      </c>
      <c r="F98" s="85">
        <f>VLOOKUP(C97,PICTON!$C$18:$L$382,10,0)</f>
        <v>1.5252241437921752</v>
      </c>
    </row>
    <row r="99" spans="3:6" hidden="1" x14ac:dyDescent="0.2">
      <c r="C99" s="81">
        <v>41501</v>
      </c>
      <c r="D99" t="s">
        <v>28</v>
      </c>
      <c r="F99" t="s">
        <v>39</v>
      </c>
    </row>
    <row r="100" spans="3:6" hidden="1" x14ac:dyDescent="0.2">
      <c r="C100" s="81"/>
      <c r="D100" t="s">
        <v>29</v>
      </c>
      <c r="E100" t="s">
        <v>30</v>
      </c>
      <c r="F100" s="85">
        <f>VLOOKUP(C99,PICTON!$C$18:$L$382,10,0)</f>
        <v>1.5252243048825014</v>
      </c>
    </row>
    <row r="101" spans="3:6" hidden="1" x14ac:dyDescent="0.2">
      <c r="C101" s="81">
        <v>41502</v>
      </c>
      <c r="D101" t="s">
        <v>28</v>
      </c>
      <c r="F101" t="s">
        <v>39</v>
      </c>
    </row>
    <row r="102" spans="3:6" hidden="1" x14ac:dyDescent="0.2">
      <c r="C102" s="81"/>
      <c r="D102" t="s">
        <v>29</v>
      </c>
      <c r="E102" t="s">
        <v>30</v>
      </c>
      <c r="F102" s="85">
        <f>VLOOKUP(C101,PICTON!$C$18:$L$382,10,0)</f>
        <v>1.5252242638195546</v>
      </c>
    </row>
    <row r="103" spans="3:6" hidden="1" x14ac:dyDescent="0.2">
      <c r="C103" s="81">
        <v>41503</v>
      </c>
      <c r="D103" t="s">
        <v>28</v>
      </c>
      <c r="F103" t="s">
        <v>39</v>
      </c>
    </row>
    <row r="104" spans="3:6" hidden="1" x14ac:dyDescent="0.2">
      <c r="C104" s="81"/>
      <c r="D104" t="s">
        <v>29</v>
      </c>
      <c r="E104" t="s">
        <v>30</v>
      </c>
      <c r="F104" s="85">
        <f>VLOOKUP(C103,PICTON!$C$18:$L$382,10,0)</f>
        <v>1.5252240328666227</v>
      </c>
    </row>
    <row r="105" spans="3:6" hidden="1" x14ac:dyDescent="0.2">
      <c r="C105" s="81">
        <v>41504</v>
      </c>
      <c r="D105" t="s">
        <v>28</v>
      </c>
      <c r="F105" t="s">
        <v>39</v>
      </c>
    </row>
    <row r="106" spans="3:6" hidden="1" x14ac:dyDescent="0.2">
      <c r="C106" s="81"/>
      <c r="D106" t="s">
        <v>29</v>
      </c>
      <c r="E106" t="s">
        <v>30</v>
      </c>
      <c r="F106" s="85">
        <f>VLOOKUP(C105,PICTON!$C$18:$L$382,10,0)</f>
        <v>1.5252236236497889</v>
      </c>
    </row>
    <row r="107" spans="3:6" hidden="1" x14ac:dyDescent="0.2">
      <c r="C107" s="81">
        <v>41505</v>
      </c>
      <c r="D107" t="s">
        <v>28</v>
      </c>
      <c r="F107" t="s">
        <v>39</v>
      </c>
    </row>
    <row r="108" spans="3:6" hidden="1" x14ac:dyDescent="0.2">
      <c r="C108" s="81"/>
      <c r="D108" t="s">
        <v>29</v>
      </c>
      <c r="E108" t="s">
        <v>30</v>
      </c>
      <c r="F108" s="85">
        <f>VLOOKUP(C107,PICTON!$C$18:$L$382,10,0)</f>
        <v>1.5252230482910345</v>
      </c>
    </row>
    <row r="109" spans="3:6" hidden="1" x14ac:dyDescent="0.2">
      <c r="C109" s="81">
        <v>41506</v>
      </c>
      <c r="D109" t="s">
        <v>28</v>
      </c>
      <c r="F109" t="s">
        <v>39</v>
      </c>
    </row>
    <row r="110" spans="3:6" hidden="1" x14ac:dyDescent="0.2">
      <c r="C110" s="81"/>
      <c r="D110" t="s">
        <v>29</v>
      </c>
      <c r="E110" t="s">
        <v>30</v>
      </c>
      <c r="F110" s="85">
        <f>VLOOKUP(C109,PICTON!$C$18:$L$382,10,0)</f>
        <v>1.5252223148164095</v>
      </c>
    </row>
    <row r="111" spans="3:6" hidden="1" x14ac:dyDescent="0.2">
      <c r="C111" s="81">
        <v>41507</v>
      </c>
      <c r="D111" t="s">
        <v>28</v>
      </c>
      <c r="F111" t="s">
        <v>39</v>
      </c>
    </row>
    <row r="112" spans="3:6" hidden="1" x14ac:dyDescent="0.2">
      <c r="C112" s="81"/>
      <c r="D112" t="s">
        <v>29</v>
      </c>
      <c r="E112" t="s">
        <v>30</v>
      </c>
      <c r="F112" s="85">
        <f>VLOOKUP(C111,PICTON!$C$18:$L$382,10,0)</f>
        <v>1.5252214326912084</v>
      </c>
    </row>
    <row r="113" spans="3:6" hidden="1" x14ac:dyDescent="0.2">
      <c r="C113" s="81">
        <v>41508</v>
      </c>
      <c r="D113" t="s">
        <v>28</v>
      </c>
      <c r="F113" t="s">
        <v>39</v>
      </c>
    </row>
    <row r="114" spans="3:6" hidden="1" x14ac:dyDescent="0.2">
      <c r="C114" s="81"/>
      <c r="D114" t="s">
        <v>29</v>
      </c>
      <c r="E114" t="s">
        <v>30</v>
      </c>
      <c r="F114" s="85">
        <f>VLOOKUP(C113,PICTON!$C$18:$L$382,10,0)</f>
        <v>1.5252204096575825</v>
      </c>
    </row>
    <row r="115" spans="3:6" hidden="1" x14ac:dyDescent="0.2">
      <c r="C115" s="81">
        <v>41509</v>
      </c>
      <c r="D115" t="s">
        <v>28</v>
      </c>
      <c r="F115" t="s">
        <v>39</v>
      </c>
    </row>
    <row r="116" spans="3:6" hidden="1" x14ac:dyDescent="0.2">
      <c r="C116" s="81"/>
      <c r="D116" t="s">
        <v>29</v>
      </c>
      <c r="E116" t="s">
        <v>30</v>
      </c>
      <c r="F116" s="85">
        <f>VLOOKUP(C115,PICTON!$C$18:$L$382,10,0)</f>
        <v>1.5252192535443896</v>
      </c>
    </row>
    <row r="117" spans="3:6" hidden="1" x14ac:dyDescent="0.2">
      <c r="C117" s="81">
        <v>41510</v>
      </c>
      <c r="D117" t="s">
        <v>28</v>
      </c>
      <c r="F117" t="s">
        <v>39</v>
      </c>
    </row>
    <row r="118" spans="3:6" hidden="1" x14ac:dyDescent="0.2">
      <c r="C118" s="81"/>
      <c r="D118" t="s">
        <v>29</v>
      </c>
      <c r="E118" t="s">
        <v>30</v>
      </c>
      <c r="F118" s="85">
        <f>VLOOKUP(C117,PICTON!$C$18:$L$382,10,0)</f>
        <v>1.5252179722592978</v>
      </c>
    </row>
    <row r="119" spans="3:6" hidden="1" x14ac:dyDescent="0.2">
      <c r="C119" s="81">
        <v>41511</v>
      </c>
      <c r="D119" t="s">
        <v>28</v>
      </c>
      <c r="F119" t="s">
        <v>39</v>
      </c>
    </row>
    <row r="120" spans="3:6" hidden="1" x14ac:dyDescent="0.2">
      <c r="C120" s="81"/>
      <c r="D120" t="s">
        <v>29</v>
      </c>
      <c r="E120" t="s">
        <v>30</v>
      </c>
      <c r="F120" s="85">
        <f>VLOOKUP(C119,PICTON!$C$18:$L$382,10,0)</f>
        <v>1.5252165725086566</v>
      </c>
    </row>
    <row r="121" spans="3:6" hidden="1" x14ac:dyDescent="0.2">
      <c r="C121" s="81">
        <v>41512</v>
      </c>
      <c r="D121" t="s">
        <v>28</v>
      </c>
      <c r="F121" t="s">
        <v>39</v>
      </c>
    </row>
    <row r="122" spans="3:6" hidden="1" x14ac:dyDescent="0.2">
      <c r="C122" s="81"/>
      <c r="D122" t="s">
        <v>29</v>
      </c>
      <c r="E122" t="s">
        <v>30</v>
      </c>
      <c r="F122" s="85">
        <f>VLOOKUP(C121,PICTON!$C$18:$L$382,10,0)</f>
        <v>1.5252150605282477</v>
      </c>
    </row>
    <row r="123" spans="3:6" hidden="1" x14ac:dyDescent="0.2">
      <c r="C123" s="81">
        <v>41513</v>
      </c>
      <c r="D123" t="s">
        <v>28</v>
      </c>
      <c r="F123" t="s">
        <v>39</v>
      </c>
    </row>
    <row r="124" spans="3:6" hidden="1" x14ac:dyDescent="0.2">
      <c r="C124" s="81"/>
      <c r="D124" t="s">
        <v>29</v>
      </c>
      <c r="E124" t="s">
        <v>30</v>
      </c>
      <c r="F124" s="85">
        <f>VLOOKUP(C123,PICTON!$C$18:$L$382,10,0)</f>
        <v>1.5252134430457316</v>
      </c>
    </row>
    <row r="125" spans="3:6" hidden="1" x14ac:dyDescent="0.2">
      <c r="C125" s="81">
        <v>41514</v>
      </c>
      <c r="D125" t="s">
        <v>28</v>
      </c>
      <c r="F125" t="s">
        <v>39</v>
      </c>
    </row>
    <row r="126" spans="3:6" hidden="1" x14ac:dyDescent="0.2">
      <c r="C126" s="81"/>
      <c r="D126" t="s">
        <v>29</v>
      </c>
      <c r="E126" t="s">
        <v>30</v>
      </c>
      <c r="F126" s="85">
        <f>VLOOKUP(C125,PICTON!$C$18:$L$382,10,0)</f>
        <v>1.5252117242180903</v>
      </c>
    </row>
    <row r="127" spans="3:6" hidden="1" x14ac:dyDescent="0.2">
      <c r="C127" s="81">
        <v>41515</v>
      </c>
      <c r="D127" t="s">
        <v>28</v>
      </c>
      <c r="F127" t="s">
        <v>39</v>
      </c>
    </row>
    <row r="128" spans="3:6" hidden="1" x14ac:dyDescent="0.2">
      <c r="C128" s="81"/>
      <c r="D128" t="s">
        <v>29</v>
      </c>
      <c r="E128" t="s">
        <v>30</v>
      </c>
      <c r="F128" s="85">
        <f>VLOOKUP(C127,PICTON!$C$18:$L$382,10,0)</f>
        <v>1.5250725440923851</v>
      </c>
    </row>
    <row r="129" spans="3:6" hidden="1" x14ac:dyDescent="0.2">
      <c r="C129" s="81">
        <v>41516</v>
      </c>
      <c r="D129" t="s">
        <v>28</v>
      </c>
      <c r="F129" t="s">
        <v>39</v>
      </c>
    </row>
    <row r="130" spans="3:6" hidden="1" x14ac:dyDescent="0.2">
      <c r="C130" s="81"/>
      <c r="D130" t="s">
        <v>29</v>
      </c>
      <c r="E130" t="s">
        <v>30</v>
      </c>
      <c r="F130" s="85">
        <f>VLOOKUP(C129,PICTON!$C$18:$L$382,10,0)</f>
        <v>1.5409025660051257</v>
      </c>
    </row>
    <row r="131" spans="3:6" hidden="1" x14ac:dyDescent="0.2">
      <c r="C131" s="81">
        <v>41517</v>
      </c>
      <c r="D131" t="s">
        <v>28</v>
      </c>
      <c r="F131" t="s">
        <v>39</v>
      </c>
    </row>
    <row r="132" spans="3:6" hidden="1" x14ac:dyDescent="0.2">
      <c r="C132" s="81"/>
      <c r="D132" t="s">
        <v>29</v>
      </c>
      <c r="E132" t="s">
        <v>30</v>
      </c>
      <c r="F132" s="85">
        <f>VLOOKUP(C131,PICTON!$C$18:$L$382,10,0)</f>
        <v>1.5426115744062594</v>
      </c>
    </row>
    <row r="133" spans="3:6" hidden="1" x14ac:dyDescent="0.2">
      <c r="C133" s="81">
        <v>41518</v>
      </c>
      <c r="D133" t="s">
        <v>28</v>
      </c>
      <c r="F133" t="s">
        <v>39</v>
      </c>
    </row>
    <row r="134" spans="3:6" hidden="1" x14ac:dyDescent="0.2">
      <c r="C134" s="81"/>
      <c r="D134" t="s">
        <v>29</v>
      </c>
      <c r="E134" t="s">
        <v>30</v>
      </c>
      <c r="F134" s="85">
        <f>VLOOKUP(C133,PICTON!$C$18:$L$382,10,0)</f>
        <v>1.5940786551897803</v>
      </c>
    </row>
    <row r="135" spans="3:6" hidden="1" x14ac:dyDescent="0.2">
      <c r="C135" s="81">
        <v>41519</v>
      </c>
      <c r="D135" t="s">
        <v>28</v>
      </c>
      <c r="F135" t="s">
        <v>39</v>
      </c>
    </row>
    <row r="136" spans="3:6" hidden="1" x14ac:dyDescent="0.2">
      <c r="C136" s="81"/>
      <c r="D136" t="s">
        <v>29</v>
      </c>
      <c r="E136" t="s">
        <v>30</v>
      </c>
      <c r="F136" s="85">
        <f>VLOOKUP(C135,PICTON!$C$18:$L$382,10,0)</f>
        <v>1.5936796321443929</v>
      </c>
    </row>
    <row r="137" spans="3:6" hidden="1" x14ac:dyDescent="0.2">
      <c r="C137" s="81">
        <v>41520</v>
      </c>
      <c r="D137" t="s">
        <v>28</v>
      </c>
      <c r="F137" t="s">
        <v>39</v>
      </c>
    </row>
    <row r="138" spans="3:6" hidden="1" x14ac:dyDescent="0.2">
      <c r="C138" s="81"/>
      <c r="D138" t="s">
        <v>29</v>
      </c>
      <c r="E138" t="s">
        <v>30</v>
      </c>
      <c r="F138" s="85">
        <f>VLOOKUP(C137,PICTON!$C$18:$L$382,10,0)</f>
        <v>1.5960410113794932</v>
      </c>
    </row>
    <row r="139" spans="3:6" hidden="1" x14ac:dyDescent="0.2">
      <c r="C139" s="81">
        <v>41521</v>
      </c>
      <c r="D139" t="s">
        <v>28</v>
      </c>
      <c r="F139" t="s">
        <v>39</v>
      </c>
    </row>
    <row r="140" spans="3:6" hidden="1" x14ac:dyDescent="0.2">
      <c r="C140" s="81"/>
      <c r="D140" t="s">
        <v>29</v>
      </c>
      <c r="E140" t="s">
        <v>30</v>
      </c>
      <c r="F140" s="85">
        <f>VLOOKUP(C139,PICTON!$C$18:$L$382,10,0)</f>
        <v>1.5923310975194538</v>
      </c>
    </row>
    <row r="141" spans="3:6" hidden="1" x14ac:dyDescent="0.2">
      <c r="C141" s="81">
        <v>41522</v>
      </c>
      <c r="D141" t="s">
        <v>28</v>
      </c>
      <c r="F141" t="s">
        <v>39</v>
      </c>
    </row>
    <row r="142" spans="3:6" hidden="1" x14ac:dyDescent="0.2">
      <c r="C142" s="81"/>
      <c r="D142" t="s">
        <v>29</v>
      </c>
      <c r="E142" t="s">
        <v>30</v>
      </c>
      <c r="F142" s="85">
        <f>VLOOKUP(C141,PICTON!$C$18:$L$382,10,0)</f>
        <v>1.5920490134789909</v>
      </c>
    </row>
    <row r="143" spans="3:6" hidden="1" x14ac:dyDescent="0.2">
      <c r="C143" s="81">
        <v>41523</v>
      </c>
      <c r="D143" t="s">
        <v>28</v>
      </c>
      <c r="F143" t="s">
        <v>39</v>
      </c>
    </row>
    <row r="144" spans="3:6" hidden="1" x14ac:dyDescent="0.2">
      <c r="C144" s="81"/>
      <c r="D144" t="s">
        <v>29</v>
      </c>
      <c r="E144" t="s">
        <v>30</v>
      </c>
      <c r="F144" s="85">
        <f>VLOOKUP(C143,PICTON!$C$18:$L$382,10,0)</f>
        <v>1.5919399522712969</v>
      </c>
    </row>
    <row r="145" spans="3:6" hidden="1" x14ac:dyDescent="0.2">
      <c r="C145" s="81">
        <v>41524</v>
      </c>
      <c r="D145" t="s">
        <v>28</v>
      </c>
      <c r="F145" t="s">
        <v>39</v>
      </c>
    </row>
    <row r="146" spans="3:6" hidden="1" x14ac:dyDescent="0.2">
      <c r="C146" s="81"/>
      <c r="D146" t="s">
        <v>29</v>
      </c>
      <c r="E146" t="s">
        <v>30</v>
      </c>
      <c r="F146" s="85">
        <f>VLOOKUP(C145,PICTON!$C$18:$L$382,10,0)</f>
        <v>1.5921640866909541</v>
      </c>
    </row>
    <row r="147" spans="3:6" hidden="1" x14ac:dyDescent="0.2">
      <c r="C147" s="81">
        <v>41525</v>
      </c>
      <c r="D147" t="s">
        <v>28</v>
      </c>
      <c r="F147" t="s">
        <v>39</v>
      </c>
    </row>
    <row r="148" spans="3:6" hidden="1" x14ac:dyDescent="0.2">
      <c r="C148" s="81"/>
      <c r="D148" t="s">
        <v>29</v>
      </c>
      <c r="E148" t="s">
        <v>30</v>
      </c>
      <c r="F148" s="85">
        <f>VLOOKUP(C147,PICTON!$C$18:$L$382,10,0)</f>
        <v>1.5919477973172227</v>
      </c>
    </row>
    <row r="149" spans="3:6" hidden="1" x14ac:dyDescent="0.2">
      <c r="C149" s="81">
        <v>41526</v>
      </c>
      <c r="D149" t="s">
        <v>28</v>
      </c>
      <c r="F149" t="s">
        <v>39</v>
      </c>
    </row>
    <row r="150" spans="3:6" hidden="1" x14ac:dyDescent="0.2">
      <c r="C150" s="81"/>
      <c r="D150" t="s">
        <v>29</v>
      </c>
      <c r="E150" t="s">
        <v>30</v>
      </c>
      <c r="F150" s="85">
        <f>VLOOKUP(C149,PICTON!$C$18:$L$382,10,0)</f>
        <v>1.5912401231240725</v>
      </c>
    </row>
    <row r="151" spans="3:6" hidden="1" x14ac:dyDescent="0.2">
      <c r="C151" s="81">
        <v>41527</v>
      </c>
      <c r="D151" t="s">
        <v>28</v>
      </c>
      <c r="F151" t="s">
        <v>39</v>
      </c>
    </row>
    <row r="152" spans="3:6" hidden="1" x14ac:dyDescent="0.2">
      <c r="C152" s="81"/>
      <c r="D152" t="s">
        <v>29</v>
      </c>
      <c r="E152" t="s">
        <v>30</v>
      </c>
      <c r="F152" s="85">
        <f>VLOOKUP(C151,PICTON!$C$18:$L$382,10,0)</f>
        <v>1.5935275748259314</v>
      </c>
    </row>
    <row r="153" spans="3:6" hidden="1" x14ac:dyDescent="0.2">
      <c r="C153" s="81">
        <v>41528</v>
      </c>
      <c r="D153" t="s">
        <v>28</v>
      </c>
      <c r="F153" t="s">
        <v>39</v>
      </c>
    </row>
    <row r="154" spans="3:6" hidden="1" x14ac:dyDescent="0.2">
      <c r="C154" s="81"/>
      <c r="D154" t="s">
        <v>29</v>
      </c>
      <c r="E154" t="s">
        <v>30</v>
      </c>
      <c r="F154" s="85">
        <f>VLOOKUP(C153,PICTON!$C$18:$L$382,10,0)</f>
        <v>1.5930156147079644</v>
      </c>
    </row>
    <row r="155" spans="3:6" hidden="1" x14ac:dyDescent="0.2">
      <c r="C155" s="81">
        <v>41529</v>
      </c>
      <c r="D155" t="s">
        <v>28</v>
      </c>
      <c r="F155" t="s">
        <v>39</v>
      </c>
    </row>
    <row r="156" spans="3:6" hidden="1" x14ac:dyDescent="0.2">
      <c r="C156" s="81"/>
      <c r="D156" t="s">
        <v>29</v>
      </c>
      <c r="E156" t="s">
        <v>30</v>
      </c>
      <c r="F156" s="85">
        <f>VLOOKUP(C155,PICTON!$C$18:$L$382,10,0)</f>
        <v>1.5937830384144402</v>
      </c>
    </row>
    <row r="157" spans="3:6" hidden="1" x14ac:dyDescent="0.2">
      <c r="C157" s="81">
        <v>41530</v>
      </c>
      <c r="D157" t="s">
        <v>28</v>
      </c>
      <c r="F157" t="s">
        <v>39</v>
      </c>
    </row>
    <row r="158" spans="3:6" hidden="1" x14ac:dyDescent="0.2">
      <c r="C158" s="81"/>
      <c r="D158" t="s">
        <v>29</v>
      </c>
      <c r="E158" t="s">
        <v>30</v>
      </c>
      <c r="F158" s="85">
        <f>VLOOKUP(C157,PICTON!$C$18:$L$382,10,0)</f>
        <v>1.5982477516212032</v>
      </c>
    </row>
    <row r="159" spans="3:6" hidden="1" x14ac:dyDescent="0.2">
      <c r="C159" s="81">
        <v>41531</v>
      </c>
      <c r="D159" t="s">
        <v>28</v>
      </c>
      <c r="F159" t="s">
        <v>39</v>
      </c>
    </row>
    <row r="160" spans="3:6" hidden="1" x14ac:dyDescent="0.2">
      <c r="C160" s="81"/>
      <c r="D160" t="s">
        <v>29</v>
      </c>
      <c r="E160" t="s">
        <v>30</v>
      </c>
      <c r="F160" s="85">
        <f>VLOOKUP(C159,PICTON!$C$18:$L$382,10,0)</f>
        <v>1.5929946011176015</v>
      </c>
    </row>
    <row r="161" spans="3:6" hidden="1" x14ac:dyDescent="0.2">
      <c r="C161" s="81">
        <v>41532</v>
      </c>
      <c r="D161" t="s">
        <v>28</v>
      </c>
      <c r="F161" t="s">
        <v>39</v>
      </c>
    </row>
    <row r="162" spans="3:6" hidden="1" x14ac:dyDescent="0.2">
      <c r="C162" s="81"/>
      <c r="D162" t="s">
        <v>29</v>
      </c>
      <c r="E162" t="s">
        <v>30</v>
      </c>
      <c r="F162" s="85">
        <f>VLOOKUP(C161,PICTON!$C$18:$L$382,10,0)</f>
        <v>1.5934394782050227</v>
      </c>
    </row>
    <row r="163" spans="3:6" hidden="1" x14ac:dyDescent="0.2">
      <c r="C163" s="81">
        <v>41533</v>
      </c>
      <c r="D163" t="s">
        <v>28</v>
      </c>
      <c r="F163" t="s">
        <v>39</v>
      </c>
    </row>
    <row r="164" spans="3:6" hidden="1" x14ac:dyDescent="0.2">
      <c r="C164" s="81"/>
      <c r="D164" t="s">
        <v>29</v>
      </c>
      <c r="E164" t="s">
        <v>30</v>
      </c>
      <c r="F164" s="85">
        <f>VLOOKUP(C163,PICTON!$C$18:$L$382,10,0)</f>
        <v>1.5940978436466307</v>
      </c>
    </row>
    <row r="165" spans="3:6" hidden="1" x14ac:dyDescent="0.2">
      <c r="C165" s="81">
        <v>41534</v>
      </c>
      <c r="D165" t="s">
        <v>28</v>
      </c>
      <c r="F165" t="s">
        <v>39</v>
      </c>
    </row>
    <row r="166" spans="3:6" hidden="1" x14ac:dyDescent="0.2">
      <c r="C166" s="81"/>
      <c r="D166" t="s">
        <v>29</v>
      </c>
      <c r="E166" t="s">
        <v>30</v>
      </c>
      <c r="F166" s="85">
        <f>VLOOKUP(C165,PICTON!$C$18:$L$382,10,0)</f>
        <v>1.5956864548595724</v>
      </c>
    </row>
    <row r="167" spans="3:6" hidden="1" x14ac:dyDescent="0.2">
      <c r="C167" s="81">
        <v>41535</v>
      </c>
      <c r="D167" t="s">
        <v>28</v>
      </c>
      <c r="F167" t="s">
        <v>39</v>
      </c>
    </row>
    <row r="168" spans="3:6" hidden="1" x14ac:dyDescent="0.2">
      <c r="C168" s="81"/>
      <c r="D168" t="s">
        <v>29</v>
      </c>
      <c r="E168" t="s">
        <v>30</v>
      </c>
      <c r="F168" s="85">
        <f>VLOOKUP(C167,PICTON!$C$18:$L$382,10,0)</f>
        <v>1.5954459290867617</v>
      </c>
    </row>
    <row r="169" spans="3:6" hidden="1" x14ac:dyDescent="0.2">
      <c r="C169" s="81">
        <v>41536</v>
      </c>
      <c r="D169" t="s">
        <v>28</v>
      </c>
      <c r="F169" t="s">
        <v>39</v>
      </c>
    </row>
    <row r="170" spans="3:6" hidden="1" x14ac:dyDescent="0.2">
      <c r="C170" s="81"/>
      <c r="D170" t="s">
        <v>29</v>
      </c>
      <c r="E170" t="s">
        <v>30</v>
      </c>
      <c r="F170" s="85">
        <f>VLOOKUP(C169,PICTON!$C$18:$L$382,10,0)</f>
        <v>1.5955352948416428</v>
      </c>
    </row>
    <row r="171" spans="3:6" hidden="1" x14ac:dyDescent="0.2">
      <c r="C171" s="81">
        <v>41537</v>
      </c>
      <c r="D171" t="s">
        <v>28</v>
      </c>
      <c r="F171" t="s">
        <v>39</v>
      </c>
    </row>
    <row r="172" spans="3:6" hidden="1" x14ac:dyDescent="0.2">
      <c r="C172" s="81"/>
      <c r="D172" t="s">
        <v>29</v>
      </c>
      <c r="E172" t="s">
        <v>30</v>
      </c>
      <c r="F172" s="85">
        <f>VLOOKUP(C171,PICTON!$C$18:$L$382,10,0)</f>
        <v>1.5953505046789342</v>
      </c>
    </row>
    <row r="173" spans="3:6" hidden="1" x14ac:dyDescent="0.2">
      <c r="C173" s="81">
        <v>41538</v>
      </c>
      <c r="D173" t="s">
        <v>28</v>
      </c>
      <c r="F173" t="s">
        <v>39</v>
      </c>
    </row>
    <row r="174" spans="3:6" hidden="1" x14ac:dyDescent="0.2">
      <c r="C174" s="81"/>
      <c r="D174" t="s">
        <v>29</v>
      </c>
      <c r="E174" t="s">
        <v>30</v>
      </c>
      <c r="F174" s="85">
        <f>VLOOKUP(C173,PICTON!$C$18:$L$382,10,0)</f>
        <v>1.5952791650430083</v>
      </c>
    </row>
    <row r="175" spans="3:6" hidden="1" x14ac:dyDescent="0.2">
      <c r="C175" s="81">
        <v>41539</v>
      </c>
      <c r="D175" t="s">
        <v>28</v>
      </c>
      <c r="F175" t="s">
        <v>39</v>
      </c>
    </row>
    <row r="176" spans="3:6" hidden="1" x14ac:dyDescent="0.2">
      <c r="C176" s="81"/>
      <c r="D176" t="s">
        <v>29</v>
      </c>
      <c r="E176" t="s">
        <v>30</v>
      </c>
      <c r="F176" s="85">
        <f>VLOOKUP(C175,PICTON!$C$18:$L$382,10,0)</f>
        <v>1.5952094057136375</v>
      </c>
    </row>
    <row r="177" spans="3:6" hidden="1" x14ac:dyDescent="0.2">
      <c r="C177" s="81">
        <v>41540</v>
      </c>
      <c r="D177" t="s">
        <v>28</v>
      </c>
      <c r="F177" t="s">
        <v>39</v>
      </c>
    </row>
    <row r="178" spans="3:6" hidden="1" x14ac:dyDescent="0.2">
      <c r="C178" s="81"/>
      <c r="D178" t="s">
        <v>29</v>
      </c>
      <c r="E178" t="s">
        <v>30</v>
      </c>
      <c r="F178" s="85">
        <f>VLOOKUP(C177,PICTON!$C$18:$L$382,10,0)</f>
        <v>1.5875063821053113</v>
      </c>
    </row>
    <row r="179" spans="3:6" hidden="1" x14ac:dyDescent="0.2">
      <c r="C179" s="81">
        <v>41541</v>
      </c>
      <c r="D179" t="s">
        <v>28</v>
      </c>
      <c r="F179" t="s">
        <v>39</v>
      </c>
    </row>
    <row r="180" spans="3:6" hidden="1" x14ac:dyDescent="0.2">
      <c r="C180" s="81"/>
      <c r="D180" t="s">
        <v>29</v>
      </c>
      <c r="E180" t="s">
        <v>30</v>
      </c>
      <c r="F180" s="85">
        <f>VLOOKUP(C179,PICTON!$C$18:$L$382,10,0)</f>
        <v>1.5876262375960526</v>
      </c>
    </row>
    <row r="181" spans="3:6" hidden="1" x14ac:dyDescent="0.2">
      <c r="C181" s="81">
        <v>41542</v>
      </c>
      <c r="D181" t="s">
        <v>28</v>
      </c>
      <c r="F181" t="s">
        <v>39</v>
      </c>
    </row>
    <row r="182" spans="3:6" hidden="1" x14ac:dyDescent="0.2">
      <c r="C182" s="81"/>
      <c r="D182" t="s">
        <v>29</v>
      </c>
      <c r="E182" t="s">
        <v>30</v>
      </c>
      <c r="F182" s="85">
        <f>VLOOKUP(C181,PICTON!$C$18:$L$382,10,0)</f>
        <v>1.5876753073839835</v>
      </c>
    </row>
    <row r="183" spans="3:6" hidden="1" x14ac:dyDescent="0.2">
      <c r="C183" s="81">
        <v>41543</v>
      </c>
      <c r="D183" t="s">
        <v>28</v>
      </c>
      <c r="F183" t="s">
        <v>39</v>
      </c>
    </row>
    <row r="184" spans="3:6" hidden="1" x14ac:dyDescent="0.2">
      <c r="C184" s="81"/>
      <c r="D184" t="s">
        <v>29</v>
      </c>
      <c r="E184" t="s">
        <v>30</v>
      </c>
      <c r="F184" s="85">
        <f>VLOOKUP(C183,PICTON!$C$18:$L$382,10,0)</f>
        <v>1.5874412099707802</v>
      </c>
    </row>
    <row r="185" spans="3:6" hidden="1" x14ac:dyDescent="0.2">
      <c r="C185" s="81">
        <v>41544</v>
      </c>
      <c r="D185" t="s">
        <v>28</v>
      </c>
      <c r="F185" t="s">
        <v>39</v>
      </c>
    </row>
    <row r="186" spans="3:6" hidden="1" x14ac:dyDescent="0.2">
      <c r="C186" s="81"/>
      <c r="D186" t="s">
        <v>29</v>
      </c>
      <c r="E186" t="s">
        <v>30</v>
      </c>
      <c r="F186" s="85">
        <f>VLOOKUP(C185,PICTON!$C$18:$L$382,10,0)</f>
        <v>1.5920613156107872</v>
      </c>
    </row>
    <row r="187" spans="3:6" hidden="1" x14ac:dyDescent="0.2">
      <c r="C187" s="81">
        <v>41545</v>
      </c>
      <c r="D187" t="s">
        <v>28</v>
      </c>
      <c r="F187" t="s">
        <v>39</v>
      </c>
    </row>
    <row r="188" spans="3:6" hidden="1" x14ac:dyDescent="0.2">
      <c r="C188" s="81"/>
      <c r="D188" t="s">
        <v>29</v>
      </c>
      <c r="E188" t="s">
        <v>30</v>
      </c>
      <c r="F188" s="85">
        <f>VLOOKUP(C187,PICTON!$C$18:$L$382,10,0)</f>
        <v>1.5863605711900985</v>
      </c>
    </row>
    <row r="189" spans="3:6" hidden="1" x14ac:dyDescent="0.2">
      <c r="C189" s="81">
        <v>41546</v>
      </c>
      <c r="D189" t="s">
        <v>28</v>
      </c>
      <c r="F189" t="s">
        <v>39</v>
      </c>
    </row>
    <row r="190" spans="3:6" hidden="1" x14ac:dyDescent="0.2">
      <c r="C190" s="81"/>
      <c r="D190" t="s">
        <v>29</v>
      </c>
      <c r="E190" t="s">
        <v>30</v>
      </c>
      <c r="F190" s="85">
        <f>VLOOKUP(C189,PICTON!$C$18:$L$382,10,0)</f>
        <v>1.5863009203973055</v>
      </c>
    </row>
    <row r="191" spans="3:6" hidden="1" x14ac:dyDescent="0.2">
      <c r="C191" s="81">
        <v>41547</v>
      </c>
      <c r="D191" t="s">
        <v>28</v>
      </c>
      <c r="F191" t="s">
        <v>39</v>
      </c>
    </row>
    <row r="192" spans="3:6" hidden="1" x14ac:dyDescent="0.2">
      <c r="C192" s="81"/>
      <c r="D192" t="s">
        <v>29</v>
      </c>
      <c r="E192" t="s">
        <v>30</v>
      </c>
      <c r="F192" s="85">
        <f>VLOOKUP(C191,PICTON!$C$18:$L$382,10,0)</f>
        <v>1.5878226342584587</v>
      </c>
    </row>
    <row r="193" spans="3:6" x14ac:dyDescent="0.2">
      <c r="C193" s="81">
        <v>41548</v>
      </c>
      <c r="D193" t="s">
        <v>28</v>
      </c>
      <c r="F193" t="s">
        <v>39</v>
      </c>
    </row>
    <row r="194" spans="3:6" x14ac:dyDescent="0.2">
      <c r="C194" s="81"/>
      <c r="D194" t="s">
        <v>29</v>
      </c>
      <c r="E194" t="s">
        <v>30</v>
      </c>
      <c r="F194" s="85">
        <f>VLOOKUP(C193,PICTON!$C$18:$L$382,10,0)</f>
        <v>1.5320470149170011</v>
      </c>
    </row>
    <row r="195" spans="3:6" x14ac:dyDescent="0.2">
      <c r="C195" s="81">
        <v>41549</v>
      </c>
      <c r="D195" t="s">
        <v>28</v>
      </c>
      <c r="F195" t="s">
        <v>39</v>
      </c>
    </row>
    <row r="196" spans="3:6" x14ac:dyDescent="0.2">
      <c r="C196" s="81"/>
      <c r="D196" t="s">
        <v>29</v>
      </c>
      <c r="E196" t="s">
        <v>30</v>
      </c>
      <c r="F196" s="85">
        <f>VLOOKUP(C195,PICTON!$C$18:$L$382,10,0)</f>
        <v>1.5321904563946904</v>
      </c>
    </row>
    <row r="197" spans="3:6" x14ac:dyDescent="0.2">
      <c r="C197" s="81">
        <v>41550</v>
      </c>
      <c r="D197" t="s">
        <v>28</v>
      </c>
      <c r="F197" t="s">
        <v>39</v>
      </c>
    </row>
    <row r="198" spans="3:6" x14ac:dyDescent="0.2">
      <c r="C198" s="81"/>
      <c r="D198" t="s">
        <v>29</v>
      </c>
      <c r="E198" t="s">
        <v>30</v>
      </c>
      <c r="F198" s="85">
        <f>VLOOKUP(C197,PICTON!$C$18:$L$382,10,0)</f>
        <v>1.5312875171850644</v>
      </c>
    </row>
    <row r="199" spans="3:6" x14ac:dyDescent="0.2">
      <c r="C199" s="81">
        <v>41551</v>
      </c>
      <c r="D199" t="s">
        <v>28</v>
      </c>
      <c r="F199" t="s">
        <v>39</v>
      </c>
    </row>
    <row r="200" spans="3:6" x14ac:dyDescent="0.2">
      <c r="C200" s="81"/>
      <c r="D200" t="s">
        <v>29</v>
      </c>
      <c r="E200" t="s">
        <v>30</v>
      </c>
      <c r="F200" s="85">
        <f>VLOOKUP(C199,PICTON!$C$18:$L$382,10,0)</f>
        <v>1.5296700247027872</v>
      </c>
    </row>
    <row r="201" spans="3:6" x14ac:dyDescent="0.2">
      <c r="C201" s="81">
        <v>41552</v>
      </c>
      <c r="D201" t="s">
        <v>28</v>
      </c>
      <c r="F201" t="s">
        <v>39</v>
      </c>
    </row>
    <row r="202" spans="3:6" x14ac:dyDescent="0.2">
      <c r="C202" s="81"/>
      <c r="D202" t="s">
        <v>29</v>
      </c>
      <c r="E202" t="s">
        <v>30</v>
      </c>
      <c r="F202" s="85">
        <f>VLOOKUP(C201,PICTON!$C$18:$L$382,10,0)</f>
        <v>1.5295900042029822</v>
      </c>
    </row>
    <row r="203" spans="3:6" x14ac:dyDescent="0.2">
      <c r="C203" s="81">
        <v>41553</v>
      </c>
      <c r="D203" t="s">
        <v>28</v>
      </c>
      <c r="F203" t="s">
        <v>39</v>
      </c>
    </row>
    <row r="204" spans="3:6" x14ac:dyDescent="0.2">
      <c r="C204" s="81"/>
      <c r="D204" t="s">
        <v>29</v>
      </c>
      <c r="E204" t="s">
        <v>30</v>
      </c>
      <c r="F204" s="85">
        <f>VLOOKUP(C203,PICTON!$C$18:$L$382,10,0)</f>
        <v>1.5295854370989102</v>
      </c>
    </row>
    <row r="205" spans="3:6" x14ac:dyDescent="0.2">
      <c r="C205" s="81">
        <v>41554</v>
      </c>
      <c r="D205" t="s">
        <v>28</v>
      </c>
      <c r="F205" t="s">
        <v>39</v>
      </c>
    </row>
    <row r="206" spans="3:6" x14ac:dyDescent="0.2">
      <c r="C206" s="81"/>
      <c r="D206" t="s">
        <v>29</v>
      </c>
      <c r="E206" t="s">
        <v>30</v>
      </c>
      <c r="F206" s="85">
        <f>VLOOKUP(C205,PICTON!$C$18:$L$382,10,0)</f>
        <v>1.5343794112159308</v>
      </c>
    </row>
    <row r="207" spans="3:6" x14ac:dyDescent="0.2">
      <c r="C207" s="81">
        <v>41555</v>
      </c>
      <c r="D207" t="s">
        <v>28</v>
      </c>
      <c r="F207" t="s">
        <v>39</v>
      </c>
    </row>
    <row r="208" spans="3:6" x14ac:dyDescent="0.2">
      <c r="C208" s="81"/>
      <c r="D208" t="s">
        <v>29</v>
      </c>
      <c r="E208" t="s">
        <v>30</v>
      </c>
      <c r="F208" s="85">
        <f>VLOOKUP(C207,PICTON!$C$18:$L$382,10,0)</f>
        <v>1.5332153078777508</v>
      </c>
    </row>
    <row r="209" spans="3:6" x14ac:dyDescent="0.2">
      <c r="C209" s="81">
        <v>41556</v>
      </c>
      <c r="D209" t="s">
        <v>28</v>
      </c>
      <c r="F209" t="s">
        <v>39</v>
      </c>
    </row>
    <row r="210" spans="3:6" x14ac:dyDescent="0.2">
      <c r="C210" s="81"/>
      <c r="D210" t="s">
        <v>29</v>
      </c>
      <c r="E210" t="s">
        <v>30</v>
      </c>
      <c r="F210" s="85">
        <f>VLOOKUP(C209,PICTON!$C$18:$L$382,10,0)</f>
        <v>1.5398083463605321</v>
      </c>
    </row>
    <row r="211" spans="3:6" x14ac:dyDescent="0.2">
      <c r="C211" s="81">
        <v>41557</v>
      </c>
      <c r="D211" t="s">
        <v>28</v>
      </c>
      <c r="F211" t="s">
        <v>39</v>
      </c>
    </row>
    <row r="212" spans="3:6" x14ac:dyDescent="0.2">
      <c r="C212" s="81"/>
      <c r="D212" t="s">
        <v>29</v>
      </c>
      <c r="E212" t="s">
        <v>30</v>
      </c>
      <c r="F212" s="85">
        <f>VLOOKUP(C211,PICTON!$C$18:$L$382,10,0)</f>
        <v>1.531441443860976</v>
      </c>
    </row>
    <row r="213" spans="3:6" x14ac:dyDescent="0.2">
      <c r="C213" s="81">
        <v>41558</v>
      </c>
      <c r="D213" t="s">
        <v>28</v>
      </c>
      <c r="F213" t="s">
        <v>39</v>
      </c>
    </row>
    <row r="214" spans="3:6" x14ac:dyDescent="0.2">
      <c r="C214" s="81"/>
      <c r="D214" t="s">
        <v>29</v>
      </c>
      <c r="E214" t="s">
        <v>30</v>
      </c>
      <c r="F214" s="85">
        <f>VLOOKUP(C213,PICTON!$C$18:$L$382,10,0)</f>
        <v>1.5218023112267751</v>
      </c>
    </row>
    <row r="215" spans="3:6" x14ac:dyDescent="0.2">
      <c r="C215" s="81">
        <v>41559</v>
      </c>
      <c r="D215" t="s">
        <v>28</v>
      </c>
      <c r="F215" t="s">
        <v>39</v>
      </c>
    </row>
    <row r="216" spans="3:6" x14ac:dyDescent="0.2">
      <c r="C216" s="81"/>
      <c r="D216" t="s">
        <v>29</v>
      </c>
      <c r="E216" t="s">
        <v>30</v>
      </c>
      <c r="F216" s="85">
        <f>VLOOKUP(C215,PICTON!$C$18:$L$382,10,0)</f>
        <v>1.5334964171320986</v>
      </c>
    </row>
    <row r="217" spans="3:6" x14ac:dyDescent="0.2">
      <c r="C217" s="81">
        <v>41560</v>
      </c>
      <c r="D217" t="s">
        <v>28</v>
      </c>
      <c r="F217" t="s">
        <v>39</v>
      </c>
    </row>
    <row r="218" spans="3:6" x14ac:dyDescent="0.2">
      <c r="C218" s="81"/>
      <c r="D218" t="s">
        <v>29</v>
      </c>
      <c r="E218" t="s">
        <v>30</v>
      </c>
      <c r="F218" s="85">
        <f>VLOOKUP(C217,PICTON!$C$18:$L$382,10,0)</f>
        <v>1.5335672366668869</v>
      </c>
    </row>
    <row r="219" spans="3:6" x14ac:dyDescent="0.2">
      <c r="C219" s="81">
        <v>41561</v>
      </c>
      <c r="D219" t="s">
        <v>28</v>
      </c>
      <c r="F219" t="s">
        <v>39</v>
      </c>
    </row>
    <row r="220" spans="3:6" x14ac:dyDescent="0.2">
      <c r="C220" s="81"/>
      <c r="D220" t="s">
        <v>29</v>
      </c>
      <c r="E220" t="s">
        <v>30</v>
      </c>
      <c r="F220" s="85">
        <f>VLOOKUP(C219,PICTON!$C$18:$L$382,10,0)</f>
        <v>1.5322486929515668</v>
      </c>
    </row>
    <row r="221" spans="3:6" x14ac:dyDescent="0.2">
      <c r="C221" s="81">
        <v>41562</v>
      </c>
      <c r="D221" t="s">
        <v>28</v>
      </c>
      <c r="F221" t="s">
        <v>39</v>
      </c>
    </row>
    <row r="222" spans="3:6" x14ac:dyDescent="0.2">
      <c r="C222" s="81"/>
      <c r="D222" t="s">
        <v>29</v>
      </c>
      <c r="E222" t="s">
        <v>30</v>
      </c>
      <c r="F222" s="85">
        <f>VLOOKUP(C221,PICTON!$C$18:$L$382,10,0)</f>
        <v>1.5337667236107231</v>
      </c>
    </row>
    <row r="223" spans="3:6" x14ac:dyDescent="0.2">
      <c r="C223" s="81">
        <v>41563</v>
      </c>
      <c r="D223" t="s">
        <v>28</v>
      </c>
      <c r="F223" t="s">
        <v>39</v>
      </c>
    </row>
    <row r="224" spans="3:6" x14ac:dyDescent="0.2">
      <c r="C224" s="81"/>
      <c r="D224" t="s">
        <v>29</v>
      </c>
      <c r="E224" t="s">
        <v>30</v>
      </c>
      <c r="F224" s="85">
        <f>VLOOKUP(C223,PICTON!$C$18:$L$382,10,0)</f>
        <v>1.5542033199994805</v>
      </c>
    </row>
    <row r="225" spans="3:6" x14ac:dyDescent="0.2">
      <c r="C225" s="81">
        <v>41564</v>
      </c>
      <c r="D225" t="s">
        <v>28</v>
      </c>
      <c r="F225" t="s">
        <v>39</v>
      </c>
    </row>
    <row r="226" spans="3:6" x14ac:dyDescent="0.2">
      <c r="C226" s="81"/>
      <c r="D226" t="s">
        <v>29</v>
      </c>
      <c r="E226" t="s">
        <v>30</v>
      </c>
      <c r="F226" s="85">
        <f>VLOOKUP(C225,PICTON!$C$18:$L$382,10,0)</f>
        <v>1.5393050431487953</v>
      </c>
    </row>
    <row r="227" spans="3:6" x14ac:dyDescent="0.2">
      <c r="C227" s="81">
        <v>41565</v>
      </c>
      <c r="D227" t="s">
        <v>28</v>
      </c>
      <c r="F227" t="s">
        <v>39</v>
      </c>
    </row>
    <row r="228" spans="3:6" x14ac:dyDescent="0.2">
      <c r="C228" s="81"/>
      <c r="D228" t="s">
        <v>29</v>
      </c>
      <c r="E228" t="s">
        <v>30</v>
      </c>
      <c r="F228" s="85">
        <f>VLOOKUP(C227,PICTON!$C$18:$L$382,10,0)</f>
        <v>1.534104693671019</v>
      </c>
    </row>
    <row r="229" spans="3:6" x14ac:dyDescent="0.2">
      <c r="C229" s="81">
        <v>41566</v>
      </c>
      <c r="D229" t="s">
        <v>28</v>
      </c>
      <c r="F229" t="s">
        <v>39</v>
      </c>
    </row>
    <row r="230" spans="3:6" x14ac:dyDescent="0.2">
      <c r="C230" s="81"/>
      <c r="D230" t="s">
        <v>29</v>
      </c>
      <c r="E230" t="s">
        <v>30</v>
      </c>
      <c r="F230" s="85">
        <f>VLOOKUP(C229,PICTON!$C$18:$L$382,10,0)</f>
        <v>1.5366278975324663</v>
      </c>
    </row>
    <row r="231" spans="3:6" x14ac:dyDescent="0.2">
      <c r="C231" s="81">
        <v>41567</v>
      </c>
      <c r="D231" t="s">
        <v>28</v>
      </c>
      <c r="F231" t="s">
        <v>39</v>
      </c>
    </row>
    <row r="232" spans="3:6" x14ac:dyDescent="0.2">
      <c r="C232" s="81"/>
      <c r="D232" t="s">
        <v>29</v>
      </c>
      <c r="E232" t="s">
        <v>30</v>
      </c>
      <c r="F232" s="85">
        <f>VLOOKUP(C231,PICTON!$C$18:$L$382,10,0)</f>
        <v>1.5377959112794735</v>
      </c>
    </row>
    <row r="233" spans="3:6" x14ac:dyDescent="0.2">
      <c r="C233" s="81">
        <v>41568</v>
      </c>
      <c r="D233" t="s">
        <v>28</v>
      </c>
      <c r="F233" t="s">
        <v>39</v>
      </c>
    </row>
    <row r="234" spans="3:6" x14ac:dyDescent="0.2">
      <c r="C234" s="81"/>
      <c r="D234" t="s">
        <v>29</v>
      </c>
      <c r="E234" t="s">
        <v>30</v>
      </c>
      <c r="F234" s="85">
        <f>VLOOKUP(C233,PICTON!$C$18:$L$382,10,0)</f>
        <v>1.5313691607410223</v>
      </c>
    </row>
    <row r="235" spans="3:6" x14ac:dyDescent="0.2">
      <c r="C235" s="81">
        <v>41569</v>
      </c>
      <c r="D235" t="s">
        <v>28</v>
      </c>
      <c r="F235" t="s">
        <v>39</v>
      </c>
    </row>
    <row r="236" spans="3:6" x14ac:dyDescent="0.2">
      <c r="C236" s="81"/>
      <c r="D236" t="s">
        <v>29</v>
      </c>
      <c r="E236" t="s">
        <v>30</v>
      </c>
      <c r="F236" s="85">
        <f>VLOOKUP(C235,PICTON!$C$18:$L$382,10,0)</f>
        <v>1.531016174639694</v>
      </c>
    </row>
    <row r="237" spans="3:6" x14ac:dyDescent="0.2">
      <c r="C237" s="81">
        <v>41570</v>
      </c>
      <c r="D237" t="s">
        <v>28</v>
      </c>
      <c r="F237" t="s">
        <v>39</v>
      </c>
    </row>
    <row r="238" spans="3:6" x14ac:dyDescent="0.2">
      <c r="C238" s="81"/>
      <c r="D238" t="s">
        <v>29</v>
      </c>
      <c r="E238" t="s">
        <v>30</v>
      </c>
      <c r="F238" s="85">
        <f>VLOOKUP(C237,PICTON!$C$18:$L$382,10,0)</f>
        <v>1.5290191710774412</v>
      </c>
    </row>
    <row r="239" spans="3:6" x14ac:dyDescent="0.2">
      <c r="C239" s="81">
        <v>41571</v>
      </c>
      <c r="D239" t="s">
        <v>28</v>
      </c>
      <c r="F239" t="s">
        <v>39</v>
      </c>
    </row>
    <row r="240" spans="3:6" x14ac:dyDescent="0.2">
      <c r="C240" s="81"/>
      <c r="D240" t="s">
        <v>29</v>
      </c>
      <c r="E240" t="s">
        <v>30</v>
      </c>
      <c r="F240" s="85">
        <f>VLOOKUP(C239,PICTON!$C$18:$L$382,10,0)</f>
        <v>1.5295358719917831</v>
      </c>
    </row>
    <row r="241" spans="3:6" x14ac:dyDescent="0.2">
      <c r="C241" s="81">
        <v>41572</v>
      </c>
      <c r="D241" t="s">
        <v>28</v>
      </c>
      <c r="F241" t="s">
        <v>39</v>
      </c>
    </row>
    <row r="242" spans="3:6" x14ac:dyDescent="0.2">
      <c r="C242" s="81"/>
      <c r="D242" t="s">
        <v>29</v>
      </c>
      <c r="E242" t="s">
        <v>30</v>
      </c>
      <c r="F242" s="85">
        <f>VLOOKUP(C241,PICTON!$C$18:$L$382,10,0)</f>
        <v>1.529771516822279</v>
      </c>
    </row>
    <row r="243" spans="3:6" x14ac:dyDescent="0.2">
      <c r="C243" s="81">
        <v>41573</v>
      </c>
      <c r="D243" t="s">
        <v>28</v>
      </c>
      <c r="F243" t="s">
        <v>39</v>
      </c>
    </row>
    <row r="244" spans="3:6" x14ac:dyDescent="0.2">
      <c r="C244" s="81"/>
      <c r="D244" t="s">
        <v>29</v>
      </c>
      <c r="E244" t="s">
        <v>30</v>
      </c>
      <c r="F244" s="85">
        <f>VLOOKUP(C243,PICTON!$C$18:$L$382,10,0)</f>
        <v>1.5271344338391024</v>
      </c>
    </row>
    <row r="245" spans="3:6" x14ac:dyDescent="0.2">
      <c r="C245" s="81">
        <v>41574</v>
      </c>
      <c r="D245" t="s">
        <v>28</v>
      </c>
      <c r="F245" t="s">
        <v>39</v>
      </c>
    </row>
    <row r="246" spans="3:6" x14ac:dyDescent="0.2">
      <c r="C246" s="81"/>
      <c r="D246" t="s">
        <v>29</v>
      </c>
      <c r="E246" t="s">
        <v>30</v>
      </c>
      <c r="F246" s="85">
        <f>VLOOKUP(C245,PICTON!$C$18:$L$382,10,0)</f>
        <v>1.5298353170737733</v>
      </c>
    </row>
    <row r="247" spans="3:6" x14ac:dyDescent="0.2">
      <c r="C247" s="81">
        <v>41575</v>
      </c>
      <c r="D247" t="s">
        <v>28</v>
      </c>
      <c r="F247" t="s">
        <v>39</v>
      </c>
    </row>
    <row r="248" spans="3:6" x14ac:dyDescent="0.2">
      <c r="C248" s="81"/>
      <c r="D248" t="s">
        <v>29</v>
      </c>
      <c r="E248" t="s">
        <v>30</v>
      </c>
      <c r="F248" s="85">
        <f>VLOOKUP(C247,PICTON!$C$18:$L$382,10,0)</f>
        <v>1.5295457388763192</v>
      </c>
    </row>
    <row r="249" spans="3:6" x14ac:dyDescent="0.2">
      <c r="C249" s="81">
        <v>41576</v>
      </c>
      <c r="D249" t="s">
        <v>28</v>
      </c>
      <c r="F249" t="s">
        <v>39</v>
      </c>
    </row>
    <row r="250" spans="3:6" x14ac:dyDescent="0.2">
      <c r="C250" s="81"/>
      <c r="D250" t="s">
        <v>29</v>
      </c>
      <c r="E250" t="s">
        <v>30</v>
      </c>
      <c r="F250" s="85">
        <f>VLOOKUP(C249,PICTON!$C$18:$L$382,10,0)</f>
        <v>1.5296328400681991</v>
      </c>
    </row>
    <row r="251" spans="3:6" x14ac:dyDescent="0.2">
      <c r="C251" s="81">
        <v>41577</v>
      </c>
      <c r="D251" t="s">
        <v>28</v>
      </c>
      <c r="F251" t="s">
        <v>39</v>
      </c>
    </row>
    <row r="252" spans="3:6" x14ac:dyDescent="0.2">
      <c r="C252" s="81"/>
      <c r="D252" t="s">
        <v>29</v>
      </c>
      <c r="E252" t="s">
        <v>30</v>
      </c>
      <c r="F252" s="85">
        <f>VLOOKUP(C251,PICTON!$C$18:$L$382,10,0)</f>
        <v>1.529839949926078</v>
      </c>
    </row>
    <row r="253" spans="3:6" x14ac:dyDescent="0.2">
      <c r="C253" s="81">
        <v>41578</v>
      </c>
      <c r="D253" t="s">
        <v>28</v>
      </c>
      <c r="F253" t="s">
        <v>39</v>
      </c>
    </row>
    <row r="254" spans="3:6" x14ac:dyDescent="0.2">
      <c r="C254" s="81"/>
      <c r="D254" t="s">
        <v>29</v>
      </c>
      <c r="E254" t="s">
        <v>30</v>
      </c>
      <c r="F254" s="85">
        <f>VLOOKUP(C253,PICTON!$C$18:$L$382,10,0)</f>
        <v>1.5270684542048667</v>
      </c>
    </row>
    <row r="255" spans="3:6" x14ac:dyDescent="0.2">
      <c r="C255" s="81">
        <v>41579</v>
      </c>
      <c r="D255" t="s">
        <v>28</v>
      </c>
      <c r="F255" t="s">
        <v>39</v>
      </c>
    </row>
    <row r="256" spans="3:6" x14ac:dyDescent="0.2">
      <c r="C256" s="81"/>
      <c r="D256" t="s">
        <v>29</v>
      </c>
      <c r="E256" t="s">
        <v>30</v>
      </c>
      <c r="F256" s="85">
        <f>VLOOKUP(C255,PICTON!$C$18:$L$382,10,0)</f>
        <v>1.5795820923240893</v>
      </c>
    </row>
    <row r="257" spans="3:6" x14ac:dyDescent="0.2">
      <c r="C257" s="81">
        <v>41580</v>
      </c>
      <c r="D257" t="s">
        <v>28</v>
      </c>
      <c r="F257" t="s">
        <v>39</v>
      </c>
    </row>
    <row r="258" spans="3:6" x14ac:dyDescent="0.2">
      <c r="C258" s="81"/>
      <c r="D258" t="s">
        <v>29</v>
      </c>
      <c r="E258" t="s">
        <v>30</v>
      </c>
      <c r="F258" s="85">
        <f>VLOOKUP(C257,PICTON!$C$18:$L$382,10,0)</f>
        <v>1.5795523954257749</v>
      </c>
    </row>
    <row r="259" spans="3:6" x14ac:dyDescent="0.2">
      <c r="C259" s="81">
        <v>41581</v>
      </c>
      <c r="D259" t="s">
        <v>28</v>
      </c>
      <c r="F259" t="s">
        <v>39</v>
      </c>
    </row>
    <row r="260" spans="3:6" x14ac:dyDescent="0.2">
      <c r="C260" s="81"/>
      <c r="D260" t="s">
        <v>29</v>
      </c>
      <c r="E260" t="s">
        <v>30</v>
      </c>
      <c r="F260" s="85">
        <f>VLOOKUP(C259,PICTON!$C$18:$L$382,10,0)</f>
        <v>1.5936707076102654</v>
      </c>
    </row>
    <row r="261" spans="3:6" x14ac:dyDescent="0.2">
      <c r="C261" s="81">
        <v>41582</v>
      </c>
      <c r="D261" t="s">
        <v>28</v>
      </c>
      <c r="F261" t="s">
        <v>39</v>
      </c>
    </row>
    <row r="262" spans="3:6" x14ac:dyDescent="0.2">
      <c r="C262" s="81"/>
      <c r="D262" t="s">
        <v>29</v>
      </c>
      <c r="E262" t="s">
        <v>30</v>
      </c>
      <c r="F262" s="85">
        <f>VLOOKUP(C261,PICTON!$C$18:$L$382,10,0)</f>
        <v>1.5760218733791247</v>
      </c>
    </row>
    <row r="263" spans="3:6" x14ac:dyDescent="0.2">
      <c r="C263" s="81">
        <v>41583</v>
      </c>
      <c r="D263" t="s">
        <v>28</v>
      </c>
      <c r="F263" t="s">
        <v>39</v>
      </c>
    </row>
    <row r="264" spans="3:6" x14ac:dyDescent="0.2">
      <c r="C264" s="81"/>
      <c r="D264" t="s">
        <v>29</v>
      </c>
      <c r="E264" t="s">
        <v>30</v>
      </c>
      <c r="F264" s="85">
        <f>VLOOKUP(C263,PICTON!$C$18:$L$382,10,0)</f>
        <v>1.5783665929111343</v>
      </c>
    </row>
    <row r="265" spans="3:6" x14ac:dyDescent="0.2">
      <c r="C265" s="81">
        <v>41584</v>
      </c>
      <c r="D265" t="s">
        <v>28</v>
      </c>
      <c r="F265" t="s">
        <v>39</v>
      </c>
    </row>
    <row r="266" spans="3:6" x14ac:dyDescent="0.2">
      <c r="C266" s="81"/>
      <c r="D266" t="s">
        <v>29</v>
      </c>
      <c r="E266" t="s">
        <v>30</v>
      </c>
      <c r="F266" s="85">
        <f>VLOOKUP(C265,PICTON!$C$18:$L$382,10,0)</f>
        <v>1.5817591125677612</v>
      </c>
    </row>
    <row r="267" spans="3:6" x14ac:dyDescent="0.2">
      <c r="C267" s="81">
        <v>41585</v>
      </c>
      <c r="D267" t="s">
        <v>28</v>
      </c>
      <c r="F267" t="s">
        <v>39</v>
      </c>
    </row>
    <row r="268" spans="3:6" x14ac:dyDescent="0.2">
      <c r="C268" s="81"/>
      <c r="D268" t="s">
        <v>29</v>
      </c>
      <c r="E268" t="s">
        <v>30</v>
      </c>
      <c r="F268" s="85">
        <f>VLOOKUP(C267,PICTON!$C$18:$L$382,10,0)</f>
        <v>1.58159110310013</v>
      </c>
    </row>
    <row r="269" spans="3:6" x14ac:dyDescent="0.2">
      <c r="C269" s="81">
        <v>41586</v>
      </c>
      <c r="D269" t="s">
        <v>28</v>
      </c>
      <c r="F269" t="s">
        <v>39</v>
      </c>
    </row>
    <row r="270" spans="3:6" x14ac:dyDescent="0.2">
      <c r="C270" s="81"/>
      <c r="D270" t="s">
        <v>29</v>
      </c>
      <c r="E270" t="s">
        <v>30</v>
      </c>
      <c r="F270" s="85">
        <f>VLOOKUP(C269,PICTON!$C$18:$L$382,10,0)</f>
        <v>1.5785627799797406</v>
      </c>
    </row>
    <row r="271" spans="3:6" x14ac:dyDescent="0.2">
      <c r="C271" s="81">
        <v>41587</v>
      </c>
      <c r="D271" t="s">
        <v>28</v>
      </c>
      <c r="F271" t="s">
        <v>39</v>
      </c>
    </row>
    <row r="272" spans="3:6" x14ac:dyDescent="0.2">
      <c r="C272" s="81"/>
      <c r="D272" t="s">
        <v>29</v>
      </c>
      <c r="E272" t="s">
        <v>30</v>
      </c>
      <c r="F272" s="85">
        <f>VLOOKUP(C271,PICTON!$C$18:$L$382,10,0)</f>
        <v>1.5821000481310139</v>
      </c>
    </row>
    <row r="273" spans="3:6" x14ac:dyDescent="0.2">
      <c r="C273" s="81">
        <v>41588</v>
      </c>
      <c r="D273" t="s">
        <v>28</v>
      </c>
      <c r="F273" t="s">
        <v>39</v>
      </c>
    </row>
    <row r="274" spans="3:6" x14ac:dyDescent="0.2">
      <c r="C274" s="81"/>
      <c r="D274" t="s">
        <v>29</v>
      </c>
      <c r="E274" t="s">
        <v>30</v>
      </c>
      <c r="F274" s="85">
        <f>VLOOKUP(C273,PICTON!$C$18:$L$382,10,0)</f>
        <v>1.5821648402232482</v>
      </c>
    </row>
    <row r="275" spans="3:6" x14ac:dyDescent="0.2">
      <c r="C275" s="81">
        <v>41589</v>
      </c>
      <c r="D275" t="s">
        <v>28</v>
      </c>
      <c r="F275" t="s">
        <v>39</v>
      </c>
    </row>
    <row r="276" spans="3:6" x14ac:dyDescent="0.2">
      <c r="C276" s="81"/>
      <c r="D276" t="s">
        <v>29</v>
      </c>
      <c r="E276" t="s">
        <v>30</v>
      </c>
      <c r="F276" s="85">
        <f>VLOOKUP(C275,PICTON!$C$18:$L$382,10,0)</f>
        <v>1.5813858600247044</v>
      </c>
    </row>
    <row r="277" spans="3:6" x14ac:dyDescent="0.2">
      <c r="C277" s="81">
        <v>41590</v>
      </c>
      <c r="D277" t="s">
        <v>28</v>
      </c>
      <c r="F277" t="s">
        <v>39</v>
      </c>
    </row>
    <row r="278" spans="3:6" x14ac:dyDescent="0.2">
      <c r="C278" s="81"/>
      <c r="D278" t="s">
        <v>29</v>
      </c>
      <c r="E278" t="s">
        <v>30</v>
      </c>
      <c r="F278" s="85">
        <f>VLOOKUP(C277,PICTON!$C$18:$L$382,10,0)</f>
        <v>1.5791142105801799</v>
      </c>
    </row>
    <row r="279" spans="3:6" x14ac:dyDescent="0.2">
      <c r="C279" s="81">
        <v>41591</v>
      </c>
      <c r="D279" t="s">
        <v>28</v>
      </c>
      <c r="F279" t="s">
        <v>39</v>
      </c>
    </row>
    <row r="280" spans="3:6" x14ac:dyDescent="0.2">
      <c r="C280" s="81"/>
      <c r="D280" t="s">
        <v>29</v>
      </c>
      <c r="E280" t="s">
        <v>30</v>
      </c>
      <c r="F280" s="85">
        <f>VLOOKUP(C279,PICTON!$C$18:$L$382,10,0)</f>
        <v>1.5827044803374881</v>
      </c>
    </row>
    <row r="281" spans="3:6" x14ac:dyDescent="0.2">
      <c r="C281" s="81">
        <v>41592</v>
      </c>
      <c r="D281" t="s">
        <v>28</v>
      </c>
      <c r="F281" t="s">
        <v>39</v>
      </c>
    </row>
    <row r="282" spans="3:6" x14ac:dyDescent="0.2">
      <c r="C282" s="81"/>
      <c r="D282" t="s">
        <v>29</v>
      </c>
      <c r="E282" t="s">
        <v>30</v>
      </c>
      <c r="F282" s="85">
        <f>VLOOKUP(C281,PICTON!$C$18:$L$382,10,0)</f>
        <v>1.5834126346912731</v>
      </c>
    </row>
    <row r="283" spans="3:6" x14ac:dyDescent="0.2">
      <c r="C283" s="81">
        <v>41593</v>
      </c>
      <c r="D283" t="s">
        <v>28</v>
      </c>
      <c r="F283" t="s">
        <v>39</v>
      </c>
    </row>
    <row r="284" spans="3:6" x14ac:dyDescent="0.2">
      <c r="C284" s="81"/>
      <c r="D284" t="s">
        <v>29</v>
      </c>
      <c r="E284" t="s">
        <v>30</v>
      </c>
      <c r="F284" s="85">
        <f>VLOOKUP(C283,PICTON!$C$18:$L$382,10,0)</f>
        <v>1.5832111493001977</v>
      </c>
    </row>
    <row r="285" spans="3:6" x14ac:dyDescent="0.2">
      <c r="C285" s="81">
        <v>41594</v>
      </c>
      <c r="D285" t="s">
        <v>28</v>
      </c>
      <c r="F285" t="s">
        <v>39</v>
      </c>
    </row>
    <row r="286" spans="3:6" x14ac:dyDescent="0.2">
      <c r="C286" s="81"/>
      <c r="D286" t="s">
        <v>29</v>
      </c>
      <c r="E286" t="s">
        <v>30</v>
      </c>
      <c r="F286" s="85">
        <f>VLOOKUP(C285,PICTON!$C$18:$L$382,10,0)</f>
        <v>1.58012023782931</v>
      </c>
    </row>
    <row r="287" spans="3:6" x14ac:dyDescent="0.2">
      <c r="C287" s="81">
        <v>41595</v>
      </c>
      <c r="D287" t="s">
        <v>28</v>
      </c>
      <c r="F287" t="s">
        <v>39</v>
      </c>
    </row>
    <row r="288" spans="3:6" x14ac:dyDescent="0.2">
      <c r="C288" s="81"/>
      <c r="D288" t="s">
        <v>29</v>
      </c>
      <c r="E288" t="s">
        <v>30</v>
      </c>
      <c r="F288" s="85">
        <f>VLOOKUP(C287,PICTON!$C$18:$L$382,10,0)</f>
        <v>1.5831883813584136</v>
      </c>
    </row>
    <row r="289" spans="3:6" x14ac:dyDescent="0.2">
      <c r="C289" s="81">
        <v>41596</v>
      </c>
      <c r="D289" t="s">
        <v>28</v>
      </c>
      <c r="F289" t="s">
        <v>39</v>
      </c>
    </row>
    <row r="290" spans="3:6" x14ac:dyDescent="0.2">
      <c r="C290" s="81"/>
      <c r="D290" t="s">
        <v>29</v>
      </c>
      <c r="E290" t="s">
        <v>30</v>
      </c>
      <c r="F290" s="85">
        <f>VLOOKUP(C289,PICTON!$C$18:$L$382,10,0)</f>
        <v>1.576331626200971</v>
      </c>
    </row>
    <row r="291" spans="3:6" x14ac:dyDescent="0.2">
      <c r="C291" s="81">
        <v>41597</v>
      </c>
      <c r="D291" t="s">
        <v>28</v>
      </c>
      <c r="F291" t="s">
        <v>39</v>
      </c>
    </row>
    <row r="292" spans="3:6" x14ac:dyDescent="0.2">
      <c r="C292" s="81"/>
      <c r="D292" t="s">
        <v>29</v>
      </c>
      <c r="E292" t="s">
        <v>30</v>
      </c>
      <c r="F292" s="85">
        <f>VLOOKUP(C291,PICTON!$C$18:$L$382,10,0)</f>
        <v>1.5726349096824166</v>
      </c>
    </row>
    <row r="293" spans="3:6" x14ac:dyDescent="0.2">
      <c r="C293" s="81">
        <v>41598</v>
      </c>
      <c r="D293" t="s">
        <v>28</v>
      </c>
      <c r="F293" t="s">
        <v>39</v>
      </c>
    </row>
    <row r="294" spans="3:6" x14ac:dyDescent="0.2">
      <c r="C294" s="81"/>
      <c r="D294" t="s">
        <v>29</v>
      </c>
      <c r="E294" t="s">
        <v>30</v>
      </c>
      <c r="F294" s="85">
        <f>VLOOKUP(C293,PICTON!$C$18:$L$382,10,0)</f>
        <v>1.5702360121046723</v>
      </c>
    </row>
    <row r="295" spans="3:6" x14ac:dyDescent="0.2">
      <c r="C295" s="81">
        <v>41599</v>
      </c>
      <c r="D295" t="s">
        <v>28</v>
      </c>
      <c r="F295" t="s">
        <v>39</v>
      </c>
    </row>
    <row r="296" spans="3:6" x14ac:dyDescent="0.2">
      <c r="C296" s="81"/>
      <c r="D296" t="s">
        <v>29</v>
      </c>
      <c r="E296" t="s">
        <v>30</v>
      </c>
      <c r="F296" s="85">
        <f>VLOOKUP(C295,PICTON!$C$18:$L$382,10,0)</f>
        <v>1.567649362213597</v>
      </c>
    </row>
    <row r="297" spans="3:6" x14ac:dyDescent="0.2">
      <c r="C297" s="81">
        <v>41600</v>
      </c>
      <c r="D297" t="s">
        <v>28</v>
      </c>
      <c r="F297" t="s">
        <v>39</v>
      </c>
    </row>
    <row r="298" spans="3:6" x14ac:dyDescent="0.2">
      <c r="C298" s="81"/>
      <c r="D298" t="s">
        <v>29</v>
      </c>
      <c r="E298" t="s">
        <v>30</v>
      </c>
      <c r="F298" s="85">
        <f>VLOOKUP(C297,PICTON!$C$18:$L$382,10,0)</f>
        <v>1.5676511278974066</v>
      </c>
    </row>
    <row r="299" spans="3:6" x14ac:dyDescent="0.2">
      <c r="C299" s="81">
        <v>41601</v>
      </c>
      <c r="D299" t="s">
        <v>28</v>
      </c>
      <c r="F299" t="s">
        <v>39</v>
      </c>
    </row>
    <row r="300" spans="3:6" x14ac:dyDescent="0.2">
      <c r="C300" s="81"/>
      <c r="D300" t="s">
        <v>29</v>
      </c>
      <c r="E300" t="s">
        <v>30</v>
      </c>
      <c r="F300" s="85">
        <f>VLOOKUP(C299,PICTON!$C$18:$L$382,10,0)</f>
        <v>1.5676526483051092</v>
      </c>
    </row>
    <row r="301" spans="3:6" x14ac:dyDescent="0.2">
      <c r="C301" s="81">
        <v>41602</v>
      </c>
      <c r="D301" t="s">
        <v>28</v>
      </c>
      <c r="F301" t="s">
        <v>39</v>
      </c>
    </row>
    <row r="302" spans="3:6" x14ac:dyDescent="0.2">
      <c r="C302" s="81"/>
      <c r="D302" t="s">
        <v>29</v>
      </c>
      <c r="E302" t="s">
        <v>30</v>
      </c>
      <c r="F302" s="85">
        <f>VLOOKUP(C301,PICTON!$C$18:$L$382,10,0)</f>
        <v>1.5676539368142111</v>
      </c>
    </row>
    <row r="303" spans="3:6" x14ac:dyDescent="0.2">
      <c r="C303" s="81">
        <v>41603</v>
      </c>
      <c r="D303" t="s">
        <v>28</v>
      </c>
      <c r="F303" t="s">
        <v>39</v>
      </c>
    </row>
    <row r="304" spans="3:6" x14ac:dyDescent="0.2">
      <c r="C304" s="81"/>
      <c r="D304" t="s">
        <v>29</v>
      </c>
      <c r="E304" t="s">
        <v>30</v>
      </c>
      <c r="F304" s="85">
        <f>VLOOKUP(C303,PICTON!$C$18:$L$382,10,0)</f>
        <v>1.5676550058468803</v>
      </c>
    </row>
    <row r="305" spans="3:6" x14ac:dyDescent="0.2">
      <c r="C305" s="81">
        <v>41604</v>
      </c>
      <c r="D305" t="s">
        <v>28</v>
      </c>
      <c r="F305" t="s">
        <v>39</v>
      </c>
    </row>
    <row r="306" spans="3:6" x14ac:dyDescent="0.2">
      <c r="C306" s="81"/>
      <c r="D306" t="s">
        <v>29</v>
      </c>
      <c r="E306" t="s">
        <v>30</v>
      </c>
      <c r="F306" s="85">
        <f>VLOOKUP(C305,PICTON!$C$18:$L$382,10,0)</f>
        <v>1.567655866953733</v>
      </c>
    </row>
    <row r="307" spans="3:6" x14ac:dyDescent="0.2">
      <c r="C307" s="81">
        <v>41605</v>
      </c>
      <c r="D307" t="s">
        <v>28</v>
      </c>
      <c r="F307" t="s">
        <v>39</v>
      </c>
    </row>
    <row r="308" spans="3:6" x14ac:dyDescent="0.2">
      <c r="C308" s="81"/>
      <c r="D308" t="s">
        <v>29</v>
      </c>
      <c r="E308" t="s">
        <v>30</v>
      </c>
      <c r="F308" s="85">
        <f>VLOOKUP(C307,PICTON!$C$18:$L$382,10,0)</f>
        <v>1.5676565307601205</v>
      </c>
    </row>
    <row r="309" spans="3:6" x14ac:dyDescent="0.2">
      <c r="C309" s="81">
        <v>41606</v>
      </c>
      <c r="D309" t="s">
        <v>28</v>
      </c>
      <c r="F309" t="s">
        <v>39</v>
      </c>
    </row>
    <row r="310" spans="3:6" x14ac:dyDescent="0.2">
      <c r="C310" s="81"/>
      <c r="D310" t="s">
        <v>29</v>
      </c>
      <c r="E310" t="s">
        <v>30</v>
      </c>
      <c r="F310" s="85">
        <f>VLOOKUP(C309,PICTON!$C$18:$L$382,10,0)</f>
        <v>1.567657007733362</v>
      </c>
    </row>
    <row r="311" spans="3:6" x14ac:dyDescent="0.2">
      <c r="C311" s="81">
        <v>41607</v>
      </c>
      <c r="D311" t="s">
        <v>28</v>
      </c>
      <c r="F311" t="s">
        <v>39</v>
      </c>
    </row>
    <row r="312" spans="3:6" x14ac:dyDescent="0.2">
      <c r="C312" s="81"/>
      <c r="D312" t="s">
        <v>29</v>
      </c>
      <c r="E312" t="s">
        <v>30</v>
      </c>
      <c r="F312" s="85">
        <f>VLOOKUP(C311,PICTON!$C$18:$L$382,10,0)</f>
        <v>1.5674628858039659</v>
      </c>
    </row>
    <row r="313" spans="3:6" x14ac:dyDescent="0.2">
      <c r="C313" s="81">
        <v>41608</v>
      </c>
      <c r="D313" t="s">
        <v>28</v>
      </c>
      <c r="F313" t="s">
        <v>39</v>
      </c>
    </row>
    <row r="314" spans="3:6" x14ac:dyDescent="0.2">
      <c r="C314" s="81"/>
      <c r="D314" t="s">
        <v>29</v>
      </c>
      <c r="E314" t="s">
        <v>30</v>
      </c>
      <c r="F314" s="85">
        <f>VLOOKUP(C313,PICTON!$C$18:$L$382,10,0)</f>
        <v>1.5672750147963106</v>
      </c>
    </row>
    <row r="315" spans="3:6" x14ac:dyDescent="0.2">
      <c r="C315" s="81">
        <v>41609</v>
      </c>
      <c r="D315" t="s">
        <v>28</v>
      </c>
      <c r="F315" t="s">
        <v>39</v>
      </c>
    </row>
    <row r="316" spans="3:6" x14ac:dyDescent="0.2">
      <c r="C316" s="81"/>
      <c r="D316" t="s">
        <v>29</v>
      </c>
      <c r="E316" t="s">
        <v>30</v>
      </c>
      <c r="F316" s="85">
        <f>VLOOKUP(C315,PICTON!$C$18:$L$382,10,0)</f>
        <v>1.5163638244696074</v>
      </c>
    </row>
    <row r="317" spans="3:6" x14ac:dyDescent="0.2">
      <c r="C317" s="81">
        <v>41610</v>
      </c>
      <c r="D317" t="s">
        <v>28</v>
      </c>
      <c r="F317" t="s">
        <v>39</v>
      </c>
    </row>
    <row r="318" spans="3:6" x14ac:dyDescent="0.2">
      <c r="C318" s="81"/>
      <c r="D318" t="s">
        <v>29</v>
      </c>
      <c r="E318" t="s">
        <v>30</v>
      </c>
      <c r="F318" s="85">
        <f>VLOOKUP(C317,PICTON!$C$18:$L$382,10,0)</f>
        <v>1.5161932784362089</v>
      </c>
    </row>
    <row r="319" spans="3:6" x14ac:dyDescent="0.2">
      <c r="C319" s="81">
        <v>41611</v>
      </c>
      <c r="D319" t="s">
        <v>28</v>
      </c>
      <c r="F319" t="s">
        <v>39</v>
      </c>
    </row>
    <row r="320" spans="3:6" x14ac:dyDescent="0.2">
      <c r="C320" s="81"/>
      <c r="D320" t="s">
        <v>29</v>
      </c>
      <c r="E320" t="s">
        <v>30</v>
      </c>
      <c r="F320" s="85">
        <f>VLOOKUP(C319,PICTON!$C$18:$L$382,10,0)</f>
        <v>1.5160279843278177</v>
      </c>
    </row>
    <row r="321" spans="3:6" x14ac:dyDescent="0.2">
      <c r="C321" s="81">
        <v>41612</v>
      </c>
      <c r="D321" t="s">
        <v>28</v>
      </c>
      <c r="F321" t="s">
        <v>39</v>
      </c>
    </row>
    <row r="322" spans="3:6" x14ac:dyDescent="0.2">
      <c r="C322" s="81"/>
      <c r="D322" t="s">
        <v>29</v>
      </c>
      <c r="E322" t="s">
        <v>30</v>
      </c>
      <c r="F322" s="85">
        <f>VLOOKUP(C321,PICTON!$C$18:$L$382,10,0)</f>
        <v>1.5158676845990484</v>
      </c>
    </row>
    <row r="323" spans="3:6" x14ac:dyDescent="0.2">
      <c r="C323" s="81">
        <v>41613</v>
      </c>
      <c r="D323" t="s">
        <v>28</v>
      </c>
      <c r="F323" t="s">
        <v>39</v>
      </c>
    </row>
    <row r="324" spans="3:6" x14ac:dyDescent="0.2">
      <c r="C324" s="81"/>
      <c r="D324" t="s">
        <v>29</v>
      </c>
      <c r="E324" t="s">
        <v>30</v>
      </c>
      <c r="F324" s="85">
        <f>VLOOKUP(C323,PICTON!$C$18:$L$382,10,0)</f>
        <v>1.5157121355531766</v>
      </c>
    </row>
    <row r="325" spans="3:6" x14ac:dyDescent="0.2">
      <c r="C325" s="81">
        <v>41614</v>
      </c>
      <c r="D325" t="s">
        <v>28</v>
      </c>
      <c r="F325" t="s">
        <v>39</v>
      </c>
    </row>
    <row r="326" spans="3:6" x14ac:dyDescent="0.2">
      <c r="C326" s="81"/>
      <c r="D326" t="s">
        <v>29</v>
      </c>
      <c r="E326" t="s">
        <v>30</v>
      </c>
      <c r="F326" s="85">
        <f>VLOOKUP(C325,PICTON!$C$18:$L$382,10,0)</f>
        <v>1.5155611236432938</v>
      </c>
    </row>
    <row r="327" spans="3:6" x14ac:dyDescent="0.2">
      <c r="C327" s="81">
        <v>41615</v>
      </c>
      <c r="D327" t="s">
        <v>28</v>
      </c>
      <c r="F327" t="s">
        <v>39</v>
      </c>
    </row>
    <row r="328" spans="3:6" x14ac:dyDescent="0.2">
      <c r="C328" s="81"/>
      <c r="D328" t="s">
        <v>29</v>
      </c>
      <c r="E328" t="s">
        <v>30</v>
      </c>
      <c r="F328" s="85">
        <f>VLOOKUP(C327,PICTON!$C$18:$L$382,10,0)</f>
        <v>1.5154144484804368</v>
      </c>
    </row>
    <row r="329" spans="3:6" x14ac:dyDescent="0.2">
      <c r="C329" s="81">
        <v>41616</v>
      </c>
      <c r="D329" t="s">
        <v>28</v>
      </c>
      <c r="F329" t="s">
        <v>39</v>
      </c>
    </row>
    <row r="330" spans="3:6" x14ac:dyDescent="0.2">
      <c r="C330" s="81"/>
      <c r="D330" t="s">
        <v>29</v>
      </c>
      <c r="E330" t="s">
        <v>30</v>
      </c>
      <c r="F330" s="85">
        <f>VLOOKUP(C329,PICTON!$C$18:$L$382,10,0)</f>
        <v>1.5152719203438223</v>
      </c>
    </row>
    <row r="331" spans="3:6" x14ac:dyDescent="0.2">
      <c r="C331" s="81">
        <v>41617</v>
      </c>
      <c r="D331" t="s">
        <v>28</v>
      </c>
      <c r="F331" t="s">
        <v>39</v>
      </c>
    </row>
    <row r="332" spans="3:6" x14ac:dyDescent="0.2">
      <c r="C332" s="81"/>
      <c r="D332" t="s">
        <v>29</v>
      </c>
      <c r="E332" t="s">
        <v>30</v>
      </c>
      <c r="F332" s="85">
        <f>VLOOKUP(C331,PICTON!$C$18:$L$382,10,0)</f>
        <v>1.515133359666021</v>
      </c>
    </row>
    <row r="333" spans="3:6" x14ac:dyDescent="0.2">
      <c r="C333" s="81">
        <v>41618</v>
      </c>
      <c r="D333" t="s">
        <v>28</v>
      </c>
      <c r="F333" t="s">
        <v>39</v>
      </c>
    </row>
    <row r="334" spans="3:6" x14ac:dyDescent="0.2">
      <c r="C334" s="81"/>
      <c r="D334" t="s">
        <v>29</v>
      </c>
      <c r="E334" t="s">
        <v>30</v>
      </c>
      <c r="F334" s="85">
        <f>VLOOKUP(C333,PICTON!$C$18:$L$382,10,0)</f>
        <v>1.5150033172440356</v>
      </c>
    </row>
    <row r="335" spans="3:6" x14ac:dyDescent="0.2">
      <c r="C335" s="81">
        <v>41619</v>
      </c>
      <c r="D335" t="s">
        <v>28</v>
      </c>
      <c r="F335" t="s">
        <v>39</v>
      </c>
    </row>
    <row r="336" spans="3:6" x14ac:dyDescent="0.2">
      <c r="C336" s="81"/>
      <c r="D336" t="s">
        <v>29</v>
      </c>
      <c r="E336" t="s">
        <v>30</v>
      </c>
      <c r="F336" s="85">
        <f>VLOOKUP(C335,PICTON!$C$18:$L$382,10,0)</f>
        <v>1.5163366564041494</v>
      </c>
    </row>
    <row r="337" spans="3:6" x14ac:dyDescent="0.2">
      <c r="C337" s="81">
        <v>41620</v>
      </c>
      <c r="D337" t="s">
        <v>28</v>
      </c>
      <c r="F337" t="s">
        <v>39</v>
      </c>
    </row>
    <row r="338" spans="3:6" x14ac:dyDescent="0.2">
      <c r="C338" s="81"/>
      <c r="D338" t="s">
        <v>29</v>
      </c>
      <c r="E338" t="s">
        <v>30</v>
      </c>
      <c r="F338" s="85">
        <f>VLOOKUP(C337,PICTON!$C$18:$L$382,10,0)</f>
        <v>1.5163804964671042</v>
      </c>
    </row>
    <row r="339" spans="3:6" x14ac:dyDescent="0.2">
      <c r="C339" s="81">
        <v>41621</v>
      </c>
      <c r="D339" t="s">
        <v>28</v>
      </c>
      <c r="F339" t="s">
        <v>39</v>
      </c>
    </row>
    <row r="340" spans="3:6" x14ac:dyDescent="0.2">
      <c r="C340" s="81"/>
      <c r="D340" t="s">
        <v>29</v>
      </c>
      <c r="E340" t="s">
        <v>30</v>
      </c>
      <c r="F340" s="85">
        <f>VLOOKUP(C339,PICTON!$C$18:$L$382,10,0)</f>
        <v>1.5180407455503788</v>
      </c>
    </row>
    <row r="341" spans="3:6" x14ac:dyDescent="0.2">
      <c r="C341" s="81">
        <v>41622</v>
      </c>
      <c r="D341" t="s">
        <v>28</v>
      </c>
      <c r="F341" t="s">
        <v>39</v>
      </c>
    </row>
    <row r="342" spans="3:6" x14ac:dyDescent="0.2">
      <c r="C342" s="81"/>
      <c r="D342" t="s">
        <v>29</v>
      </c>
      <c r="E342" t="s">
        <v>30</v>
      </c>
      <c r="F342" s="85">
        <f>VLOOKUP(C341,PICTON!$C$18:$L$382,10,0)</f>
        <v>1.5165804243192071</v>
      </c>
    </row>
    <row r="343" spans="3:6" x14ac:dyDescent="0.2">
      <c r="C343" s="81">
        <v>41623</v>
      </c>
      <c r="D343" t="s">
        <v>28</v>
      </c>
      <c r="F343" t="s">
        <v>39</v>
      </c>
    </row>
    <row r="344" spans="3:6" x14ac:dyDescent="0.2">
      <c r="C344" s="81"/>
      <c r="D344" t="s">
        <v>29</v>
      </c>
      <c r="E344" t="s">
        <v>30</v>
      </c>
      <c r="F344" s="85">
        <f>VLOOKUP(C343,PICTON!$C$18:$L$382,10,0)</f>
        <v>1.5164663880756277</v>
      </c>
    </row>
    <row r="345" spans="3:6" x14ac:dyDescent="0.2">
      <c r="C345" s="81">
        <v>41624</v>
      </c>
      <c r="D345" t="s">
        <v>28</v>
      </c>
      <c r="F345" t="s">
        <v>39</v>
      </c>
    </row>
    <row r="346" spans="3:6" x14ac:dyDescent="0.2">
      <c r="C346" s="81"/>
      <c r="D346" t="s">
        <v>29</v>
      </c>
      <c r="E346" t="s">
        <v>30</v>
      </c>
      <c r="F346" s="85">
        <f>VLOOKUP(C345,PICTON!$C$18:$L$382,10,0)</f>
        <v>1.5165583389370745</v>
      </c>
    </row>
    <row r="347" spans="3:6" x14ac:dyDescent="0.2">
      <c r="C347" s="81">
        <v>41625</v>
      </c>
      <c r="D347" t="s">
        <v>28</v>
      </c>
      <c r="F347" t="s">
        <v>39</v>
      </c>
    </row>
    <row r="348" spans="3:6" x14ac:dyDescent="0.2">
      <c r="C348" s="81"/>
      <c r="D348" t="s">
        <v>29</v>
      </c>
      <c r="E348" t="s">
        <v>30</v>
      </c>
      <c r="F348" s="85">
        <f>VLOOKUP(C347,PICTON!$C$18:$L$382,10,0)</f>
        <v>1.5229944411948455</v>
      </c>
    </row>
    <row r="349" spans="3:6" x14ac:dyDescent="0.2">
      <c r="C349" s="81">
        <v>41626</v>
      </c>
      <c r="D349" t="s">
        <v>28</v>
      </c>
      <c r="F349" t="s">
        <v>39</v>
      </c>
    </row>
    <row r="350" spans="3:6" x14ac:dyDescent="0.2">
      <c r="C350" s="81"/>
      <c r="D350" t="s">
        <v>29</v>
      </c>
      <c r="E350" t="s">
        <v>30</v>
      </c>
      <c r="F350" s="85">
        <f>VLOOKUP(C349,PICTON!$C$18:$L$382,10,0)</f>
        <v>1.5296113663093132</v>
      </c>
    </row>
    <row r="351" spans="3:6" x14ac:dyDescent="0.2">
      <c r="C351" s="81">
        <v>41627</v>
      </c>
      <c r="D351" t="s">
        <v>28</v>
      </c>
      <c r="F351" t="s">
        <v>39</v>
      </c>
    </row>
    <row r="352" spans="3:6" x14ac:dyDescent="0.2">
      <c r="C352" s="81"/>
      <c r="D352" t="s">
        <v>29</v>
      </c>
      <c r="E352" t="s">
        <v>30</v>
      </c>
      <c r="F352" s="85">
        <f>VLOOKUP(C351,PICTON!$C$18:$L$382,10,0)</f>
        <v>1.5156606785269771</v>
      </c>
    </row>
    <row r="353" spans="3:6" x14ac:dyDescent="0.2">
      <c r="C353" s="81">
        <v>41628</v>
      </c>
      <c r="D353" t="s">
        <v>28</v>
      </c>
      <c r="F353" t="s">
        <v>39</v>
      </c>
    </row>
    <row r="354" spans="3:6" x14ac:dyDescent="0.2">
      <c r="C354" s="81"/>
      <c r="D354" t="s">
        <v>29</v>
      </c>
      <c r="E354" t="s">
        <v>30</v>
      </c>
      <c r="F354" s="85">
        <f>VLOOKUP(C353,PICTON!$C$18:$L$382,10,0)</f>
        <v>1.5153798904725229</v>
      </c>
    </row>
    <row r="355" spans="3:6" x14ac:dyDescent="0.2">
      <c r="C355" s="81">
        <v>41629</v>
      </c>
      <c r="D355" t="s">
        <v>28</v>
      </c>
      <c r="F355" t="s">
        <v>39</v>
      </c>
    </row>
    <row r="356" spans="3:6" x14ac:dyDescent="0.2">
      <c r="C356" s="81"/>
      <c r="D356" t="s">
        <v>29</v>
      </c>
      <c r="E356" t="s">
        <v>30</v>
      </c>
      <c r="F356" s="85">
        <f>VLOOKUP(C355,PICTON!$C$18:$L$382,10,0)</f>
        <v>1.5163561289573713</v>
      </c>
    </row>
    <row r="357" spans="3:6" x14ac:dyDescent="0.2">
      <c r="C357" s="81">
        <v>41630</v>
      </c>
      <c r="D357" t="s">
        <v>28</v>
      </c>
      <c r="F357" t="s">
        <v>39</v>
      </c>
    </row>
    <row r="358" spans="3:6" x14ac:dyDescent="0.2">
      <c r="C358" s="81"/>
      <c r="D358" t="s">
        <v>29</v>
      </c>
      <c r="E358" t="s">
        <v>30</v>
      </c>
      <c r="F358" s="85">
        <f>VLOOKUP(C357,PICTON!$C$18:$L$382,10,0)</f>
        <v>1.5162599439378244</v>
      </c>
    </row>
    <row r="359" spans="3:6" x14ac:dyDescent="0.2">
      <c r="C359" s="81">
        <v>41631</v>
      </c>
      <c r="D359" t="s">
        <v>28</v>
      </c>
      <c r="F359" t="s">
        <v>39</v>
      </c>
    </row>
    <row r="360" spans="3:6" x14ac:dyDescent="0.2">
      <c r="C360" s="81"/>
      <c r="D360" t="s">
        <v>29</v>
      </c>
      <c r="E360" t="s">
        <v>30</v>
      </c>
      <c r="F360" s="85">
        <f>VLOOKUP(C359,PICTON!$C$18:$L$382,10,0)</f>
        <v>1.5168150079355593</v>
      </c>
    </row>
    <row r="361" spans="3:6" x14ac:dyDescent="0.2">
      <c r="C361" s="81">
        <v>41632</v>
      </c>
      <c r="D361" t="s">
        <v>28</v>
      </c>
      <c r="F361" t="s">
        <v>39</v>
      </c>
    </row>
    <row r="362" spans="3:6" x14ac:dyDescent="0.2">
      <c r="C362" s="81"/>
      <c r="D362" t="s">
        <v>29</v>
      </c>
      <c r="E362" t="s">
        <v>30</v>
      </c>
      <c r="F362" s="85">
        <f>VLOOKUP(C361,PICTON!$C$18:$L$382,10,0)</f>
        <v>1.5161449834024885</v>
      </c>
    </row>
    <row r="363" spans="3:6" x14ac:dyDescent="0.2">
      <c r="C363" s="81">
        <v>41633</v>
      </c>
      <c r="D363" t="s">
        <v>28</v>
      </c>
      <c r="F363" t="s">
        <v>39</v>
      </c>
    </row>
    <row r="364" spans="3:6" x14ac:dyDescent="0.2">
      <c r="C364" s="81"/>
      <c r="D364" t="s">
        <v>29</v>
      </c>
      <c r="E364" t="s">
        <v>30</v>
      </c>
      <c r="F364" s="85">
        <f>VLOOKUP(C363,PICTON!$C$18:$L$382,10,0)</f>
        <v>1.5156242744723165</v>
      </c>
    </row>
    <row r="365" spans="3:6" x14ac:dyDescent="0.2">
      <c r="C365" s="81">
        <v>41634</v>
      </c>
      <c r="D365" t="s">
        <v>28</v>
      </c>
      <c r="F365" t="s">
        <v>39</v>
      </c>
    </row>
    <row r="366" spans="3:6" x14ac:dyDescent="0.2">
      <c r="C366" s="81"/>
      <c r="D366" t="s">
        <v>29</v>
      </c>
      <c r="E366" t="s">
        <v>30</v>
      </c>
      <c r="F366" s="85">
        <f>VLOOKUP(C365,PICTON!$C$18:$L$382,10,0)</f>
        <v>1.5176141979996542</v>
      </c>
    </row>
    <row r="367" spans="3:6" x14ac:dyDescent="0.2">
      <c r="C367" s="81">
        <v>41635</v>
      </c>
      <c r="D367" t="s">
        <v>28</v>
      </c>
      <c r="F367" t="s">
        <v>39</v>
      </c>
    </row>
    <row r="368" spans="3:6" x14ac:dyDescent="0.2">
      <c r="C368" s="81"/>
      <c r="D368" t="s">
        <v>29</v>
      </c>
      <c r="E368" t="s">
        <v>30</v>
      </c>
      <c r="F368" s="85">
        <f>VLOOKUP(C367,PICTON!$C$18:$L$382,10,0)</f>
        <v>1.5137819412549702</v>
      </c>
    </row>
    <row r="369" spans="3:6" x14ac:dyDescent="0.2">
      <c r="C369" s="81">
        <v>41636</v>
      </c>
      <c r="D369" t="s">
        <v>28</v>
      </c>
      <c r="F369" t="s">
        <v>39</v>
      </c>
    </row>
    <row r="370" spans="3:6" x14ac:dyDescent="0.2">
      <c r="C370" s="81"/>
      <c r="D370" t="s">
        <v>29</v>
      </c>
      <c r="E370" t="s">
        <v>30</v>
      </c>
      <c r="F370" s="85">
        <f>VLOOKUP(C369,PICTON!$C$18:$L$382,10,0)</f>
        <v>1.5167242018834912</v>
      </c>
    </row>
    <row r="371" spans="3:6" x14ac:dyDescent="0.2">
      <c r="C371" s="81">
        <v>41637</v>
      </c>
      <c r="D371" t="s">
        <v>28</v>
      </c>
      <c r="F371" t="s">
        <v>39</v>
      </c>
    </row>
    <row r="372" spans="3:6" x14ac:dyDescent="0.2">
      <c r="C372" s="81"/>
      <c r="D372" t="s">
        <v>29</v>
      </c>
      <c r="E372" t="s">
        <v>30</v>
      </c>
      <c r="F372" s="85">
        <f>VLOOKUP(C371,PICTON!$C$18:$L$382,10,0)</f>
        <v>1.5173615393042825</v>
      </c>
    </row>
    <row r="373" spans="3:6" x14ac:dyDescent="0.2">
      <c r="C373" s="81">
        <v>41638</v>
      </c>
      <c r="D373" t="s">
        <v>28</v>
      </c>
      <c r="F373" t="s">
        <v>39</v>
      </c>
    </row>
    <row r="374" spans="3:6" x14ac:dyDescent="0.2">
      <c r="C374" s="81"/>
      <c r="D374" t="s">
        <v>29</v>
      </c>
      <c r="E374" t="s">
        <v>30</v>
      </c>
      <c r="F374" s="85">
        <f>VLOOKUP(C373,PICTON!$C$18:$L$382,10,0)</f>
        <v>1.5129846495343477</v>
      </c>
    </row>
    <row r="375" spans="3:6" x14ac:dyDescent="0.2">
      <c r="C375" s="81">
        <v>41639</v>
      </c>
      <c r="D375" t="s">
        <v>28</v>
      </c>
      <c r="F375" t="s">
        <v>39</v>
      </c>
    </row>
    <row r="376" spans="3:6" x14ac:dyDescent="0.2">
      <c r="C376" s="81"/>
      <c r="D376" t="s">
        <v>29</v>
      </c>
      <c r="E376" t="s">
        <v>30</v>
      </c>
      <c r="F376" s="85">
        <f>VLOOKUP(C375,PICTON!$C$18:$L$382,10,0)</f>
        <v>1.5162369872322197</v>
      </c>
    </row>
    <row r="377" spans="3:6" x14ac:dyDescent="0.2">
      <c r="C377" s="81"/>
    </row>
    <row r="378" spans="3:6" x14ac:dyDescent="0.2">
      <c r="C378" s="81"/>
    </row>
    <row r="379" spans="3:6" x14ac:dyDescent="0.2">
      <c r="C379" s="81"/>
    </row>
    <row r="380" spans="3:6" x14ac:dyDescent="0.2">
      <c r="C380" s="81"/>
    </row>
    <row r="381" spans="3:6" x14ac:dyDescent="0.2">
      <c r="C381" s="81"/>
    </row>
    <row r="382" spans="3:6" x14ac:dyDescent="0.2">
      <c r="C382" s="81"/>
    </row>
    <row r="383" spans="3:6" x14ac:dyDescent="0.2">
      <c r="C383" s="81"/>
    </row>
    <row r="384" spans="3:6" x14ac:dyDescent="0.2">
      <c r="C384" s="81"/>
    </row>
    <row r="385" spans="3:3" x14ac:dyDescent="0.2">
      <c r="C385" s="81"/>
    </row>
    <row r="386" spans="3:3" x14ac:dyDescent="0.2">
      <c r="C386" s="81"/>
    </row>
    <row r="387" spans="3:3" x14ac:dyDescent="0.2">
      <c r="C387" s="81"/>
    </row>
    <row r="388" spans="3:3" x14ac:dyDescent="0.2">
      <c r="C388" s="81"/>
    </row>
    <row r="389" spans="3:3" x14ac:dyDescent="0.2">
      <c r="C389" s="81"/>
    </row>
    <row r="390" spans="3:3" x14ac:dyDescent="0.2">
      <c r="C390" s="81"/>
    </row>
    <row r="391" spans="3:3" x14ac:dyDescent="0.2">
      <c r="C391" s="81"/>
    </row>
    <row r="392" spans="3:3" x14ac:dyDescent="0.2">
      <c r="C392" s="81"/>
    </row>
    <row r="393" spans="3:3" x14ac:dyDescent="0.2">
      <c r="C393" s="81"/>
    </row>
    <row r="394" spans="3:3" x14ac:dyDescent="0.2">
      <c r="C394" s="81"/>
    </row>
    <row r="395" spans="3:3" x14ac:dyDescent="0.2">
      <c r="C395" s="81"/>
    </row>
    <row r="396" spans="3:3" x14ac:dyDescent="0.2">
      <c r="C396" s="81"/>
    </row>
    <row r="397" spans="3:3" x14ac:dyDescent="0.2">
      <c r="C397" s="81"/>
    </row>
    <row r="398" spans="3:3" x14ac:dyDescent="0.2">
      <c r="C398" s="81"/>
    </row>
    <row r="399" spans="3:3" x14ac:dyDescent="0.2">
      <c r="C399" s="81"/>
    </row>
    <row r="400" spans="3:3" x14ac:dyDescent="0.2">
      <c r="C400" s="81"/>
    </row>
    <row r="401" spans="3:3" x14ac:dyDescent="0.2">
      <c r="C401" s="81"/>
    </row>
    <row r="402" spans="3:3" x14ac:dyDescent="0.2">
      <c r="C402" s="81"/>
    </row>
    <row r="403" spans="3:3" x14ac:dyDescent="0.2">
      <c r="C403" s="81"/>
    </row>
    <row r="404" spans="3:3" x14ac:dyDescent="0.2">
      <c r="C404" s="81"/>
    </row>
    <row r="405" spans="3:3" x14ac:dyDescent="0.2">
      <c r="C405" s="81"/>
    </row>
    <row r="406" spans="3:3" x14ac:dyDescent="0.2">
      <c r="C406" s="81"/>
    </row>
    <row r="407" spans="3:3" x14ac:dyDescent="0.2">
      <c r="C407" s="81"/>
    </row>
    <row r="408" spans="3:3" x14ac:dyDescent="0.2">
      <c r="C408" s="81"/>
    </row>
    <row r="409" spans="3:3" x14ac:dyDescent="0.2">
      <c r="C409" s="81"/>
    </row>
    <row r="410" spans="3:3" x14ac:dyDescent="0.2">
      <c r="C410" s="81"/>
    </row>
    <row r="411" spans="3:3" x14ac:dyDescent="0.2">
      <c r="C411" s="81"/>
    </row>
    <row r="412" spans="3:3" x14ac:dyDescent="0.2">
      <c r="C412" s="81"/>
    </row>
    <row r="413" spans="3:3" x14ac:dyDescent="0.2">
      <c r="C413" s="81"/>
    </row>
    <row r="414" spans="3:3" x14ac:dyDescent="0.2">
      <c r="C414" s="81"/>
    </row>
    <row r="415" spans="3:3" x14ac:dyDescent="0.2">
      <c r="C415" s="81"/>
    </row>
    <row r="416" spans="3:3" x14ac:dyDescent="0.2">
      <c r="C416" s="81"/>
    </row>
    <row r="417" spans="3:3" x14ac:dyDescent="0.2">
      <c r="C417" s="81"/>
    </row>
    <row r="418" spans="3:3" x14ac:dyDescent="0.2">
      <c r="C418" s="81"/>
    </row>
    <row r="419" spans="3:3" x14ac:dyDescent="0.2">
      <c r="C419" s="81"/>
    </row>
    <row r="420" spans="3:3" x14ac:dyDescent="0.2">
      <c r="C420" s="81"/>
    </row>
    <row r="421" spans="3:3" x14ac:dyDescent="0.2">
      <c r="C421" s="81"/>
    </row>
    <row r="422" spans="3:3" x14ac:dyDescent="0.2">
      <c r="C422" s="81"/>
    </row>
    <row r="423" spans="3:3" x14ac:dyDescent="0.2">
      <c r="C423" s="81"/>
    </row>
    <row r="424" spans="3:3" x14ac:dyDescent="0.2">
      <c r="C424" s="81"/>
    </row>
    <row r="425" spans="3:3" x14ac:dyDescent="0.2">
      <c r="C425" s="81"/>
    </row>
    <row r="426" spans="3:3" x14ac:dyDescent="0.2">
      <c r="C426" s="81"/>
    </row>
    <row r="427" spans="3:3" x14ac:dyDescent="0.2">
      <c r="C427" s="81"/>
    </row>
    <row r="428" spans="3:3" x14ac:dyDescent="0.2">
      <c r="C428" s="81"/>
    </row>
    <row r="429" spans="3:3" x14ac:dyDescent="0.2">
      <c r="C429" s="81"/>
    </row>
    <row r="430" spans="3:3" x14ac:dyDescent="0.2">
      <c r="C430" s="81"/>
    </row>
    <row r="431" spans="3:3" x14ac:dyDescent="0.2">
      <c r="C431" s="81"/>
    </row>
    <row r="432" spans="3:3" x14ac:dyDescent="0.2">
      <c r="C432" s="81"/>
    </row>
    <row r="433" spans="3:3" x14ac:dyDescent="0.2">
      <c r="C433" s="81"/>
    </row>
    <row r="434" spans="3:3" x14ac:dyDescent="0.2">
      <c r="C434" s="81"/>
    </row>
    <row r="435" spans="3:3" x14ac:dyDescent="0.2">
      <c r="C435" s="81"/>
    </row>
    <row r="436" spans="3:3" x14ac:dyDescent="0.2">
      <c r="C436" s="81"/>
    </row>
    <row r="437" spans="3:3" x14ac:dyDescent="0.2">
      <c r="C437" s="81"/>
    </row>
    <row r="438" spans="3:3" x14ac:dyDescent="0.2">
      <c r="C438" s="81"/>
    </row>
    <row r="439" spans="3:3" x14ac:dyDescent="0.2">
      <c r="C439" s="81"/>
    </row>
    <row r="440" spans="3:3" x14ac:dyDescent="0.2">
      <c r="C440" s="81"/>
    </row>
    <row r="441" spans="3:3" x14ac:dyDescent="0.2">
      <c r="C441" s="81"/>
    </row>
    <row r="442" spans="3:3" x14ac:dyDescent="0.2">
      <c r="C442" s="81"/>
    </row>
    <row r="443" spans="3:3" x14ac:dyDescent="0.2">
      <c r="C443" s="81"/>
    </row>
    <row r="444" spans="3:3" x14ac:dyDescent="0.2">
      <c r="C444" s="81"/>
    </row>
    <row r="445" spans="3:3" x14ac:dyDescent="0.2">
      <c r="C445" s="81"/>
    </row>
    <row r="446" spans="3:3" x14ac:dyDescent="0.2">
      <c r="C446" s="81"/>
    </row>
    <row r="447" spans="3:3" x14ac:dyDescent="0.2">
      <c r="C447" s="81"/>
    </row>
    <row r="448" spans="3:3" x14ac:dyDescent="0.2">
      <c r="C448" s="81"/>
    </row>
    <row r="449" spans="3:3" x14ac:dyDescent="0.2">
      <c r="C449" s="81"/>
    </row>
    <row r="450" spans="3:3" x14ac:dyDescent="0.2">
      <c r="C450" s="81"/>
    </row>
    <row r="451" spans="3:3" x14ac:dyDescent="0.2">
      <c r="C451" s="81"/>
    </row>
    <row r="452" spans="3:3" x14ac:dyDescent="0.2">
      <c r="C452" s="81"/>
    </row>
    <row r="453" spans="3:3" x14ac:dyDescent="0.2">
      <c r="C453" s="81"/>
    </row>
    <row r="454" spans="3:3" x14ac:dyDescent="0.2">
      <c r="C454" s="81"/>
    </row>
    <row r="455" spans="3:3" x14ac:dyDescent="0.2">
      <c r="C455" s="81"/>
    </row>
    <row r="456" spans="3:3" x14ac:dyDescent="0.2">
      <c r="C456" s="81"/>
    </row>
    <row r="457" spans="3:3" x14ac:dyDescent="0.2">
      <c r="C457" s="81"/>
    </row>
    <row r="458" spans="3:3" x14ac:dyDescent="0.2">
      <c r="C458" s="81"/>
    </row>
    <row r="459" spans="3:3" x14ac:dyDescent="0.2">
      <c r="C459" s="81"/>
    </row>
    <row r="460" spans="3:3" x14ac:dyDescent="0.2">
      <c r="C460" s="81"/>
    </row>
    <row r="461" spans="3:3" x14ac:dyDescent="0.2">
      <c r="C461" s="81"/>
    </row>
    <row r="462" spans="3:3" x14ac:dyDescent="0.2">
      <c r="C462" s="81"/>
    </row>
    <row r="463" spans="3:3" x14ac:dyDescent="0.2">
      <c r="C463" s="81"/>
    </row>
    <row r="464" spans="3:3" x14ac:dyDescent="0.2">
      <c r="C464" s="81"/>
    </row>
    <row r="465" spans="3:3" x14ac:dyDescent="0.2">
      <c r="C465" s="81"/>
    </row>
    <row r="466" spans="3:3" x14ac:dyDescent="0.2">
      <c r="C466" s="81"/>
    </row>
    <row r="467" spans="3:3" x14ac:dyDescent="0.2">
      <c r="C467" s="81"/>
    </row>
    <row r="468" spans="3:3" x14ac:dyDescent="0.2">
      <c r="C468" s="81"/>
    </row>
    <row r="469" spans="3:3" x14ac:dyDescent="0.2">
      <c r="C469" s="81"/>
    </row>
    <row r="470" spans="3:3" x14ac:dyDescent="0.2">
      <c r="C470" s="81"/>
    </row>
    <row r="471" spans="3:3" x14ac:dyDescent="0.2">
      <c r="C471" s="81"/>
    </row>
    <row r="472" spans="3:3" x14ac:dyDescent="0.2">
      <c r="C472" s="81"/>
    </row>
    <row r="473" spans="3:3" x14ac:dyDescent="0.2">
      <c r="C473" s="81"/>
    </row>
    <row r="474" spans="3:3" x14ac:dyDescent="0.2">
      <c r="C474" s="81"/>
    </row>
    <row r="475" spans="3:3" x14ac:dyDescent="0.2">
      <c r="C475" s="81"/>
    </row>
    <row r="476" spans="3:3" x14ac:dyDescent="0.2">
      <c r="C476" s="81"/>
    </row>
    <row r="477" spans="3:3" x14ac:dyDescent="0.2">
      <c r="C477" s="81"/>
    </row>
    <row r="478" spans="3:3" x14ac:dyDescent="0.2">
      <c r="C478" s="81"/>
    </row>
    <row r="479" spans="3:3" x14ac:dyDescent="0.2">
      <c r="C479" s="81"/>
    </row>
    <row r="480" spans="3:3" x14ac:dyDescent="0.2">
      <c r="C480" s="81"/>
    </row>
    <row r="481" spans="3:3" x14ac:dyDescent="0.2">
      <c r="C481" s="81"/>
    </row>
    <row r="482" spans="3:3" x14ac:dyDescent="0.2">
      <c r="C482" s="81"/>
    </row>
    <row r="483" spans="3:3" x14ac:dyDescent="0.2">
      <c r="C483" s="81"/>
    </row>
    <row r="484" spans="3:3" x14ac:dyDescent="0.2">
      <c r="C484" s="81"/>
    </row>
    <row r="485" spans="3:3" x14ac:dyDescent="0.2">
      <c r="C485" s="81"/>
    </row>
    <row r="486" spans="3:3" x14ac:dyDescent="0.2">
      <c r="C486" s="81"/>
    </row>
    <row r="487" spans="3:3" x14ac:dyDescent="0.2">
      <c r="C487" s="81"/>
    </row>
    <row r="488" spans="3:3" x14ac:dyDescent="0.2">
      <c r="C488" s="81"/>
    </row>
    <row r="489" spans="3:3" x14ac:dyDescent="0.2">
      <c r="C489" s="81"/>
    </row>
    <row r="490" spans="3:3" x14ac:dyDescent="0.2">
      <c r="C490" s="81"/>
    </row>
    <row r="491" spans="3:3" x14ac:dyDescent="0.2">
      <c r="C491" s="81"/>
    </row>
    <row r="492" spans="3:3" x14ac:dyDescent="0.2">
      <c r="C492" s="81"/>
    </row>
    <row r="493" spans="3:3" x14ac:dyDescent="0.2">
      <c r="C493" s="81"/>
    </row>
    <row r="494" spans="3:3" x14ac:dyDescent="0.2">
      <c r="C494" s="81"/>
    </row>
    <row r="495" spans="3:3" x14ac:dyDescent="0.2">
      <c r="C495" s="81"/>
    </row>
    <row r="496" spans="3:3" x14ac:dyDescent="0.2">
      <c r="C496" s="81"/>
    </row>
    <row r="497" spans="3:3" x14ac:dyDescent="0.2">
      <c r="C497" s="81"/>
    </row>
    <row r="498" spans="3:3" x14ac:dyDescent="0.2">
      <c r="C498" s="81"/>
    </row>
    <row r="499" spans="3:3" x14ac:dyDescent="0.2">
      <c r="C499" s="81"/>
    </row>
    <row r="500" spans="3:3" x14ac:dyDescent="0.2">
      <c r="C500" s="81"/>
    </row>
    <row r="501" spans="3:3" x14ac:dyDescent="0.2">
      <c r="C501" s="81"/>
    </row>
    <row r="502" spans="3:3" x14ac:dyDescent="0.2">
      <c r="C502" s="81"/>
    </row>
    <row r="503" spans="3:3" x14ac:dyDescent="0.2">
      <c r="C503" s="81"/>
    </row>
    <row r="504" spans="3:3" x14ac:dyDescent="0.2">
      <c r="C504" s="81"/>
    </row>
    <row r="505" spans="3:3" x14ac:dyDescent="0.2">
      <c r="C505" s="81"/>
    </row>
    <row r="506" spans="3:3" x14ac:dyDescent="0.2">
      <c r="C506" s="81"/>
    </row>
    <row r="507" spans="3:3" x14ac:dyDescent="0.2">
      <c r="C507" s="81"/>
    </row>
    <row r="508" spans="3:3" x14ac:dyDescent="0.2">
      <c r="C508" s="81"/>
    </row>
    <row r="509" spans="3:3" x14ac:dyDescent="0.2">
      <c r="C509" s="81"/>
    </row>
    <row r="510" spans="3:3" x14ac:dyDescent="0.2">
      <c r="C510" s="81"/>
    </row>
    <row r="511" spans="3:3" x14ac:dyDescent="0.2">
      <c r="C511" s="81"/>
    </row>
    <row r="512" spans="3:3" x14ac:dyDescent="0.2">
      <c r="C512" s="81"/>
    </row>
    <row r="513" spans="3:3" x14ac:dyDescent="0.2">
      <c r="C513" s="81"/>
    </row>
    <row r="514" spans="3:3" x14ac:dyDescent="0.2">
      <c r="C514" s="81"/>
    </row>
    <row r="515" spans="3:3" x14ac:dyDescent="0.2">
      <c r="C515" s="81"/>
    </row>
    <row r="516" spans="3:3" x14ac:dyDescent="0.2">
      <c r="C516" s="81"/>
    </row>
    <row r="517" spans="3:3" x14ac:dyDescent="0.2">
      <c r="C517" s="81"/>
    </row>
    <row r="518" spans="3:3" x14ac:dyDescent="0.2">
      <c r="C518" s="81"/>
    </row>
    <row r="519" spans="3:3" x14ac:dyDescent="0.2">
      <c r="C519" s="81"/>
    </row>
    <row r="520" spans="3:3" x14ac:dyDescent="0.2">
      <c r="C520" s="81"/>
    </row>
    <row r="521" spans="3:3" x14ac:dyDescent="0.2">
      <c r="C521" s="81"/>
    </row>
    <row r="522" spans="3:3" x14ac:dyDescent="0.2">
      <c r="C522" s="81"/>
    </row>
    <row r="523" spans="3:3" x14ac:dyDescent="0.2">
      <c r="C523" s="81"/>
    </row>
    <row r="524" spans="3:3" x14ac:dyDescent="0.2">
      <c r="C524" s="81"/>
    </row>
    <row r="525" spans="3:3" x14ac:dyDescent="0.2">
      <c r="C525" s="81"/>
    </row>
    <row r="526" spans="3:3" x14ac:dyDescent="0.2">
      <c r="C526" s="81"/>
    </row>
    <row r="527" spans="3:3" x14ac:dyDescent="0.2">
      <c r="C527" s="81"/>
    </row>
    <row r="528" spans="3:3" x14ac:dyDescent="0.2">
      <c r="C528" s="81"/>
    </row>
    <row r="529" spans="3:3" x14ac:dyDescent="0.2">
      <c r="C529" s="81"/>
    </row>
    <row r="530" spans="3:3" x14ac:dyDescent="0.2">
      <c r="C530" s="81"/>
    </row>
    <row r="531" spans="3:3" x14ac:dyDescent="0.2">
      <c r="C531" s="81"/>
    </row>
    <row r="532" spans="3:3" x14ac:dyDescent="0.2">
      <c r="C532" s="81"/>
    </row>
    <row r="533" spans="3:3" x14ac:dyDescent="0.2">
      <c r="C533" s="81"/>
    </row>
    <row r="534" spans="3:3" x14ac:dyDescent="0.2">
      <c r="C534" s="81"/>
    </row>
    <row r="535" spans="3:3" x14ac:dyDescent="0.2">
      <c r="C535" s="81"/>
    </row>
    <row r="536" spans="3:3" x14ac:dyDescent="0.2">
      <c r="C536" s="81"/>
    </row>
    <row r="537" spans="3:3" x14ac:dyDescent="0.2">
      <c r="C537" s="81"/>
    </row>
    <row r="538" spans="3:3" x14ac:dyDescent="0.2">
      <c r="C538" s="81"/>
    </row>
    <row r="539" spans="3:3" x14ac:dyDescent="0.2">
      <c r="C539" s="81"/>
    </row>
    <row r="540" spans="3:3" x14ac:dyDescent="0.2">
      <c r="C540" s="81"/>
    </row>
    <row r="541" spans="3:3" x14ac:dyDescent="0.2">
      <c r="C541" s="81"/>
    </row>
    <row r="542" spans="3:3" x14ac:dyDescent="0.2">
      <c r="C542" s="81"/>
    </row>
    <row r="543" spans="3:3" x14ac:dyDescent="0.2">
      <c r="C543" s="81"/>
    </row>
    <row r="544" spans="3:3" x14ac:dyDescent="0.2">
      <c r="C544" s="81"/>
    </row>
    <row r="545" spans="3:3" x14ac:dyDescent="0.2">
      <c r="C545" s="81"/>
    </row>
    <row r="546" spans="3:3" x14ac:dyDescent="0.2">
      <c r="C546" s="81"/>
    </row>
    <row r="547" spans="3:3" x14ac:dyDescent="0.2">
      <c r="C547" s="81"/>
    </row>
    <row r="548" spans="3:3" x14ac:dyDescent="0.2">
      <c r="C548" s="81"/>
    </row>
    <row r="549" spans="3:3" x14ac:dyDescent="0.2">
      <c r="C549" s="81"/>
    </row>
    <row r="550" spans="3:3" x14ac:dyDescent="0.2">
      <c r="C550" s="81"/>
    </row>
    <row r="551" spans="3:3" x14ac:dyDescent="0.2">
      <c r="C551" s="81"/>
    </row>
    <row r="552" spans="3:3" x14ac:dyDescent="0.2">
      <c r="C552" s="81"/>
    </row>
    <row r="553" spans="3:3" x14ac:dyDescent="0.2">
      <c r="C553" s="81"/>
    </row>
    <row r="554" spans="3:3" x14ac:dyDescent="0.2">
      <c r="C554" s="81"/>
    </row>
    <row r="555" spans="3:3" x14ac:dyDescent="0.2">
      <c r="C555" s="81"/>
    </row>
    <row r="556" spans="3:3" x14ac:dyDescent="0.2">
      <c r="C556" s="81"/>
    </row>
    <row r="557" spans="3:3" x14ac:dyDescent="0.2">
      <c r="C557" s="81"/>
    </row>
    <row r="558" spans="3:3" x14ac:dyDescent="0.2">
      <c r="C558" s="81"/>
    </row>
    <row r="559" spans="3:3" x14ac:dyDescent="0.2">
      <c r="C559" s="81"/>
    </row>
    <row r="560" spans="3:3" x14ac:dyDescent="0.2">
      <c r="C560" s="81"/>
    </row>
    <row r="561" spans="3:3" x14ac:dyDescent="0.2">
      <c r="C561" s="81"/>
    </row>
    <row r="562" spans="3:3" x14ac:dyDescent="0.2">
      <c r="C562" s="81"/>
    </row>
    <row r="563" spans="3:3" x14ac:dyDescent="0.2">
      <c r="C563" s="81"/>
    </row>
    <row r="564" spans="3:3" x14ac:dyDescent="0.2">
      <c r="C564" s="81"/>
    </row>
    <row r="565" spans="3:3" x14ac:dyDescent="0.2">
      <c r="C565" s="81"/>
    </row>
    <row r="566" spans="3:3" x14ac:dyDescent="0.2">
      <c r="C566" s="81"/>
    </row>
    <row r="567" spans="3:3" x14ac:dyDescent="0.2">
      <c r="C567" s="81"/>
    </row>
    <row r="568" spans="3:3" x14ac:dyDescent="0.2">
      <c r="C568" s="81"/>
    </row>
    <row r="569" spans="3:3" x14ac:dyDescent="0.2">
      <c r="C569" s="81"/>
    </row>
    <row r="570" spans="3:3" x14ac:dyDescent="0.2">
      <c r="C570" s="81"/>
    </row>
    <row r="571" spans="3:3" x14ac:dyDescent="0.2">
      <c r="C571" s="81"/>
    </row>
    <row r="572" spans="3:3" x14ac:dyDescent="0.2">
      <c r="C572" s="81"/>
    </row>
    <row r="573" spans="3:3" x14ac:dyDescent="0.2">
      <c r="C573" s="81"/>
    </row>
    <row r="574" spans="3:3" x14ac:dyDescent="0.2">
      <c r="C574" s="81"/>
    </row>
    <row r="575" spans="3:3" x14ac:dyDescent="0.2">
      <c r="C575" s="81"/>
    </row>
    <row r="576" spans="3:3" x14ac:dyDescent="0.2">
      <c r="C576" s="81"/>
    </row>
    <row r="577" spans="3:3" x14ac:dyDescent="0.2">
      <c r="C577" s="81"/>
    </row>
    <row r="578" spans="3:3" x14ac:dyDescent="0.2">
      <c r="C578" s="81"/>
    </row>
    <row r="579" spans="3:3" x14ac:dyDescent="0.2">
      <c r="C579" s="81"/>
    </row>
    <row r="580" spans="3:3" x14ac:dyDescent="0.2">
      <c r="C580" s="81"/>
    </row>
    <row r="581" spans="3:3" x14ac:dyDescent="0.2">
      <c r="C581" s="81"/>
    </row>
    <row r="582" spans="3:3" x14ac:dyDescent="0.2">
      <c r="C582" s="81"/>
    </row>
    <row r="583" spans="3:3" x14ac:dyDescent="0.2">
      <c r="C583" s="81"/>
    </row>
    <row r="584" spans="3:3" x14ac:dyDescent="0.2">
      <c r="C584" s="81"/>
    </row>
    <row r="585" spans="3:3" x14ac:dyDescent="0.2">
      <c r="C585" s="81"/>
    </row>
    <row r="586" spans="3:3" x14ac:dyDescent="0.2">
      <c r="C586" s="81"/>
    </row>
    <row r="587" spans="3:3" x14ac:dyDescent="0.2">
      <c r="C587" s="81"/>
    </row>
    <row r="588" spans="3:3" x14ac:dyDescent="0.2">
      <c r="C588" s="81"/>
    </row>
    <row r="589" spans="3:3" x14ac:dyDescent="0.2">
      <c r="C589" s="81"/>
    </row>
    <row r="590" spans="3:3" x14ac:dyDescent="0.2">
      <c r="C590" s="81"/>
    </row>
    <row r="591" spans="3:3" x14ac:dyDescent="0.2">
      <c r="C591" s="81"/>
    </row>
    <row r="592" spans="3:3" x14ac:dyDescent="0.2">
      <c r="C592" s="81"/>
    </row>
    <row r="593" spans="3:3" x14ac:dyDescent="0.2">
      <c r="C593" s="81"/>
    </row>
    <row r="594" spans="3:3" x14ac:dyDescent="0.2">
      <c r="C594" s="81"/>
    </row>
    <row r="595" spans="3:3" x14ac:dyDescent="0.2">
      <c r="C595" s="81"/>
    </row>
    <row r="596" spans="3:3" x14ac:dyDescent="0.2">
      <c r="C596" s="81"/>
    </row>
    <row r="597" spans="3:3" x14ac:dyDescent="0.2">
      <c r="C597" s="81"/>
    </row>
    <row r="598" spans="3:3" x14ac:dyDescent="0.2">
      <c r="C598" s="81"/>
    </row>
    <row r="599" spans="3:3" x14ac:dyDescent="0.2">
      <c r="C599" s="81"/>
    </row>
    <row r="600" spans="3:3" x14ac:dyDescent="0.2">
      <c r="C600" s="81"/>
    </row>
    <row r="601" spans="3:3" x14ac:dyDescent="0.2">
      <c r="C601" s="81"/>
    </row>
    <row r="602" spans="3:3" x14ac:dyDescent="0.2">
      <c r="C602" s="81"/>
    </row>
    <row r="603" spans="3:3" x14ac:dyDescent="0.2">
      <c r="C603" s="81"/>
    </row>
    <row r="604" spans="3:3" x14ac:dyDescent="0.2">
      <c r="C604" s="81"/>
    </row>
    <row r="605" spans="3:3" x14ac:dyDescent="0.2">
      <c r="C605" s="81"/>
    </row>
    <row r="606" spans="3:3" x14ac:dyDescent="0.2">
      <c r="C606" s="81"/>
    </row>
    <row r="607" spans="3:3" x14ac:dyDescent="0.2">
      <c r="C607" s="81"/>
    </row>
    <row r="608" spans="3:3" x14ac:dyDescent="0.2">
      <c r="C608" s="81"/>
    </row>
    <row r="609" spans="3:3" x14ac:dyDescent="0.2">
      <c r="C609" s="81"/>
    </row>
    <row r="610" spans="3:3" x14ac:dyDescent="0.2">
      <c r="C610" s="81"/>
    </row>
    <row r="611" spans="3:3" x14ac:dyDescent="0.2">
      <c r="C611" s="81"/>
    </row>
    <row r="612" spans="3:3" x14ac:dyDescent="0.2">
      <c r="C612" s="81"/>
    </row>
    <row r="613" spans="3:3" x14ac:dyDescent="0.2">
      <c r="C613" s="81"/>
    </row>
    <row r="614" spans="3:3" x14ac:dyDescent="0.2">
      <c r="C614" s="81"/>
    </row>
    <row r="615" spans="3:3" x14ac:dyDescent="0.2">
      <c r="C615" s="81"/>
    </row>
    <row r="616" spans="3:3" x14ac:dyDescent="0.2">
      <c r="C616" s="81"/>
    </row>
    <row r="617" spans="3:3" x14ac:dyDescent="0.2">
      <c r="C617" s="81"/>
    </row>
    <row r="618" spans="3:3" x14ac:dyDescent="0.2">
      <c r="C618" s="81"/>
    </row>
    <row r="619" spans="3:3" x14ac:dyDescent="0.2">
      <c r="C619" s="81"/>
    </row>
    <row r="620" spans="3:3" x14ac:dyDescent="0.2">
      <c r="C620" s="81"/>
    </row>
    <row r="621" spans="3:3" x14ac:dyDescent="0.2">
      <c r="C621" s="81"/>
    </row>
    <row r="622" spans="3:3" x14ac:dyDescent="0.2">
      <c r="C622" s="81"/>
    </row>
    <row r="623" spans="3:3" x14ac:dyDescent="0.2">
      <c r="C623" s="81"/>
    </row>
    <row r="624" spans="3:3" x14ac:dyDescent="0.2">
      <c r="C624" s="81"/>
    </row>
    <row r="625" spans="3:3" x14ac:dyDescent="0.2">
      <c r="C625" s="81"/>
    </row>
    <row r="626" spans="3:3" x14ac:dyDescent="0.2">
      <c r="C626" s="81"/>
    </row>
    <row r="627" spans="3:3" x14ac:dyDescent="0.2">
      <c r="C627" s="81"/>
    </row>
    <row r="628" spans="3:3" x14ac:dyDescent="0.2">
      <c r="C628" s="81"/>
    </row>
    <row r="629" spans="3:3" x14ac:dyDescent="0.2">
      <c r="C629" s="81"/>
    </row>
    <row r="630" spans="3:3" x14ac:dyDescent="0.2">
      <c r="C630" s="81"/>
    </row>
    <row r="631" spans="3:3" x14ac:dyDescent="0.2">
      <c r="C631" s="81"/>
    </row>
    <row r="632" spans="3:3" x14ac:dyDescent="0.2">
      <c r="C632" s="81"/>
    </row>
    <row r="633" spans="3:3" x14ac:dyDescent="0.2">
      <c r="C633" s="81"/>
    </row>
    <row r="634" spans="3:3" x14ac:dyDescent="0.2">
      <c r="C634" s="81"/>
    </row>
    <row r="635" spans="3:3" x14ac:dyDescent="0.2">
      <c r="C635" s="81"/>
    </row>
    <row r="636" spans="3:3" x14ac:dyDescent="0.2">
      <c r="C636" s="81"/>
    </row>
    <row r="637" spans="3:3" x14ac:dyDescent="0.2">
      <c r="C637" s="81"/>
    </row>
    <row r="638" spans="3:3" x14ac:dyDescent="0.2">
      <c r="C638" s="81"/>
    </row>
    <row r="639" spans="3:3" x14ac:dyDescent="0.2">
      <c r="C639" s="81"/>
    </row>
    <row r="640" spans="3:3" x14ac:dyDescent="0.2">
      <c r="C640" s="81"/>
    </row>
    <row r="641" spans="3:3" x14ac:dyDescent="0.2">
      <c r="C641" s="81"/>
    </row>
    <row r="642" spans="3:3" x14ac:dyDescent="0.2">
      <c r="C642" s="81"/>
    </row>
    <row r="643" spans="3:3" x14ac:dyDescent="0.2">
      <c r="C643" s="81"/>
    </row>
    <row r="644" spans="3:3" x14ac:dyDescent="0.2">
      <c r="C644" s="81"/>
    </row>
    <row r="645" spans="3:3" x14ac:dyDescent="0.2">
      <c r="C645" s="81"/>
    </row>
    <row r="646" spans="3:3" x14ac:dyDescent="0.2">
      <c r="C646" s="81"/>
    </row>
    <row r="647" spans="3:3" x14ac:dyDescent="0.2">
      <c r="C647" s="81"/>
    </row>
    <row r="648" spans="3:3" x14ac:dyDescent="0.2">
      <c r="C648" s="81"/>
    </row>
    <row r="649" spans="3:3" x14ac:dyDescent="0.2">
      <c r="C649" s="81"/>
    </row>
    <row r="650" spans="3:3" x14ac:dyDescent="0.2">
      <c r="C650" s="81"/>
    </row>
    <row r="651" spans="3:3" x14ac:dyDescent="0.2">
      <c r="C651" s="81"/>
    </row>
    <row r="652" spans="3:3" x14ac:dyDescent="0.2">
      <c r="C652" s="81"/>
    </row>
    <row r="653" spans="3:3" x14ac:dyDescent="0.2">
      <c r="C653" s="81"/>
    </row>
    <row r="654" spans="3:3" x14ac:dyDescent="0.2">
      <c r="C654" s="81"/>
    </row>
    <row r="655" spans="3:3" x14ac:dyDescent="0.2">
      <c r="C655" s="81"/>
    </row>
    <row r="656" spans="3:3" x14ac:dyDescent="0.2">
      <c r="C656" s="81"/>
    </row>
    <row r="657" spans="3:3" x14ac:dyDescent="0.2">
      <c r="C657" s="81"/>
    </row>
    <row r="658" spans="3:3" x14ac:dyDescent="0.2">
      <c r="C658" s="81"/>
    </row>
    <row r="659" spans="3:3" x14ac:dyDescent="0.2">
      <c r="C659" s="81"/>
    </row>
    <row r="660" spans="3:3" x14ac:dyDescent="0.2">
      <c r="C660" s="81"/>
    </row>
    <row r="661" spans="3:3" x14ac:dyDescent="0.2">
      <c r="C661" s="81"/>
    </row>
    <row r="662" spans="3:3" x14ac:dyDescent="0.2">
      <c r="C662" s="81"/>
    </row>
    <row r="663" spans="3:3" x14ac:dyDescent="0.2">
      <c r="C663" s="81"/>
    </row>
    <row r="664" spans="3:3" x14ac:dyDescent="0.2">
      <c r="C664" s="81"/>
    </row>
    <row r="665" spans="3:3" x14ac:dyDescent="0.2">
      <c r="C665" s="81"/>
    </row>
    <row r="666" spans="3:3" x14ac:dyDescent="0.2">
      <c r="C666" s="81"/>
    </row>
    <row r="667" spans="3:3" x14ac:dyDescent="0.2">
      <c r="C667" s="81"/>
    </row>
    <row r="668" spans="3:3" x14ac:dyDescent="0.2">
      <c r="C668" s="81"/>
    </row>
    <row r="669" spans="3:3" x14ac:dyDescent="0.2">
      <c r="C669" s="81"/>
    </row>
    <row r="670" spans="3:3" x14ac:dyDescent="0.2">
      <c r="C670" s="81"/>
    </row>
    <row r="671" spans="3:3" x14ac:dyDescent="0.2">
      <c r="C671" s="81"/>
    </row>
    <row r="672" spans="3:3" x14ac:dyDescent="0.2">
      <c r="C672" s="81"/>
    </row>
    <row r="673" spans="3:3" x14ac:dyDescent="0.2">
      <c r="C673" s="81"/>
    </row>
    <row r="674" spans="3:3" x14ac:dyDescent="0.2">
      <c r="C674" s="81"/>
    </row>
    <row r="675" spans="3:3" x14ac:dyDescent="0.2">
      <c r="C675" s="81"/>
    </row>
    <row r="676" spans="3:3" x14ac:dyDescent="0.2">
      <c r="C676" s="81"/>
    </row>
    <row r="677" spans="3:3" x14ac:dyDescent="0.2">
      <c r="C677" s="81"/>
    </row>
    <row r="678" spans="3:3" x14ac:dyDescent="0.2">
      <c r="C678" s="81"/>
    </row>
    <row r="679" spans="3:3" x14ac:dyDescent="0.2">
      <c r="C679" s="81"/>
    </row>
    <row r="680" spans="3:3" x14ac:dyDescent="0.2">
      <c r="C680" s="81"/>
    </row>
    <row r="681" spans="3:3" x14ac:dyDescent="0.2">
      <c r="C681" s="81"/>
    </row>
    <row r="682" spans="3:3" x14ac:dyDescent="0.2">
      <c r="C682" s="81"/>
    </row>
    <row r="683" spans="3:3" x14ac:dyDescent="0.2">
      <c r="C683" s="81"/>
    </row>
    <row r="684" spans="3:3" x14ac:dyDescent="0.2">
      <c r="C684" s="81"/>
    </row>
    <row r="685" spans="3:3" x14ac:dyDescent="0.2">
      <c r="C685" s="81"/>
    </row>
    <row r="686" spans="3:3" x14ac:dyDescent="0.2">
      <c r="C686" s="81"/>
    </row>
    <row r="687" spans="3:3" x14ac:dyDescent="0.2">
      <c r="C687" s="81"/>
    </row>
    <row r="688" spans="3:3" x14ac:dyDescent="0.2">
      <c r="C688" s="81"/>
    </row>
    <row r="689" spans="3:3" x14ac:dyDescent="0.2">
      <c r="C689" s="81"/>
    </row>
    <row r="690" spans="3:3" x14ac:dyDescent="0.2">
      <c r="C690" s="81"/>
    </row>
    <row r="691" spans="3:3" x14ac:dyDescent="0.2">
      <c r="C691" s="81"/>
    </row>
    <row r="692" spans="3:3" x14ac:dyDescent="0.2">
      <c r="C692" s="81"/>
    </row>
    <row r="693" spans="3:3" x14ac:dyDescent="0.2">
      <c r="C693" s="81"/>
    </row>
    <row r="694" spans="3:3" x14ac:dyDescent="0.2">
      <c r="C694" s="81"/>
    </row>
    <row r="695" spans="3:3" x14ac:dyDescent="0.2">
      <c r="C695" s="81"/>
    </row>
    <row r="696" spans="3:3" x14ac:dyDescent="0.2">
      <c r="C696" s="81"/>
    </row>
    <row r="697" spans="3:3" x14ac:dyDescent="0.2">
      <c r="C697" s="81"/>
    </row>
    <row r="698" spans="3:3" x14ac:dyDescent="0.2">
      <c r="C698" s="81"/>
    </row>
    <row r="699" spans="3:3" x14ac:dyDescent="0.2">
      <c r="C699" s="81"/>
    </row>
    <row r="700" spans="3:3" x14ac:dyDescent="0.2">
      <c r="C700" s="81"/>
    </row>
    <row r="701" spans="3:3" x14ac:dyDescent="0.2">
      <c r="C701" s="81"/>
    </row>
    <row r="702" spans="3:3" x14ac:dyDescent="0.2">
      <c r="C702" s="81"/>
    </row>
    <row r="703" spans="3:3" x14ac:dyDescent="0.2">
      <c r="C703" s="81"/>
    </row>
    <row r="704" spans="3:3" x14ac:dyDescent="0.2">
      <c r="C704" s="81"/>
    </row>
    <row r="705" spans="3:3" x14ac:dyDescent="0.2">
      <c r="C705" s="81"/>
    </row>
    <row r="706" spans="3:3" x14ac:dyDescent="0.2">
      <c r="C706" s="81"/>
    </row>
    <row r="707" spans="3:3" x14ac:dyDescent="0.2">
      <c r="C707" s="81"/>
    </row>
    <row r="708" spans="3:3" x14ac:dyDescent="0.2">
      <c r="C708" s="81"/>
    </row>
    <row r="709" spans="3:3" x14ac:dyDescent="0.2">
      <c r="C709" s="81"/>
    </row>
    <row r="710" spans="3:3" x14ac:dyDescent="0.2">
      <c r="C710" s="81"/>
    </row>
    <row r="711" spans="3:3" x14ac:dyDescent="0.2">
      <c r="C711" s="81"/>
    </row>
    <row r="712" spans="3:3" x14ac:dyDescent="0.2">
      <c r="C712" s="81"/>
    </row>
    <row r="713" spans="3:3" x14ac:dyDescent="0.2">
      <c r="C713" s="81"/>
    </row>
    <row r="714" spans="3:3" x14ac:dyDescent="0.2">
      <c r="C714" s="81"/>
    </row>
    <row r="715" spans="3:3" x14ac:dyDescent="0.2">
      <c r="C715" s="81"/>
    </row>
    <row r="716" spans="3:3" x14ac:dyDescent="0.2">
      <c r="C716" s="81"/>
    </row>
    <row r="717" spans="3:3" x14ac:dyDescent="0.2">
      <c r="C717" s="81"/>
    </row>
    <row r="718" spans="3:3" x14ac:dyDescent="0.2">
      <c r="C718" s="81"/>
    </row>
    <row r="719" spans="3:3" x14ac:dyDescent="0.2">
      <c r="C719" s="81"/>
    </row>
    <row r="720" spans="3:3" x14ac:dyDescent="0.2">
      <c r="C720" s="81"/>
    </row>
    <row r="721" spans="3:3" x14ac:dyDescent="0.2">
      <c r="C721" s="81"/>
    </row>
    <row r="722" spans="3:3" x14ac:dyDescent="0.2">
      <c r="C722" s="81"/>
    </row>
    <row r="723" spans="3:3" x14ac:dyDescent="0.2">
      <c r="C723" s="81"/>
    </row>
    <row r="724" spans="3:3" x14ac:dyDescent="0.2">
      <c r="C724" s="81"/>
    </row>
    <row r="725" spans="3:3" x14ac:dyDescent="0.2">
      <c r="C725" s="81"/>
    </row>
    <row r="726" spans="3:3" x14ac:dyDescent="0.2">
      <c r="C726" s="81"/>
    </row>
    <row r="727" spans="3:3" x14ac:dyDescent="0.2">
      <c r="C727" s="81"/>
    </row>
    <row r="728" spans="3:3" x14ac:dyDescent="0.2">
      <c r="C728" s="81"/>
    </row>
    <row r="729" spans="3:3" x14ac:dyDescent="0.2">
      <c r="C729" s="81"/>
    </row>
    <row r="730" spans="3:3" x14ac:dyDescent="0.2">
      <c r="C730" s="81"/>
    </row>
    <row r="731" spans="3:3" x14ac:dyDescent="0.2">
      <c r="C731" s="81"/>
    </row>
    <row r="732" spans="3:3" x14ac:dyDescent="0.2">
      <c r="C732" s="81"/>
    </row>
    <row r="733" spans="3:3" x14ac:dyDescent="0.2">
      <c r="C733" s="81"/>
    </row>
    <row r="734" spans="3:3" x14ac:dyDescent="0.2">
      <c r="C734" s="81"/>
    </row>
    <row r="735" spans="3:3" x14ac:dyDescent="0.2">
      <c r="C735" s="81"/>
    </row>
    <row r="736" spans="3:3" x14ac:dyDescent="0.2">
      <c r="C736" s="81"/>
    </row>
    <row r="737" spans="3:3" x14ac:dyDescent="0.2">
      <c r="C737" s="81"/>
    </row>
    <row r="738" spans="3:3" x14ac:dyDescent="0.2">
      <c r="C738" s="81"/>
    </row>
    <row r="739" spans="3:3" x14ac:dyDescent="0.2">
      <c r="C739" s="81"/>
    </row>
    <row r="740" spans="3:3" x14ac:dyDescent="0.2">
      <c r="C740" s="81"/>
    </row>
    <row r="741" spans="3:3" x14ac:dyDescent="0.2">
      <c r="C741" s="81"/>
    </row>
    <row r="742" spans="3:3" x14ac:dyDescent="0.2">
      <c r="C742" s="81"/>
    </row>
    <row r="743" spans="3:3" x14ac:dyDescent="0.2">
      <c r="C743" s="81"/>
    </row>
    <row r="744" spans="3:3" x14ac:dyDescent="0.2">
      <c r="C744" s="81"/>
    </row>
    <row r="745" spans="3:3" x14ac:dyDescent="0.2">
      <c r="C745" s="81"/>
    </row>
    <row r="746" spans="3:3" x14ac:dyDescent="0.2">
      <c r="C746" s="81"/>
    </row>
    <row r="747" spans="3:3" x14ac:dyDescent="0.2">
      <c r="C747" s="81"/>
    </row>
    <row r="748" spans="3:3" x14ac:dyDescent="0.2">
      <c r="C748" s="81"/>
    </row>
    <row r="749" spans="3:3" x14ac:dyDescent="0.2">
      <c r="C749" s="81"/>
    </row>
    <row r="750" spans="3:3" x14ac:dyDescent="0.2">
      <c r="C750" s="81"/>
    </row>
    <row r="751" spans="3:3" x14ac:dyDescent="0.2">
      <c r="C751" s="81"/>
    </row>
    <row r="752" spans="3:3" x14ac:dyDescent="0.2">
      <c r="C752" s="81"/>
    </row>
    <row r="753" spans="3:3" x14ac:dyDescent="0.2">
      <c r="C753" s="81"/>
    </row>
    <row r="754" spans="3:3" x14ac:dyDescent="0.2">
      <c r="C754" s="81"/>
    </row>
    <row r="755" spans="3:3" x14ac:dyDescent="0.2">
      <c r="C755" s="81"/>
    </row>
    <row r="756" spans="3:3" x14ac:dyDescent="0.2">
      <c r="C756" s="81"/>
    </row>
    <row r="757" spans="3:3" x14ac:dyDescent="0.2">
      <c r="C757" s="81"/>
    </row>
    <row r="758" spans="3:3" x14ac:dyDescent="0.2">
      <c r="C758" s="81"/>
    </row>
    <row r="759" spans="3:3" x14ac:dyDescent="0.2">
      <c r="C759" s="81"/>
    </row>
    <row r="760" spans="3:3" x14ac:dyDescent="0.2">
      <c r="C760" s="81"/>
    </row>
    <row r="761" spans="3:3" x14ac:dyDescent="0.2">
      <c r="C761" s="81"/>
    </row>
    <row r="762" spans="3:3" x14ac:dyDescent="0.2">
      <c r="C762" s="81"/>
    </row>
    <row r="763" spans="3:3" x14ac:dyDescent="0.2">
      <c r="C763" s="81"/>
    </row>
    <row r="764" spans="3:3" x14ac:dyDescent="0.2">
      <c r="C764" s="81"/>
    </row>
    <row r="765" spans="3:3" x14ac:dyDescent="0.2">
      <c r="C765" s="81"/>
    </row>
    <row r="766" spans="3:3" x14ac:dyDescent="0.2">
      <c r="C766" s="81"/>
    </row>
    <row r="767" spans="3:3" x14ac:dyDescent="0.2">
      <c r="C767" s="81"/>
    </row>
    <row r="768" spans="3:3" x14ac:dyDescent="0.2">
      <c r="C768" s="81"/>
    </row>
    <row r="769" spans="3:3" x14ac:dyDescent="0.2">
      <c r="C769" s="81"/>
    </row>
    <row r="770" spans="3:3" x14ac:dyDescent="0.2">
      <c r="C770" s="81"/>
    </row>
    <row r="771" spans="3:3" x14ac:dyDescent="0.2">
      <c r="C771" s="81"/>
    </row>
    <row r="772" spans="3:3" x14ac:dyDescent="0.2">
      <c r="C772" s="81"/>
    </row>
    <row r="773" spans="3:3" x14ac:dyDescent="0.2">
      <c r="C773" s="81"/>
    </row>
    <row r="774" spans="3:3" x14ac:dyDescent="0.2">
      <c r="C774" s="81"/>
    </row>
    <row r="775" spans="3:3" x14ac:dyDescent="0.2">
      <c r="C775" s="81"/>
    </row>
    <row r="776" spans="3:3" x14ac:dyDescent="0.2">
      <c r="C776" s="81"/>
    </row>
    <row r="777" spans="3:3" x14ac:dyDescent="0.2">
      <c r="C777" s="81"/>
    </row>
    <row r="778" spans="3:3" x14ac:dyDescent="0.2">
      <c r="C778" s="81"/>
    </row>
    <row r="779" spans="3:3" x14ac:dyDescent="0.2">
      <c r="C779" s="81"/>
    </row>
    <row r="780" spans="3:3" x14ac:dyDescent="0.2">
      <c r="C780" s="81"/>
    </row>
    <row r="781" spans="3:3" x14ac:dyDescent="0.2">
      <c r="C781" s="81"/>
    </row>
    <row r="782" spans="3:3" x14ac:dyDescent="0.2">
      <c r="C782" s="81"/>
    </row>
    <row r="783" spans="3:3" x14ac:dyDescent="0.2">
      <c r="C783" s="81"/>
    </row>
    <row r="784" spans="3:3" x14ac:dyDescent="0.2">
      <c r="C784" s="81"/>
    </row>
    <row r="785" spans="3:3" x14ac:dyDescent="0.2">
      <c r="C785" s="81"/>
    </row>
    <row r="786" spans="3:3" x14ac:dyDescent="0.2">
      <c r="C786" s="81"/>
    </row>
    <row r="787" spans="3:3" x14ac:dyDescent="0.2">
      <c r="C787" s="81"/>
    </row>
    <row r="788" spans="3:3" x14ac:dyDescent="0.2">
      <c r="C788" s="81"/>
    </row>
    <row r="789" spans="3:3" x14ac:dyDescent="0.2">
      <c r="C789" s="81"/>
    </row>
    <row r="790" spans="3:3" x14ac:dyDescent="0.2">
      <c r="C790" s="81"/>
    </row>
    <row r="791" spans="3:3" x14ac:dyDescent="0.2">
      <c r="C791" s="81"/>
    </row>
    <row r="792" spans="3:3" x14ac:dyDescent="0.2">
      <c r="C792" s="81"/>
    </row>
    <row r="793" spans="3:3" x14ac:dyDescent="0.2">
      <c r="C793" s="81"/>
    </row>
    <row r="794" spans="3:3" x14ac:dyDescent="0.2">
      <c r="C794" s="81"/>
    </row>
    <row r="795" spans="3:3" x14ac:dyDescent="0.2">
      <c r="C795" s="81"/>
    </row>
    <row r="796" spans="3:3" x14ac:dyDescent="0.2">
      <c r="C796" s="81"/>
    </row>
    <row r="797" spans="3:3" x14ac:dyDescent="0.2">
      <c r="C797" s="81"/>
    </row>
    <row r="798" spans="3:3" x14ac:dyDescent="0.2">
      <c r="C798" s="81"/>
    </row>
    <row r="799" spans="3:3" x14ac:dyDescent="0.2">
      <c r="C799" s="81"/>
    </row>
    <row r="800" spans="3:3" x14ac:dyDescent="0.2">
      <c r="C800" s="81"/>
    </row>
    <row r="801" spans="3:3" x14ac:dyDescent="0.2">
      <c r="C801" s="81"/>
    </row>
    <row r="802" spans="3:3" x14ac:dyDescent="0.2">
      <c r="C802" s="81"/>
    </row>
    <row r="803" spans="3:3" x14ac:dyDescent="0.2">
      <c r="C803" s="81"/>
    </row>
    <row r="804" spans="3:3" x14ac:dyDescent="0.2">
      <c r="C804" s="81"/>
    </row>
    <row r="805" spans="3:3" x14ac:dyDescent="0.2">
      <c r="C805" s="81"/>
    </row>
    <row r="806" spans="3:3" x14ac:dyDescent="0.2">
      <c r="C806" s="81"/>
    </row>
    <row r="807" spans="3:3" x14ac:dyDescent="0.2">
      <c r="C807" s="81"/>
    </row>
    <row r="808" spans="3:3" x14ac:dyDescent="0.2">
      <c r="C808" s="81"/>
    </row>
    <row r="809" spans="3:3" x14ac:dyDescent="0.2">
      <c r="C809" s="81"/>
    </row>
    <row r="810" spans="3:3" x14ac:dyDescent="0.2">
      <c r="C810" s="81"/>
    </row>
    <row r="811" spans="3:3" x14ac:dyDescent="0.2">
      <c r="C811" s="81"/>
    </row>
    <row r="812" spans="3:3" x14ac:dyDescent="0.2">
      <c r="C812" s="81"/>
    </row>
    <row r="813" spans="3:3" x14ac:dyDescent="0.2">
      <c r="C813" s="81"/>
    </row>
    <row r="814" spans="3:3" x14ac:dyDescent="0.2">
      <c r="C814" s="81"/>
    </row>
    <row r="815" spans="3:3" x14ac:dyDescent="0.2">
      <c r="C815" s="81"/>
    </row>
    <row r="816" spans="3:3" x14ac:dyDescent="0.2">
      <c r="C816" s="81"/>
    </row>
    <row r="817" spans="3:3" x14ac:dyDescent="0.2">
      <c r="C817" s="81"/>
    </row>
    <row r="818" spans="3:3" x14ac:dyDescent="0.2">
      <c r="C818" s="81"/>
    </row>
    <row r="819" spans="3:3" x14ac:dyDescent="0.2">
      <c r="C819" s="81"/>
    </row>
    <row r="820" spans="3:3" x14ac:dyDescent="0.2">
      <c r="C820" s="81"/>
    </row>
    <row r="821" spans="3:3" x14ac:dyDescent="0.2">
      <c r="C821" s="81"/>
    </row>
    <row r="822" spans="3:3" x14ac:dyDescent="0.2">
      <c r="C822" s="81"/>
    </row>
    <row r="823" spans="3:3" x14ac:dyDescent="0.2">
      <c r="C823" s="81"/>
    </row>
    <row r="824" spans="3:3" x14ac:dyDescent="0.2">
      <c r="C824" s="81"/>
    </row>
    <row r="825" spans="3:3" x14ac:dyDescent="0.2">
      <c r="C825" s="81"/>
    </row>
    <row r="826" spans="3:3" x14ac:dyDescent="0.2">
      <c r="C826" s="81"/>
    </row>
    <row r="827" spans="3:3" x14ac:dyDescent="0.2">
      <c r="C827" s="81"/>
    </row>
    <row r="828" spans="3:3" x14ac:dyDescent="0.2">
      <c r="C828" s="81"/>
    </row>
    <row r="829" spans="3:3" x14ac:dyDescent="0.2">
      <c r="C829" s="81"/>
    </row>
    <row r="830" spans="3:3" x14ac:dyDescent="0.2">
      <c r="C830" s="81"/>
    </row>
    <row r="831" spans="3:3" x14ac:dyDescent="0.2">
      <c r="C831" s="81"/>
    </row>
    <row r="832" spans="3:3" x14ac:dyDescent="0.2">
      <c r="C832" s="81"/>
    </row>
    <row r="833" spans="3:3" x14ac:dyDescent="0.2">
      <c r="C833" s="81"/>
    </row>
    <row r="834" spans="3:3" x14ac:dyDescent="0.2">
      <c r="C834" s="81"/>
    </row>
    <row r="835" spans="3:3" x14ac:dyDescent="0.2">
      <c r="C835" s="81"/>
    </row>
    <row r="836" spans="3:3" x14ac:dyDescent="0.2">
      <c r="C836" s="81"/>
    </row>
    <row r="837" spans="3:3" x14ac:dyDescent="0.2">
      <c r="C837" s="81"/>
    </row>
    <row r="838" spans="3:3" x14ac:dyDescent="0.2">
      <c r="C838" s="81"/>
    </row>
    <row r="839" spans="3:3" x14ac:dyDescent="0.2">
      <c r="C839" s="81"/>
    </row>
    <row r="840" spans="3:3" x14ac:dyDescent="0.2">
      <c r="C840" s="81"/>
    </row>
    <row r="841" spans="3:3" x14ac:dyDescent="0.2">
      <c r="C841" s="81"/>
    </row>
    <row r="842" spans="3:3" x14ac:dyDescent="0.2">
      <c r="C842" s="81"/>
    </row>
    <row r="843" spans="3:3" x14ac:dyDescent="0.2">
      <c r="C843" s="81"/>
    </row>
    <row r="844" spans="3:3" x14ac:dyDescent="0.2">
      <c r="C844" s="81"/>
    </row>
    <row r="845" spans="3:3" x14ac:dyDescent="0.2">
      <c r="C845" s="81"/>
    </row>
    <row r="846" spans="3:3" x14ac:dyDescent="0.2">
      <c r="C846" s="81"/>
    </row>
    <row r="847" spans="3:3" x14ac:dyDescent="0.2">
      <c r="C847" s="81"/>
    </row>
    <row r="848" spans="3:3" x14ac:dyDescent="0.2">
      <c r="C848" s="81"/>
    </row>
    <row r="849" spans="3:3" x14ac:dyDescent="0.2">
      <c r="C849" s="81"/>
    </row>
    <row r="850" spans="3:3" x14ac:dyDescent="0.2">
      <c r="C850" s="81"/>
    </row>
    <row r="851" spans="3:3" x14ac:dyDescent="0.2">
      <c r="C851" s="81"/>
    </row>
    <row r="852" spans="3:3" x14ac:dyDescent="0.2">
      <c r="C852" s="81"/>
    </row>
    <row r="853" spans="3:3" x14ac:dyDescent="0.2">
      <c r="C853" s="81"/>
    </row>
    <row r="854" spans="3:3" x14ac:dyDescent="0.2">
      <c r="C854" s="81"/>
    </row>
    <row r="855" spans="3:3" x14ac:dyDescent="0.2">
      <c r="C855" s="81"/>
    </row>
    <row r="856" spans="3:3" x14ac:dyDescent="0.2">
      <c r="C856" s="81"/>
    </row>
    <row r="857" spans="3:3" x14ac:dyDescent="0.2">
      <c r="C857" s="81"/>
    </row>
    <row r="858" spans="3:3" x14ac:dyDescent="0.2">
      <c r="C858" s="81"/>
    </row>
    <row r="859" spans="3:3" x14ac:dyDescent="0.2">
      <c r="C859" s="81"/>
    </row>
    <row r="860" spans="3:3" x14ac:dyDescent="0.2">
      <c r="C860" s="81"/>
    </row>
    <row r="861" spans="3:3" x14ac:dyDescent="0.2">
      <c r="C861" s="81"/>
    </row>
    <row r="862" spans="3:3" x14ac:dyDescent="0.2">
      <c r="C862" s="81"/>
    </row>
    <row r="863" spans="3:3" x14ac:dyDescent="0.2">
      <c r="C863" s="81"/>
    </row>
    <row r="864" spans="3:3" x14ac:dyDescent="0.2">
      <c r="C864" s="81"/>
    </row>
    <row r="865" spans="3:3" x14ac:dyDescent="0.2">
      <c r="C865" s="81"/>
    </row>
    <row r="866" spans="3:3" x14ac:dyDescent="0.2">
      <c r="C866" s="81"/>
    </row>
    <row r="867" spans="3:3" x14ac:dyDescent="0.2">
      <c r="C867" s="81"/>
    </row>
    <row r="868" spans="3:3" x14ac:dyDescent="0.2">
      <c r="C868" s="81"/>
    </row>
    <row r="869" spans="3:3" x14ac:dyDescent="0.2">
      <c r="C869" s="81"/>
    </row>
    <row r="870" spans="3:3" x14ac:dyDescent="0.2">
      <c r="C870" s="81"/>
    </row>
    <row r="871" spans="3:3" x14ac:dyDescent="0.2">
      <c r="C871" s="81"/>
    </row>
    <row r="872" spans="3:3" x14ac:dyDescent="0.2">
      <c r="C872" s="81"/>
    </row>
    <row r="873" spans="3:3" x14ac:dyDescent="0.2">
      <c r="C873" s="81"/>
    </row>
    <row r="874" spans="3:3" x14ac:dyDescent="0.2">
      <c r="C874" s="81"/>
    </row>
    <row r="875" spans="3:3" x14ac:dyDescent="0.2">
      <c r="C875" s="81"/>
    </row>
    <row r="876" spans="3:3" x14ac:dyDescent="0.2">
      <c r="C876" s="81"/>
    </row>
    <row r="877" spans="3:3" x14ac:dyDescent="0.2">
      <c r="C877" s="81"/>
    </row>
    <row r="878" spans="3:3" x14ac:dyDescent="0.2">
      <c r="C878" s="81"/>
    </row>
    <row r="879" spans="3:3" x14ac:dyDescent="0.2">
      <c r="C879" s="81"/>
    </row>
    <row r="880" spans="3:3" x14ac:dyDescent="0.2">
      <c r="C880" s="81"/>
    </row>
    <row r="881" spans="3:3" x14ac:dyDescent="0.2">
      <c r="C881" s="81"/>
    </row>
    <row r="882" spans="3:3" x14ac:dyDescent="0.2">
      <c r="C882" s="81"/>
    </row>
    <row r="883" spans="3:3" x14ac:dyDescent="0.2">
      <c r="C883" s="81"/>
    </row>
    <row r="884" spans="3:3" x14ac:dyDescent="0.2">
      <c r="C884" s="81"/>
    </row>
    <row r="885" spans="3:3" x14ac:dyDescent="0.2">
      <c r="C885" s="81"/>
    </row>
    <row r="886" spans="3:3" x14ac:dyDescent="0.2">
      <c r="C886" s="81"/>
    </row>
    <row r="887" spans="3:3" x14ac:dyDescent="0.2">
      <c r="C887" s="81"/>
    </row>
    <row r="888" spans="3:3" x14ac:dyDescent="0.2">
      <c r="C888" s="81"/>
    </row>
    <row r="889" spans="3:3" x14ac:dyDescent="0.2">
      <c r="C889" s="81"/>
    </row>
    <row r="890" spans="3:3" x14ac:dyDescent="0.2">
      <c r="C890" s="81"/>
    </row>
    <row r="891" spans="3:3" x14ac:dyDescent="0.2">
      <c r="C891" s="81"/>
    </row>
    <row r="892" spans="3:3" x14ac:dyDescent="0.2">
      <c r="C892" s="81"/>
    </row>
    <row r="893" spans="3:3" x14ac:dyDescent="0.2">
      <c r="C893" s="81"/>
    </row>
    <row r="894" spans="3:3" x14ac:dyDescent="0.2">
      <c r="C894" s="81"/>
    </row>
    <row r="895" spans="3:3" x14ac:dyDescent="0.2">
      <c r="C895" s="81"/>
    </row>
    <row r="896" spans="3:3" x14ac:dyDescent="0.2">
      <c r="C896" s="81"/>
    </row>
    <row r="897" spans="3:3" x14ac:dyDescent="0.2">
      <c r="C897" s="81"/>
    </row>
    <row r="898" spans="3:3" x14ac:dyDescent="0.2">
      <c r="C898" s="81"/>
    </row>
    <row r="899" spans="3:3" x14ac:dyDescent="0.2">
      <c r="C899" s="81"/>
    </row>
    <row r="900" spans="3:3" x14ac:dyDescent="0.2">
      <c r="C900" s="81"/>
    </row>
    <row r="901" spans="3:3" x14ac:dyDescent="0.2">
      <c r="C901" s="81"/>
    </row>
    <row r="902" spans="3:3" x14ac:dyDescent="0.2">
      <c r="C902" s="81"/>
    </row>
    <row r="903" spans="3:3" x14ac:dyDescent="0.2">
      <c r="C903" s="81"/>
    </row>
    <row r="904" spans="3:3" x14ac:dyDescent="0.2">
      <c r="C904" s="81"/>
    </row>
    <row r="905" spans="3:3" x14ac:dyDescent="0.2">
      <c r="C905" s="81"/>
    </row>
    <row r="906" spans="3:3" x14ac:dyDescent="0.2">
      <c r="C906" s="81"/>
    </row>
    <row r="907" spans="3:3" x14ac:dyDescent="0.2">
      <c r="C907" s="81"/>
    </row>
    <row r="908" spans="3:3" x14ac:dyDescent="0.2">
      <c r="C908" s="81"/>
    </row>
    <row r="909" spans="3:3" x14ac:dyDescent="0.2">
      <c r="C909" s="81"/>
    </row>
    <row r="910" spans="3:3" x14ac:dyDescent="0.2">
      <c r="C910" s="81"/>
    </row>
    <row r="911" spans="3:3" x14ac:dyDescent="0.2">
      <c r="C911" s="81"/>
    </row>
    <row r="912" spans="3:3" x14ac:dyDescent="0.2">
      <c r="C912" s="81"/>
    </row>
    <row r="913" spans="3:3" x14ac:dyDescent="0.2">
      <c r="C913" s="81"/>
    </row>
    <row r="914" spans="3:3" x14ac:dyDescent="0.2">
      <c r="C914" s="81"/>
    </row>
    <row r="915" spans="3:3" x14ac:dyDescent="0.2">
      <c r="C915" s="81"/>
    </row>
    <row r="916" spans="3:3" x14ac:dyDescent="0.2">
      <c r="C916" s="81"/>
    </row>
    <row r="917" spans="3:3" x14ac:dyDescent="0.2">
      <c r="C917" s="81"/>
    </row>
    <row r="918" spans="3:3" x14ac:dyDescent="0.2">
      <c r="C918" s="81"/>
    </row>
    <row r="919" spans="3:3" x14ac:dyDescent="0.2">
      <c r="C919" s="81"/>
    </row>
    <row r="920" spans="3:3" x14ac:dyDescent="0.2">
      <c r="C920" s="81"/>
    </row>
    <row r="921" spans="3:3" x14ac:dyDescent="0.2">
      <c r="C921" s="81"/>
    </row>
    <row r="922" spans="3:3" x14ac:dyDescent="0.2">
      <c r="C922" s="81"/>
    </row>
    <row r="923" spans="3:3" x14ac:dyDescent="0.2">
      <c r="C923" s="81"/>
    </row>
    <row r="924" spans="3:3" x14ac:dyDescent="0.2">
      <c r="C924" s="81"/>
    </row>
    <row r="925" spans="3:3" x14ac:dyDescent="0.2">
      <c r="C925" s="81"/>
    </row>
    <row r="926" spans="3:3" x14ac:dyDescent="0.2">
      <c r="C926" s="81"/>
    </row>
    <row r="927" spans="3:3" x14ac:dyDescent="0.2">
      <c r="C927" s="81"/>
    </row>
    <row r="928" spans="3:3" x14ac:dyDescent="0.2">
      <c r="C928" s="81"/>
    </row>
    <row r="929" spans="3:3" x14ac:dyDescent="0.2">
      <c r="C929" s="81"/>
    </row>
    <row r="930" spans="3:3" x14ac:dyDescent="0.2">
      <c r="C930" s="81"/>
    </row>
    <row r="931" spans="3:3" x14ac:dyDescent="0.2">
      <c r="C931" s="81"/>
    </row>
    <row r="932" spans="3:3" x14ac:dyDescent="0.2">
      <c r="C932" s="81"/>
    </row>
    <row r="933" spans="3:3" x14ac:dyDescent="0.2">
      <c r="C933" s="81"/>
    </row>
    <row r="934" spans="3:3" x14ac:dyDescent="0.2">
      <c r="C934" s="81"/>
    </row>
    <row r="935" spans="3:3" x14ac:dyDescent="0.2">
      <c r="C935" s="81"/>
    </row>
    <row r="936" spans="3:3" x14ac:dyDescent="0.2">
      <c r="C936" s="81"/>
    </row>
    <row r="937" spans="3:3" x14ac:dyDescent="0.2">
      <c r="C937" s="81"/>
    </row>
    <row r="938" spans="3:3" x14ac:dyDescent="0.2">
      <c r="C938" s="81"/>
    </row>
    <row r="939" spans="3:3" x14ac:dyDescent="0.2">
      <c r="C939" s="81"/>
    </row>
    <row r="940" spans="3:3" x14ac:dyDescent="0.2">
      <c r="C940" s="81"/>
    </row>
    <row r="941" spans="3:3" x14ac:dyDescent="0.2">
      <c r="C941" s="81"/>
    </row>
    <row r="942" spans="3:3" x14ac:dyDescent="0.2">
      <c r="C942" s="81"/>
    </row>
    <row r="943" spans="3:3" x14ac:dyDescent="0.2">
      <c r="C943" s="81"/>
    </row>
    <row r="944" spans="3:3" x14ac:dyDescent="0.2">
      <c r="C944" s="81"/>
    </row>
    <row r="945" spans="3:3" x14ac:dyDescent="0.2">
      <c r="C945" s="81"/>
    </row>
    <row r="946" spans="3:3" x14ac:dyDescent="0.2">
      <c r="C946" s="81"/>
    </row>
    <row r="947" spans="3:3" x14ac:dyDescent="0.2">
      <c r="C947" s="81"/>
    </row>
    <row r="948" spans="3:3" x14ac:dyDescent="0.2">
      <c r="C948" s="81"/>
    </row>
    <row r="949" spans="3:3" x14ac:dyDescent="0.2">
      <c r="C949" s="81"/>
    </row>
    <row r="950" spans="3:3" x14ac:dyDescent="0.2">
      <c r="C950" s="81"/>
    </row>
    <row r="951" spans="3:3" x14ac:dyDescent="0.2">
      <c r="C951" s="81"/>
    </row>
    <row r="952" spans="3:3" x14ac:dyDescent="0.2">
      <c r="C952" s="81"/>
    </row>
    <row r="953" spans="3:3" x14ac:dyDescent="0.2">
      <c r="C953" s="81"/>
    </row>
    <row r="954" spans="3:3" x14ac:dyDescent="0.2">
      <c r="C954" s="81"/>
    </row>
    <row r="955" spans="3:3" x14ac:dyDescent="0.2">
      <c r="C955" s="81"/>
    </row>
    <row r="956" spans="3:3" x14ac:dyDescent="0.2">
      <c r="C956" s="81"/>
    </row>
    <row r="957" spans="3:3" x14ac:dyDescent="0.2">
      <c r="C957" s="81"/>
    </row>
    <row r="958" spans="3:3" x14ac:dyDescent="0.2">
      <c r="C958" s="81"/>
    </row>
    <row r="959" spans="3:3" x14ac:dyDescent="0.2">
      <c r="C959" s="81"/>
    </row>
    <row r="960" spans="3:3" x14ac:dyDescent="0.2">
      <c r="C960" s="81"/>
    </row>
    <row r="961" spans="3:3" x14ac:dyDescent="0.2">
      <c r="C961" s="81"/>
    </row>
    <row r="962" spans="3:3" x14ac:dyDescent="0.2">
      <c r="C962" s="81"/>
    </row>
    <row r="963" spans="3:3" x14ac:dyDescent="0.2">
      <c r="C963" s="81"/>
    </row>
    <row r="964" spans="3:3" x14ac:dyDescent="0.2">
      <c r="C964" s="81"/>
    </row>
    <row r="965" spans="3:3" x14ac:dyDescent="0.2">
      <c r="C965" s="81"/>
    </row>
    <row r="966" spans="3:3" x14ac:dyDescent="0.2">
      <c r="C966" s="81"/>
    </row>
    <row r="967" spans="3:3" x14ac:dyDescent="0.2">
      <c r="C967" s="81"/>
    </row>
    <row r="968" spans="3:3" x14ac:dyDescent="0.2">
      <c r="C968" s="81"/>
    </row>
    <row r="969" spans="3:3" x14ac:dyDescent="0.2">
      <c r="C969" s="81"/>
    </row>
    <row r="970" spans="3:3" x14ac:dyDescent="0.2">
      <c r="C970" s="81"/>
    </row>
    <row r="971" spans="3:3" x14ac:dyDescent="0.2">
      <c r="C971" s="81"/>
    </row>
    <row r="972" spans="3:3" x14ac:dyDescent="0.2">
      <c r="C972" s="81"/>
    </row>
    <row r="973" spans="3:3" x14ac:dyDescent="0.2">
      <c r="C973" s="81"/>
    </row>
    <row r="974" spans="3:3" x14ac:dyDescent="0.2">
      <c r="C974" s="81"/>
    </row>
    <row r="975" spans="3:3" x14ac:dyDescent="0.2">
      <c r="C975" s="81"/>
    </row>
    <row r="976" spans="3:3" x14ac:dyDescent="0.2">
      <c r="C976" s="81"/>
    </row>
    <row r="977" spans="3:3" x14ac:dyDescent="0.2">
      <c r="C977" s="81"/>
    </row>
    <row r="978" spans="3:3" x14ac:dyDescent="0.2">
      <c r="C978" s="81"/>
    </row>
    <row r="979" spans="3:3" x14ac:dyDescent="0.2">
      <c r="C979" s="81"/>
    </row>
    <row r="980" spans="3:3" x14ac:dyDescent="0.2">
      <c r="C980" s="81"/>
    </row>
    <row r="981" spans="3:3" x14ac:dyDescent="0.2">
      <c r="C981" s="81"/>
    </row>
    <row r="982" spans="3:3" x14ac:dyDescent="0.2">
      <c r="C982" s="81"/>
    </row>
    <row r="983" spans="3:3" x14ac:dyDescent="0.2">
      <c r="C983" s="81"/>
    </row>
    <row r="984" spans="3:3" x14ac:dyDescent="0.2">
      <c r="C984" s="81"/>
    </row>
    <row r="985" spans="3:3" x14ac:dyDescent="0.2">
      <c r="C985" s="81"/>
    </row>
    <row r="986" spans="3:3" x14ac:dyDescent="0.2">
      <c r="C986" s="81"/>
    </row>
    <row r="987" spans="3:3" x14ac:dyDescent="0.2">
      <c r="C987" s="81"/>
    </row>
    <row r="988" spans="3:3" x14ac:dyDescent="0.2">
      <c r="C988" s="81"/>
    </row>
    <row r="989" spans="3:3" x14ac:dyDescent="0.2">
      <c r="C989" s="81"/>
    </row>
    <row r="990" spans="3:3" x14ac:dyDescent="0.2">
      <c r="C990" s="81"/>
    </row>
    <row r="991" spans="3:3" x14ac:dyDescent="0.2">
      <c r="C991" s="81"/>
    </row>
    <row r="992" spans="3:3" x14ac:dyDescent="0.2">
      <c r="C992" s="81"/>
    </row>
    <row r="993" spans="3:3" x14ac:dyDescent="0.2">
      <c r="C993" s="81"/>
    </row>
    <row r="994" spans="3:3" x14ac:dyDescent="0.2">
      <c r="C994" s="81"/>
    </row>
    <row r="995" spans="3:3" x14ac:dyDescent="0.2">
      <c r="C995" s="81"/>
    </row>
    <row r="996" spans="3:3" x14ac:dyDescent="0.2">
      <c r="C996" s="81"/>
    </row>
    <row r="997" spans="3:3" x14ac:dyDescent="0.2">
      <c r="C997" s="81"/>
    </row>
    <row r="998" spans="3:3" x14ac:dyDescent="0.2">
      <c r="C998" s="81"/>
    </row>
    <row r="999" spans="3:3" x14ac:dyDescent="0.2">
      <c r="C999" s="81"/>
    </row>
    <row r="1000" spans="3:3" x14ac:dyDescent="0.2">
      <c r="C1000" s="81"/>
    </row>
    <row r="1001" spans="3:3" x14ac:dyDescent="0.2">
      <c r="C1001" s="81"/>
    </row>
    <row r="1002" spans="3:3" x14ac:dyDescent="0.2">
      <c r="C1002" s="81"/>
    </row>
    <row r="1003" spans="3:3" x14ac:dyDescent="0.2">
      <c r="C1003" s="81"/>
    </row>
    <row r="1004" spans="3:3" x14ac:dyDescent="0.2">
      <c r="C1004" s="81"/>
    </row>
    <row r="1005" spans="3:3" x14ac:dyDescent="0.2">
      <c r="C1005" s="81"/>
    </row>
    <row r="1006" spans="3:3" x14ac:dyDescent="0.2">
      <c r="C1006" s="81"/>
    </row>
    <row r="1007" spans="3:3" x14ac:dyDescent="0.2">
      <c r="C1007" s="81"/>
    </row>
    <row r="1008" spans="3:3" x14ac:dyDescent="0.2">
      <c r="C1008" s="81"/>
    </row>
    <row r="1009" spans="3:3" x14ac:dyDescent="0.2">
      <c r="C1009" s="81"/>
    </row>
    <row r="1010" spans="3:3" x14ac:dyDescent="0.2">
      <c r="C1010" s="81"/>
    </row>
    <row r="1011" spans="3:3" x14ac:dyDescent="0.2">
      <c r="C1011" s="81"/>
    </row>
    <row r="1012" spans="3:3" x14ac:dyDescent="0.2">
      <c r="C1012" s="81"/>
    </row>
    <row r="1013" spans="3:3" x14ac:dyDescent="0.2">
      <c r="C1013" s="81"/>
    </row>
    <row r="1014" spans="3:3" x14ac:dyDescent="0.2">
      <c r="C1014" s="81"/>
    </row>
    <row r="1015" spans="3:3" x14ac:dyDescent="0.2">
      <c r="C1015" s="81"/>
    </row>
    <row r="1016" spans="3:3" x14ac:dyDescent="0.2">
      <c r="C1016" s="81"/>
    </row>
    <row r="1017" spans="3:3" x14ac:dyDescent="0.2">
      <c r="C1017" s="81"/>
    </row>
    <row r="1018" spans="3:3" x14ac:dyDescent="0.2">
      <c r="C1018" s="81"/>
    </row>
    <row r="1019" spans="3:3" x14ac:dyDescent="0.2">
      <c r="C1019" s="81"/>
    </row>
    <row r="1020" spans="3:3" x14ac:dyDescent="0.2">
      <c r="C1020" s="81"/>
    </row>
    <row r="1021" spans="3:3" x14ac:dyDescent="0.2">
      <c r="C1021" s="81"/>
    </row>
    <row r="1022" spans="3:3" x14ac:dyDescent="0.2">
      <c r="C1022" s="81"/>
    </row>
    <row r="1023" spans="3:3" x14ac:dyDescent="0.2">
      <c r="C1023" s="81"/>
    </row>
    <row r="1024" spans="3:3" x14ac:dyDescent="0.2">
      <c r="C1024" s="81"/>
    </row>
    <row r="1025" spans="3:3" x14ac:dyDescent="0.2">
      <c r="C1025" s="81"/>
    </row>
    <row r="1026" spans="3:3" x14ac:dyDescent="0.2">
      <c r="C1026" s="81"/>
    </row>
    <row r="1027" spans="3:3" x14ac:dyDescent="0.2">
      <c r="C1027" s="81"/>
    </row>
    <row r="1028" spans="3:3" x14ac:dyDescent="0.2">
      <c r="C1028" s="81"/>
    </row>
    <row r="1029" spans="3:3" x14ac:dyDescent="0.2">
      <c r="C1029" s="81"/>
    </row>
    <row r="1030" spans="3:3" x14ac:dyDescent="0.2">
      <c r="C1030" s="81"/>
    </row>
    <row r="1031" spans="3:3" x14ac:dyDescent="0.2">
      <c r="C1031" s="81"/>
    </row>
    <row r="1032" spans="3:3" x14ac:dyDescent="0.2">
      <c r="C1032" s="81"/>
    </row>
    <row r="1033" spans="3:3" x14ac:dyDescent="0.2">
      <c r="C1033" s="81"/>
    </row>
    <row r="1034" spans="3:3" x14ac:dyDescent="0.2">
      <c r="C1034" s="81"/>
    </row>
    <row r="1035" spans="3:3" x14ac:dyDescent="0.2">
      <c r="C1035" s="81"/>
    </row>
    <row r="1036" spans="3:3" x14ac:dyDescent="0.2">
      <c r="C1036" s="81"/>
    </row>
    <row r="1037" spans="3:3" x14ac:dyDescent="0.2">
      <c r="C1037" s="81"/>
    </row>
    <row r="1038" spans="3:3" x14ac:dyDescent="0.2">
      <c r="C1038" s="81"/>
    </row>
    <row r="1039" spans="3:3" x14ac:dyDescent="0.2">
      <c r="C1039" s="81"/>
    </row>
    <row r="1040" spans="3:3" x14ac:dyDescent="0.2">
      <c r="C1040" s="81"/>
    </row>
    <row r="1041" spans="3:3" x14ac:dyDescent="0.2">
      <c r="C1041" s="81"/>
    </row>
    <row r="1042" spans="3:3" x14ac:dyDescent="0.2">
      <c r="C1042" s="81"/>
    </row>
    <row r="1043" spans="3:3" x14ac:dyDescent="0.2">
      <c r="C1043" s="81"/>
    </row>
    <row r="1044" spans="3:3" x14ac:dyDescent="0.2">
      <c r="C1044" s="81"/>
    </row>
    <row r="1045" spans="3:3" x14ac:dyDescent="0.2">
      <c r="C1045" s="81"/>
    </row>
    <row r="1046" spans="3:3" x14ac:dyDescent="0.2">
      <c r="C1046" s="81"/>
    </row>
    <row r="1047" spans="3:3" x14ac:dyDescent="0.2">
      <c r="C1047" s="81"/>
    </row>
    <row r="1048" spans="3:3" x14ac:dyDescent="0.2">
      <c r="C1048" s="81"/>
    </row>
    <row r="1049" spans="3:3" x14ac:dyDescent="0.2">
      <c r="C1049" s="81"/>
    </row>
    <row r="1050" spans="3:3" x14ac:dyDescent="0.2">
      <c r="C1050" s="81"/>
    </row>
    <row r="1051" spans="3:3" x14ac:dyDescent="0.2">
      <c r="C1051" s="81"/>
    </row>
    <row r="1052" spans="3:3" x14ac:dyDescent="0.2">
      <c r="C1052" s="81"/>
    </row>
    <row r="1053" spans="3:3" x14ac:dyDescent="0.2">
      <c r="C1053" s="81"/>
    </row>
    <row r="1054" spans="3:3" x14ac:dyDescent="0.2">
      <c r="C1054" s="81"/>
    </row>
    <row r="1055" spans="3:3" x14ac:dyDescent="0.2">
      <c r="C1055" s="81"/>
    </row>
    <row r="1056" spans="3:3" x14ac:dyDescent="0.2">
      <c r="C1056" s="81"/>
    </row>
    <row r="1057" spans="3:3" x14ac:dyDescent="0.2">
      <c r="C1057" s="81"/>
    </row>
    <row r="1058" spans="3:3" x14ac:dyDescent="0.2">
      <c r="C1058" s="81"/>
    </row>
    <row r="1059" spans="3:3" x14ac:dyDescent="0.2">
      <c r="C1059" s="81"/>
    </row>
    <row r="1060" spans="3:3" x14ac:dyDescent="0.2">
      <c r="C1060" s="81"/>
    </row>
    <row r="1061" spans="3:3" x14ac:dyDescent="0.2">
      <c r="C1061" s="81"/>
    </row>
    <row r="1062" spans="3:3" x14ac:dyDescent="0.2">
      <c r="C1062" s="81"/>
    </row>
    <row r="1063" spans="3:3" x14ac:dyDescent="0.2">
      <c r="C1063" s="81"/>
    </row>
    <row r="1064" spans="3:3" x14ac:dyDescent="0.2">
      <c r="C1064" s="81"/>
    </row>
    <row r="1065" spans="3:3" x14ac:dyDescent="0.2">
      <c r="C1065" s="81"/>
    </row>
    <row r="1066" spans="3:3" x14ac:dyDescent="0.2">
      <c r="C1066" s="81"/>
    </row>
    <row r="1067" spans="3:3" x14ac:dyDescent="0.2">
      <c r="C1067" s="81"/>
    </row>
    <row r="1068" spans="3:3" x14ac:dyDescent="0.2">
      <c r="C1068" s="81"/>
    </row>
    <row r="1069" spans="3:3" x14ac:dyDescent="0.2">
      <c r="C1069" s="81"/>
    </row>
    <row r="1070" spans="3:3" x14ac:dyDescent="0.2">
      <c r="C1070" s="81"/>
    </row>
    <row r="1071" spans="3:3" x14ac:dyDescent="0.2">
      <c r="C1071" s="81"/>
    </row>
    <row r="1072" spans="3:3" x14ac:dyDescent="0.2">
      <c r="C1072" s="81"/>
    </row>
    <row r="1073" spans="3:3" x14ac:dyDescent="0.2">
      <c r="C1073" s="81"/>
    </row>
    <row r="1074" spans="3:3" x14ac:dyDescent="0.2">
      <c r="C1074" s="81"/>
    </row>
    <row r="1075" spans="3:3" x14ac:dyDescent="0.2">
      <c r="C1075" s="81"/>
    </row>
    <row r="1076" spans="3:3" x14ac:dyDescent="0.2">
      <c r="C1076" s="81"/>
    </row>
    <row r="1077" spans="3:3" x14ac:dyDescent="0.2">
      <c r="C1077" s="81"/>
    </row>
    <row r="1078" spans="3:3" x14ac:dyDescent="0.2">
      <c r="C1078" s="81"/>
    </row>
    <row r="1079" spans="3:3" x14ac:dyDescent="0.2">
      <c r="C1079" s="81"/>
    </row>
    <row r="1080" spans="3:3" x14ac:dyDescent="0.2">
      <c r="C1080" s="81"/>
    </row>
    <row r="1081" spans="3:3" x14ac:dyDescent="0.2">
      <c r="C1081" s="81"/>
    </row>
    <row r="1082" spans="3:3" x14ac:dyDescent="0.2">
      <c r="C1082" s="81"/>
    </row>
    <row r="1083" spans="3:3" x14ac:dyDescent="0.2">
      <c r="C1083" s="81"/>
    </row>
    <row r="1084" spans="3:3" x14ac:dyDescent="0.2">
      <c r="C1084" s="81"/>
    </row>
    <row r="1085" spans="3:3" x14ac:dyDescent="0.2">
      <c r="C1085" s="81"/>
    </row>
    <row r="1086" spans="3:3" x14ac:dyDescent="0.2">
      <c r="C1086" s="81"/>
    </row>
    <row r="1087" spans="3:3" x14ac:dyDescent="0.2">
      <c r="C1087" s="81"/>
    </row>
    <row r="1088" spans="3:3" x14ac:dyDescent="0.2">
      <c r="C1088" s="81"/>
    </row>
    <row r="1089" spans="3:3" x14ac:dyDescent="0.2">
      <c r="C1089" s="81"/>
    </row>
    <row r="1090" spans="3:3" x14ac:dyDescent="0.2">
      <c r="C1090" s="81"/>
    </row>
    <row r="1091" spans="3:3" x14ac:dyDescent="0.2">
      <c r="C1091" s="81"/>
    </row>
    <row r="1092" spans="3:3" x14ac:dyDescent="0.2">
      <c r="C1092" s="81"/>
    </row>
    <row r="1093" spans="3:3" x14ac:dyDescent="0.2">
      <c r="C1093" s="81"/>
    </row>
    <row r="1094" spans="3:3" x14ac:dyDescent="0.2">
      <c r="C1094" s="81"/>
    </row>
    <row r="1095" spans="3:3" x14ac:dyDescent="0.2">
      <c r="C1095" s="81"/>
    </row>
    <row r="1096" spans="3:3" x14ac:dyDescent="0.2">
      <c r="C1096" s="81"/>
    </row>
    <row r="1097" spans="3:3" x14ac:dyDescent="0.2">
      <c r="C1097" s="81"/>
    </row>
    <row r="1098" spans="3:3" x14ac:dyDescent="0.2">
      <c r="C1098" s="81"/>
    </row>
    <row r="1099" spans="3:3" x14ac:dyDescent="0.2">
      <c r="C1099" s="81"/>
    </row>
    <row r="1100" spans="3:3" x14ac:dyDescent="0.2">
      <c r="C1100" s="81"/>
    </row>
    <row r="1101" spans="3:3" x14ac:dyDescent="0.2">
      <c r="C1101" s="81"/>
    </row>
    <row r="1102" spans="3:3" x14ac:dyDescent="0.2">
      <c r="C1102" s="81"/>
    </row>
    <row r="1103" spans="3:3" x14ac:dyDescent="0.2">
      <c r="C1103" s="81"/>
    </row>
    <row r="1104" spans="3:3" x14ac:dyDescent="0.2">
      <c r="C1104" s="81"/>
    </row>
    <row r="1105" spans="3:3" x14ac:dyDescent="0.2">
      <c r="C1105" s="81"/>
    </row>
    <row r="1106" spans="3:3" x14ac:dyDescent="0.2">
      <c r="C1106" s="81"/>
    </row>
    <row r="1107" spans="3:3" x14ac:dyDescent="0.2">
      <c r="C1107" s="81"/>
    </row>
    <row r="1108" spans="3:3" x14ac:dyDescent="0.2">
      <c r="C1108" s="81"/>
    </row>
    <row r="1109" spans="3:3" x14ac:dyDescent="0.2">
      <c r="C1109" s="81"/>
    </row>
    <row r="1110" spans="3:3" x14ac:dyDescent="0.2">
      <c r="C1110" s="81"/>
    </row>
    <row r="1111" spans="3:3" x14ac:dyDescent="0.2">
      <c r="C1111" s="81"/>
    </row>
    <row r="1112" spans="3:3" x14ac:dyDescent="0.2">
      <c r="C1112" s="81"/>
    </row>
    <row r="1113" spans="3:3" x14ac:dyDescent="0.2">
      <c r="C1113" s="81"/>
    </row>
    <row r="1114" spans="3:3" x14ac:dyDescent="0.2">
      <c r="C1114" s="81"/>
    </row>
    <row r="1115" spans="3:3" x14ac:dyDescent="0.2">
      <c r="C1115" s="81"/>
    </row>
    <row r="1116" spans="3:3" x14ac:dyDescent="0.2">
      <c r="C1116" s="81"/>
    </row>
    <row r="1117" spans="3:3" x14ac:dyDescent="0.2">
      <c r="C1117" s="81"/>
    </row>
    <row r="1118" spans="3:3" x14ac:dyDescent="0.2">
      <c r="C1118" s="81"/>
    </row>
    <row r="1119" spans="3:3" x14ac:dyDescent="0.2">
      <c r="C1119" s="81"/>
    </row>
    <row r="1120" spans="3:3" x14ac:dyDescent="0.2">
      <c r="C1120" s="81"/>
    </row>
    <row r="1121" spans="3:3" x14ac:dyDescent="0.2">
      <c r="C1121" s="81"/>
    </row>
    <row r="1122" spans="3:3" x14ac:dyDescent="0.2">
      <c r="C1122" s="81"/>
    </row>
    <row r="1123" spans="3:3" x14ac:dyDescent="0.2">
      <c r="C1123" s="81"/>
    </row>
    <row r="1124" spans="3:3" x14ac:dyDescent="0.2">
      <c r="C1124" s="81"/>
    </row>
    <row r="1125" spans="3:3" x14ac:dyDescent="0.2">
      <c r="C1125" s="81"/>
    </row>
    <row r="1126" spans="3:3" x14ac:dyDescent="0.2">
      <c r="C1126" s="81"/>
    </row>
    <row r="1127" spans="3:3" x14ac:dyDescent="0.2">
      <c r="C1127" s="81"/>
    </row>
    <row r="1128" spans="3:3" x14ac:dyDescent="0.2">
      <c r="C1128" s="81"/>
    </row>
    <row r="1129" spans="3:3" x14ac:dyDescent="0.2">
      <c r="C1129" s="81"/>
    </row>
    <row r="1130" spans="3:3" x14ac:dyDescent="0.2">
      <c r="C1130" s="81"/>
    </row>
    <row r="1131" spans="3:3" x14ac:dyDescent="0.2">
      <c r="C1131" s="81"/>
    </row>
    <row r="1132" spans="3:3" x14ac:dyDescent="0.2">
      <c r="C1132" s="81"/>
    </row>
    <row r="1133" spans="3:3" x14ac:dyDescent="0.2">
      <c r="C1133" s="81"/>
    </row>
    <row r="1134" spans="3:3" x14ac:dyDescent="0.2">
      <c r="C1134" s="81"/>
    </row>
    <row r="1135" spans="3:3" x14ac:dyDescent="0.2">
      <c r="C1135" s="81"/>
    </row>
    <row r="1136" spans="3:3" x14ac:dyDescent="0.2">
      <c r="C1136" s="81"/>
    </row>
    <row r="1137" spans="3:3" x14ac:dyDescent="0.2">
      <c r="C1137" s="81"/>
    </row>
    <row r="1138" spans="3:3" x14ac:dyDescent="0.2">
      <c r="C1138" s="81"/>
    </row>
    <row r="1139" spans="3:3" x14ac:dyDescent="0.2">
      <c r="C1139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tabSelected="1" workbookViewId="0">
      <selection sqref="A1:XFD1048576"/>
    </sheetView>
  </sheetViews>
  <sheetFormatPr baseColWidth="10" defaultRowHeight="12.75" x14ac:dyDescent="0.2"/>
  <cols>
    <col min="1" max="1" width="14.28515625" style="210" customWidth="1"/>
    <col min="2" max="16384" width="11.42578125" style="210"/>
  </cols>
  <sheetData>
    <row r="1" spans="1:99" ht="15.75" x14ac:dyDescent="0.25">
      <c r="A1" s="208" t="s">
        <v>34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</row>
    <row r="2" spans="1:99" x14ac:dyDescent="0.2">
      <c r="A2" s="211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</row>
    <row r="3" spans="1:99" x14ac:dyDescent="0.2">
      <c r="A3" s="213" t="s">
        <v>35</v>
      </c>
      <c r="B3" s="214" t="s">
        <v>37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</row>
    <row r="4" spans="1:99" ht="25.5" x14ac:dyDescent="0.2">
      <c r="A4" s="213" t="s">
        <v>36</v>
      </c>
      <c r="B4" s="216" t="s">
        <v>38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</row>
    <row r="5" spans="1:99" x14ac:dyDescent="0.2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</row>
    <row r="6" spans="1:99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</row>
    <row r="7" spans="1:99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</row>
    <row r="8" spans="1:99" x14ac:dyDescent="0.2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</row>
    <row r="9" spans="1:99" ht="13.5" thickBot="1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</row>
    <row r="10" spans="1:99" x14ac:dyDescent="0.2">
      <c r="A10" s="219" t="s">
        <v>31</v>
      </c>
      <c r="B10" s="220"/>
      <c r="C10" s="221"/>
      <c r="D10" s="220"/>
      <c r="E10" s="221"/>
      <c r="F10" s="220"/>
      <c r="G10" s="221"/>
      <c r="H10" s="220"/>
      <c r="I10" s="221"/>
      <c r="J10" s="220"/>
      <c r="K10" s="221"/>
      <c r="L10" s="220"/>
      <c r="M10" s="221"/>
      <c r="N10" s="220"/>
      <c r="O10" s="221"/>
      <c r="P10" s="220"/>
      <c r="Q10" s="221"/>
      <c r="R10" s="220"/>
      <c r="S10" s="221"/>
      <c r="T10" s="220"/>
      <c r="U10" s="221"/>
      <c r="V10" s="220"/>
      <c r="W10" s="221"/>
      <c r="X10" s="220"/>
      <c r="Y10" s="221"/>
      <c r="Z10" s="220"/>
      <c r="AA10" s="221"/>
      <c r="AB10" s="220"/>
      <c r="AC10" s="221"/>
      <c r="AD10" s="220"/>
      <c r="AE10" s="221"/>
      <c r="AF10" s="220"/>
      <c r="AG10" s="221"/>
      <c r="AH10" s="220"/>
      <c r="AI10" s="221"/>
      <c r="AJ10" s="220"/>
      <c r="AK10" s="221"/>
      <c r="AL10" s="220"/>
      <c r="AM10" s="221"/>
      <c r="AN10" s="220"/>
      <c r="AO10" s="221"/>
      <c r="AP10" s="220"/>
      <c r="AQ10" s="221"/>
      <c r="AR10" s="220"/>
      <c r="AS10" s="221"/>
      <c r="AT10" s="220"/>
      <c r="AU10" s="221"/>
      <c r="AV10" s="220"/>
      <c r="AW10" s="221"/>
      <c r="AX10" s="220"/>
      <c r="AY10" s="221"/>
      <c r="AZ10" s="220"/>
      <c r="BA10" s="221"/>
      <c r="BB10" s="220"/>
      <c r="BC10" s="221"/>
      <c r="BD10" s="220"/>
      <c r="BE10" s="221"/>
      <c r="BF10" s="220"/>
      <c r="BG10" s="221"/>
      <c r="BH10" s="220"/>
      <c r="BI10" s="221"/>
      <c r="BJ10" s="220"/>
      <c r="BK10" s="221"/>
      <c r="BL10" s="220"/>
      <c r="BM10" s="221"/>
      <c r="BN10" s="220"/>
      <c r="BO10" s="221"/>
      <c r="BP10" s="220"/>
      <c r="BQ10" s="221"/>
      <c r="BR10" s="220"/>
      <c r="BS10" s="221"/>
      <c r="BT10" s="220"/>
      <c r="BU10" s="221"/>
      <c r="BV10" s="220"/>
      <c r="BW10" s="221"/>
      <c r="BX10" s="220"/>
      <c r="BY10" s="221"/>
      <c r="BZ10" s="220"/>
      <c r="CA10" s="221"/>
      <c r="CB10" s="220"/>
      <c r="CC10" s="221"/>
      <c r="CD10" s="220"/>
      <c r="CE10" s="221"/>
      <c r="CF10" s="220"/>
      <c r="CG10" s="221"/>
      <c r="CH10" s="220"/>
      <c r="CI10" s="221"/>
      <c r="CJ10" s="220"/>
      <c r="CK10" s="221"/>
      <c r="CL10" s="220"/>
      <c r="CM10" s="221"/>
      <c r="CN10" s="220"/>
      <c r="CO10" s="221"/>
      <c r="CP10" s="220"/>
      <c r="CQ10" s="221"/>
      <c r="CR10" s="220"/>
      <c r="CS10" s="221"/>
      <c r="CT10" s="220"/>
      <c r="CU10" s="221"/>
    </row>
    <row r="11" spans="1:99" x14ac:dyDescent="0.2">
      <c r="A11" s="222">
        <v>41455</v>
      </c>
      <c r="B11" s="223"/>
      <c r="C11" s="224"/>
      <c r="D11" s="223">
        <v>41408</v>
      </c>
      <c r="E11" s="224"/>
      <c r="F11" s="223">
        <v>41409</v>
      </c>
      <c r="G11" s="224"/>
      <c r="H11" s="223">
        <v>41410</v>
      </c>
      <c r="I11" s="224"/>
      <c r="J11" s="223">
        <v>41411</v>
      </c>
      <c r="K11" s="224"/>
      <c r="L11" s="223">
        <v>41412</v>
      </c>
      <c r="M11" s="224"/>
      <c r="N11" s="223">
        <v>41413</v>
      </c>
      <c r="O11" s="224"/>
      <c r="P11" s="223">
        <v>41414</v>
      </c>
      <c r="Q11" s="224"/>
      <c r="R11" s="223">
        <v>41415</v>
      </c>
      <c r="S11" s="224"/>
      <c r="T11" s="223">
        <v>41416</v>
      </c>
      <c r="U11" s="224"/>
      <c r="V11" s="223">
        <v>41417</v>
      </c>
      <c r="W11" s="224"/>
      <c r="X11" s="223">
        <v>41418</v>
      </c>
      <c r="Y11" s="224"/>
      <c r="Z11" s="223">
        <v>41419</v>
      </c>
      <c r="AA11" s="224"/>
      <c r="AB11" s="223">
        <v>41420</v>
      </c>
      <c r="AC11" s="224"/>
      <c r="AD11" s="223">
        <v>41421</v>
      </c>
      <c r="AE11" s="224"/>
      <c r="AF11" s="223">
        <v>41422</v>
      </c>
      <c r="AG11" s="224"/>
      <c r="AH11" s="223">
        <v>41423</v>
      </c>
      <c r="AI11" s="224"/>
      <c r="AJ11" s="223">
        <v>41424</v>
      </c>
      <c r="AK11" s="224"/>
      <c r="AL11" s="223">
        <v>41425</v>
      </c>
      <c r="AM11" s="224"/>
      <c r="AN11" s="223">
        <v>41426</v>
      </c>
      <c r="AO11" s="224"/>
      <c r="AP11" s="223">
        <v>41427</v>
      </c>
      <c r="AQ11" s="224"/>
      <c r="AR11" s="223">
        <v>41428</v>
      </c>
      <c r="AS11" s="224"/>
      <c r="AT11" s="223">
        <v>41429</v>
      </c>
      <c r="AU11" s="224"/>
      <c r="AV11" s="223">
        <v>41430</v>
      </c>
      <c r="AW11" s="224"/>
      <c r="AX11" s="223">
        <v>41431</v>
      </c>
      <c r="AY11" s="224"/>
      <c r="AZ11" s="223">
        <v>41432</v>
      </c>
      <c r="BA11" s="224"/>
      <c r="BB11" s="223">
        <v>41433</v>
      </c>
      <c r="BC11" s="224"/>
      <c r="BD11" s="223">
        <v>41434</v>
      </c>
      <c r="BE11" s="224"/>
      <c r="BF11" s="223">
        <v>41435</v>
      </c>
      <c r="BG11" s="224"/>
      <c r="BH11" s="223">
        <v>41436</v>
      </c>
      <c r="BI11" s="224"/>
      <c r="BJ11" s="223">
        <v>41437</v>
      </c>
      <c r="BK11" s="224"/>
      <c r="BL11" s="223">
        <v>41438</v>
      </c>
      <c r="BM11" s="224"/>
      <c r="BN11" s="223">
        <v>41439</v>
      </c>
      <c r="BO11" s="224"/>
      <c r="BP11" s="223">
        <v>41440</v>
      </c>
      <c r="BQ11" s="224"/>
      <c r="BR11" s="223">
        <v>41441</v>
      </c>
      <c r="BS11" s="224"/>
      <c r="BT11" s="223">
        <v>41442</v>
      </c>
      <c r="BU11" s="224"/>
      <c r="BV11" s="223">
        <v>41443</v>
      </c>
      <c r="BW11" s="224"/>
      <c r="BX11" s="223">
        <v>41444</v>
      </c>
      <c r="BY11" s="224"/>
      <c r="BZ11" s="223">
        <v>41445</v>
      </c>
      <c r="CA11" s="224"/>
      <c r="CB11" s="223">
        <v>41446</v>
      </c>
      <c r="CC11" s="224"/>
      <c r="CD11" s="223">
        <v>41447</v>
      </c>
      <c r="CE11" s="224"/>
      <c r="CF11" s="223">
        <v>41448</v>
      </c>
      <c r="CG11" s="224"/>
      <c r="CH11" s="223">
        <v>41449</v>
      </c>
      <c r="CI11" s="224"/>
      <c r="CJ11" s="223">
        <v>41450</v>
      </c>
      <c r="CK11" s="224"/>
      <c r="CL11" s="223">
        <v>41451</v>
      </c>
      <c r="CM11" s="224"/>
      <c r="CN11" s="223">
        <v>41452</v>
      </c>
      <c r="CO11" s="224"/>
      <c r="CP11" s="223">
        <v>41453</v>
      </c>
      <c r="CQ11" s="224"/>
      <c r="CR11" s="223">
        <v>41454</v>
      </c>
      <c r="CS11" s="224"/>
      <c r="CT11" s="223">
        <v>41455</v>
      </c>
      <c r="CU11" s="224"/>
    </row>
    <row r="12" spans="1:99" x14ac:dyDescent="0.2">
      <c r="A12" s="225" t="s">
        <v>25</v>
      </c>
      <c r="B12" s="226" t="s">
        <v>24</v>
      </c>
      <c r="C12" s="227" t="s">
        <v>26</v>
      </c>
      <c r="D12" s="226" t="s">
        <v>28</v>
      </c>
      <c r="E12" s="227" t="s">
        <v>29</v>
      </c>
      <c r="F12" s="226" t="s">
        <v>28</v>
      </c>
      <c r="G12" s="227" t="s">
        <v>29</v>
      </c>
      <c r="H12" s="226" t="s">
        <v>28</v>
      </c>
      <c r="I12" s="227" t="s">
        <v>29</v>
      </c>
      <c r="J12" s="226" t="s">
        <v>28</v>
      </c>
      <c r="K12" s="227" t="s">
        <v>29</v>
      </c>
      <c r="L12" s="226" t="s">
        <v>28</v>
      </c>
      <c r="M12" s="227" t="s">
        <v>29</v>
      </c>
      <c r="N12" s="226" t="s">
        <v>28</v>
      </c>
      <c r="O12" s="227" t="s">
        <v>29</v>
      </c>
      <c r="P12" s="226" t="s">
        <v>28</v>
      </c>
      <c r="Q12" s="227" t="s">
        <v>29</v>
      </c>
      <c r="R12" s="226" t="s">
        <v>28</v>
      </c>
      <c r="S12" s="227" t="s">
        <v>29</v>
      </c>
      <c r="T12" s="226" t="s">
        <v>28</v>
      </c>
      <c r="U12" s="227" t="s">
        <v>29</v>
      </c>
      <c r="V12" s="226" t="s">
        <v>28</v>
      </c>
      <c r="W12" s="227" t="s">
        <v>29</v>
      </c>
      <c r="X12" s="226" t="s">
        <v>28</v>
      </c>
      <c r="Y12" s="227" t="s">
        <v>29</v>
      </c>
      <c r="Z12" s="226" t="s">
        <v>28</v>
      </c>
      <c r="AA12" s="227" t="s">
        <v>29</v>
      </c>
      <c r="AB12" s="226" t="s">
        <v>28</v>
      </c>
      <c r="AC12" s="227" t="s">
        <v>29</v>
      </c>
      <c r="AD12" s="226" t="s">
        <v>28</v>
      </c>
      <c r="AE12" s="227" t="s">
        <v>29</v>
      </c>
      <c r="AF12" s="226" t="s">
        <v>28</v>
      </c>
      <c r="AG12" s="227" t="s">
        <v>29</v>
      </c>
      <c r="AH12" s="226" t="s">
        <v>28</v>
      </c>
      <c r="AI12" s="227" t="s">
        <v>29</v>
      </c>
      <c r="AJ12" s="226" t="s">
        <v>28</v>
      </c>
      <c r="AK12" s="227" t="s">
        <v>29</v>
      </c>
      <c r="AL12" s="226" t="s">
        <v>28</v>
      </c>
      <c r="AM12" s="227" t="s">
        <v>29</v>
      </c>
      <c r="AN12" s="226" t="s">
        <v>28</v>
      </c>
      <c r="AO12" s="227" t="s">
        <v>29</v>
      </c>
      <c r="AP12" s="226" t="s">
        <v>28</v>
      </c>
      <c r="AQ12" s="227" t="s">
        <v>29</v>
      </c>
      <c r="AR12" s="226" t="s">
        <v>28</v>
      </c>
      <c r="AS12" s="227" t="s">
        <v>29</v>
      </c>
      <c r="AT12" s="226" t="s">
        <v>28</v>
      </c>
      <c r="AU12" s="227" t="s">
        <v>29</v>
      </c>
      <c r="AV12" s="226" t="s">
        <v>28</v>
      </c>
      <c r="AW12" s="227" t="s">
        <v>29</v>
      </c>
      <c r="AX12" s="226" t="s">
        <v>28</v>
      </c>
      <c r="AY12" s="227" t="s">
        <v>29</v>
      </c>
      <c r="AZ12" s="226" t="s">
        <v>28</v>
      </c>
      <c r="BA12" s="227" t="s">
        <v>29</v>
      </c>
      <c r="BB12" s="226" t="s">
        <v>28</v>
      </c>
      <c r="BC12" s="227" t="s">
        <v>29</v>
      </c>
      <c r="BD12" s="226" t="s">
        <v>28</v>
      </c>
      <c r="BE12" s="227" t="s">
        <v>29</v>
      </c>
      <c r="BF12" s="226" t="s">
        <v>28</v>
      </c>
      <c r="BG12" s="227" t="s">
        <v>29</v>
      </c>
      <c r="BH12" s="226" t="s">
        <v>28</v>
      </c>
      <c r="BI12" s="227" t="s">
        <v>29</v>
      </c>
      <c r="BJ12" s="226" t="s">
        <v>28</v>
      </c>
      <c r="BK12" s="227" t="s">
        <v>29</v>
      </c>
      <c r="BL12" s="226" t="s">
        <v>28</v>
      </c>
      <c r="BM12" s="227" t="s">
        <v>29</v>
      </c>
      <c r="BN12" s="226" t="s">
        <v>28</v>
      </c>
      <c r="BO12" s="227" t="s">
        <v>29</v>
      </c>
      <c r="BP12" s="226" t="s">
        <v>28</v>
      </c>
      <c r="BQ12" s="227" t="s">
        <v>29</v>
      </c>
      <c r="BR12" s="226" t="s">
        <v>28</v>
      </c>
      <c r="BS12" s="227" t="s">
        <v>29</v>
      </c>
      <c r="BT12" s="226" t="s">
        <v>28</v>
      </c>
      <c r="BU12" s="227" t="s">
        <v>29</v>
      </c>
      <c r="BV12" s="226" t="s">
        <v>28</v>
      </c>
      <c r="BW12" s="227" t="s">
        <v>29</v>
      </c>
      <c r="BX12" s="226" t="s">
        <v>28</v>
      </c>
      <c r="BY12" s="227" t="s">
        <v>29</v>
      </c>
      <c r="BZ12" s="226" t="s">
        <v>28</v>
      </c>
      <c r="CA12" s="227" t="s">
        <v>29</v>
      </c>
      <c r="CB12" s="226" t="s">
        <v>28</v>
      </c>
      <c r="CC12" s="227" t="s">
        <v>29</v>
      </c>
      <c r="CD12" s="226" t="s">
        <v>28</v>
      </c>
      <c r="CE12" s="227" t="s">
        <v>29</v>
      </c>
      <c r="CF12" s="226" t="s">
        <v>28</v>
      </c>
      <c r="CG12" s="227" t="s">
        <v>29</v>
      </c>
      <c r="CH12" s="226" t="s">
        <v>28</v>
      </c>
      <c r="CI12" s="227" t="s">
        <v>29</v>
      </c>
      <c r="CJ12" s="226" t="s">
        <v>28</v>
      </c>
      <c r="CK12" s="227" t="s">
        <v>29</v>
      </c>
      <c r="CL12" s="226" t="s">
        <v>28</v>
      </c>
      <c r="CM12" s="227" t="s">
        <v>29</v>
      </c>
      <c r="CN12" s="226" t="s">
        <v>28</v>
      </c>
      <c r="CO12" s="227" t="s">
        <v>29</v>
      </c>
      <c r="CP12" s="226" t="s">
        <v>28</v>
      </c>
      <c r="CQ12" s="227" t="s">
        <v>29</v>
      </c>
      <c r="CR12" s="226" t="s">
        <v>28</v>
      </c>
      <c r="CS12" s="227" t="s">
        <v>29</v>
      </c>
      <c r="CT12" s="226" t="s">
        <v>28</v>
      </c>
      <c r="CU12" s="227" t="s">
        <v>29</v>
      </c>
    </row>
    <row r="13" spans="1:99" x14ac:dyDescent="0.2">
      <c r="A13" s="228"/>
      <c r="B13" s="226"/>
      <c r="C13" s="227"/>
      <c r="D13" s="226"/>
      <c r="E13" s="227" t="s">
        <v>30</v>
      </c>
      <c r="F13" s="226"/>
      <c r="G13" s="227" t="s">
        <v>30</v>
      </c>
      <c r="H13" s="226"/>
      <c r="I13" s="227" t="s">
        <v>30</v>
      </c>
      <c r="J13" s="226"/>
      <c r="K13" s="227" t="s">
        <v>30</v>
      </c>
      <c r="L13" s="226"/>
      <c r="M13" s="227" t="s">
        <v>30</v>
      </c>
      <c r="N13" s="226"/>
      <c r="O13" s="227" t="s">
        <v>30</v>
      </c>
      <c r="P13" s="226"/>
      <c r="Q13" s="227" t="s">
        <v>30</v>
      </c>
      <c r="R13" s="226"/>
      <c r="S13" s="227" t="s">
        <v>30</v>
      </c>
      <c r="T13" s="226"/>
      <c r="U13" s="227" t="s">
        <v>30</v>
      </c>
      <c r="V13" s="226"/>
      <c r="W13" s="227" t="s">
        <v>30</v>
      </c>
      <c r="X13" s="226"/>
      <c r="Y13" s="227" t="s">
        <v>30</v>
      </c>
      <c r="Z13" s="226"/>
      <c r="AA13" s="227" t="s">
        <v>30</v>
      </c>
      <c r="AB13" s="226"/>
      <c r="AC13" s="227" t="s">
        <v>30</v>
      </c>
      <c r="AD13" s="226"/>
      <c r="AE13" s="227" t="s">
        <v>30</v>
      </c>
      <c r="AF13" s="226"/>
      <c r="AG13" s="227" t="s">
        <v>30</v>
      </c>
      <c r="AH13" s="226"/>
      <c r="AI13" s="227" t="s">
        <v>30</v>
      </c>
      <c r="AJ13" s="226"/>
      <c r="AK13" s="227" t="s">
        <v>30</v>
      </c>
      <c r="AL13" s="226"/>
      <c r="AM13" s="227" t="s">
        <v>30</v>
      </c>
      <c r="AN13" s="226"/>
      <c r="AO13" s="227" t="s">
        <v>30</v>
      </c>
      <c r="AP13" s="226"/>
      <c r="AQ13" s="227" t="s">
        <v>30</v>
      </c>
      <c r="AR13" s="226"/>
      <c r="AS13" s="227" t="s">
        <v>30</v>
      </c>
      <c r="AT13" s="226"/>
      <c r="AU13" s="227" t="s">
        <v>30</v>
      </c>
      <c r="AV13" s="226"/>
      <c r="AW13" s="227" t="s">
        <v>30</v>
      </c>
      <c r="AX13" s="226"/>
      <c r="AY13" s="227" t="s">
        <v>30</v>
      </c>
      <c r="AZ13" s="226"/>
      <c r="BA13" s="227" t="s">
        <v>30</v>
      </c>
      <c r="BB13" s="226"/>
      <c r="BC13" s="227" t="s">
        <v>30</v>
      </c>
      <c r="BD13" s="226"/>
      <c r="BE13" s="227" t="s">
        <v>30</v>
      </c>
      <c r="BF13" s="226"/>
      <c r="BG13" s="227" t="s">
        <v>30</v>
      </c>
      <c r="BH13" s="226"/>
      <c r="BI13" s="227" t="s">
        <v>30</v>
      </c>
      <c r="BJ13" s="226"/>
      <c r="BK13" s="227" t="s">
        <v>30</v>
      </c>
      <c r="BL13" s="226"/>
      <c r="BM13" s="227" t="s">
        <v>30</v>
      </c>
      <c r="BN13" s="226"/>
      <c r="BO13" s="227" t="s">
        <v>30</v>
      </c>
      <c r="BP13" s="226"/>
      <c r="BQ13" s="227" t="s">
        <v>30</v>
      </c>
      <c r="BR13" s="226"/>
      <c r="BS13" s="227" t="s">
        <v>30</v>
      </c>
      <c r="BT13" s="226"/>
      <c r="BU13" s="227" t="s">
        <v>30</v>
      </c>
      <c r="BV13" s="226"/>
      <c r="BW13" s="227" t="s">
        <v>30</v>
      </c>
      <c r="BX13" s="226"/>
      <c r="BY13" s="227" t="s">
        <v>30</v>
      </c>
      <c r="BZ13" s="226"/>
      <c r="CA13" s="227" t="s">
        <v>30</v>
      </c>
      <c r="CB13" s="226"/>
      <c r="CC13" s="227" t="s">
        <v>30</v>
      </c>
      <c r="CD13" s="226"/>
      <c r="CE13" s="227" t="s">
        <v>30</v>
      </c>
      <c r="CF13" s="226"/>
      <c r="CG13" s="227" t="s">
        <v>30</v>
      </c>
      <c r="CH13" s="226"/>
      <c r="CI13" s="227" t="s">
        <v>30</v>
      </c>
      <c r="CJ13" s="226"/>
      <c r="CK13" s="227" t="s">
        <v>30</v>
      </c>
      <c r="CL13" s="226"/>
      <c r="CM13" s="227" t="s">
        <v>30</v>
      </c>
      <c r="CN13" s="226"/>
      <c r="CO13" s="227" t="s">
        <v>30</v>
      </c>
      <c r="CP13" s="226"/>
      <c r="CQ13" s="227" t="s">
        <v>30</v>
      </c>
      <c r="CR13" s="226"/>
      <c r="CS13" s="227" t="s">
        <v>30</v>
      </c>
      <c r="CT13" s="226"/>
      <c r="CU13" s="227" t="s">
        <v>30</v>
      </c>
    </row>
    <row r="14" spans="1:99" x14ac:dyDescent="0.2">
      <c r="A14" s="229" t="s">
        <v>32</v>
      </c>
      <c r="B14" s="230" t="s">
        <v>33</v>
      </c>
      <c r="C14" s="230" t="s">
        <v>27</v>
      </c>
      <c r="D14" s="230" t="s">
        <v>39</v>
      </c>
      <c r="E14" s="230">
        <v>1.6940983299231014</v>
      </c>
      <c r="F14" s="230" t="s">
        <v>39</v>
      </c>
      <c r="G14" s="230">
        <v>1.6940983299231014</v>
      </c>
      <c r="H14" s="230" t="s">
        <v>39</v>
      </c>
      <c r="I14" s="230">
        <v>1.6940983299231014</v>
      </c>
      <c r="J14" s="230" t="s">
        <v>39</v>
      </c>
      <c r="K14" s="230">
        <v>1.6940983299231014</v>
      </c>
      <c r="L14" s="230" t="s">
        <v>39</v>
      </c>
      <c r="M14" s="230">
        <v>1.6940983299231014</v>
      </c>
      <c r="N14" s="230" t="s">
        <v>39</v>
      </c>
      <c r="O14" s="230">
        <v>1.6940983299231014</v>
      </c>
      <c r="P14" s="230" t="s">
        <v>39</v>
      </c>
      <c r="Q14" s="230">
        <v>1.6940983299231014</v>
      </c>
      <c r="R14" s="230" t="s">
        <v>39</v>
      </c>
      <c r="S14" s="230">
        <v>1.6940983299231014</v>
      </c>
      <c r="T14" s="230" t="s">
        <v>39</v>
      </c>
      <c r="U14" s="230">
        <v>1.6940983299231014</v>
      </c>
      <c r="V14" s="230" t="s">
        <v>39</v>
      </c>
      <c r="W14" s="230">
        <v>1.6940983299231014</v>
      </c>
      <c r="X14" s="230" t="s">
        <v>39</v>
      </c>
      <c r="Y14" s="230">
        <v>1.6940983299231014</v>
      </c>
      <c r="Z14" s="230" t="s">
        <v>39</v>
      </c>
      <c r="AA14" s="230">
        <v>1.6940983299231014</v>
      </c>
      <c r="AB14" s="230" t="s">
        <v>39</v>
      </c>
      <c r="AC14" s="230">
        <v>1.6940983299231014</v>
      </c>
      <c r="AD14" s="230" t="s">
        <v>39</v>
      </c>
      <c r="AE14" s="230">
        <v>1.6940983299231014</v>
      </c>
      <c r="AF14" s="230" t="s">
        <v>39</v>
      </c>
      <c r="AG14" s="230">
        <v>1.6940983299231014</v>
      </c>
      <c r="AH14" s="230" t="s">
        <v>39</v>
      </c>
      <c r="AI14" s="230">
        <v>1.6940983299231014</v>
      </c>
      <c r="AJ14" s="230" t="s">
        <v>39</v>
      </c>
      <c r="AK14" s="230">
        <v>1.6940983299231014</v>
      </c>
      <c r="AL14" s="230" t="s">
        <v>39</v>
      </c>
      <c r="AM14" s="230">
        <v>1.6940983299231014</v>
      </c>
      <c r="AN14" s="230" t="s">
        <v>39</v>
      </c>
      <c r="AO14" s="230">
        <v>1.560513628356013</v>
      </c>
      <c r="AP14" s="230" t="s">
        <v>39</v>
      </c>
      <c r="AQ14" s="230">
        <v>1.560513628356013</v>
      </c>
      <c r="AR14" s="230" t="s">
        <v>39</v>
      </c>
      <c r="AS14" s="230">
        <v>1.560513628356013</v>
      </c>
      <c r="AT14" s="230" t="s">
        <v>39</v>
      </c>
      <c r="AU14" s="230">
        <v>1.560513685305555</v>
      </c>
      <c r="AV14" s="230" t="s">
        <v>39</v>
      </c>
      <c r="AW14" s="230">
        <v>1.5605146348629297</v>
      </c>
      <c r="AX14" s="230" t="s">
        <v>39</v>
      </c>
      <c r="AY14" s="230">
        <v>1.5605155053003923</v>
      </c>
      <c r="AZ14" s="230" t="s">
        <v>39</v>
      </c>
      <c r="BA14" s="230">
        <v>1.5605163061111953</v>
      </c>
      <c r="BB14" s="230" t="s">
        <v>39</v>
      </c>
      <c r="BC14" s="230">
        <v>1.56051704532826</v>
      </c>
      <c r="BD14" s="230" t="s">
        <v>39</v>
      </c>
      <c r="BE14" s="230">
        <v>1.5605177297945756</v>
      </c>
      <c r="BF14" s="230" t="s">
        <v>39</v>
      </c>
      <c r="BG14" s="230">
        <v>1.5605183653756669</v>
      </c>
      <c r="BH14" s="230" t="s">
        <v>39</v>
      </c>
      <c r="BI14" s="230">
        <v>1.5605189571281042</v>
      </c>
      <c r="BJ14" s="230" t="s">
        <v>39</v>
      </c>
      <c r="BK14" s="230">
        <v>1.5605195094343152</v>
      </c>
      <c r="BL14" s="230" t="s">
        <v>39</v>
      </c>
      <c r="BM14" s="230">
        <v>1.5605200261113084</v>
      </c>
      <c r="BN14" s="230" t="s">
        <v>39</v>
      </c>
      <c r="BO14" s="230">
        <v>1.5605205104990105</v>
      </c>
      <c r="BP14" s="230" t="s">
        <v>39</v>
      </c>
      <c r="BQ14" s="230">
        <v>1.5605209655325447</v>
      </c>
      <c r="BR14" s="230" t="s">
        <v>39</v>
      </c>
      <c r="BS14" s="230">
        <v>1.5605213938017575</v>
      </c>
      <c r="BT14" s="230" t="s">
        <v>39</v>
      </c>
      <c r="BU14" s="230">
        <v>1.5605217976005368</v>
      </c>
      <c r="BV14" s="230" t="s">
        <v>39</v>
      </c>
      <c r="BW14" s="230">
        <v>1.560522185607548</v>
      </c>
      <c r="BX14" s="230" t="s">
        <v>39</v>
      </c>
      <c r="BY14" s="230">
        <v>1.5605225526429332</v>
      </c>
      <c r="BZ14" s="230" t="s">
        <v>39</v>
      </c>
      <c r="CA14" s="230">
        <v>1.5605229003622152</v>
      </c>
      <c r="CB14" s="230" t="s">
        <v>39</v>
      </c>
      <c r="CC14" s="230">
        <v>1.5605232350393903</v>
      </c>
      <c r="CD14" s="230" t="s">
        <v>39</v>
      </c>
      <c r="CE14" s="230">
        <v>1.5605235529839991</v>
      </c>
      <c r="CF14" s="230" t="s">
        <v>39</v>
      </c>
      <c r="CG14" s="230">
        <v>1.5605238554202838</v>
      </c>
      <c r="CH14" s="230" t="s">
        <v>39</v>
      </c>
      <c r="CI14" s="230">
        <v>1.5605241434559001</v>
      </c>
      <c r="CJ14" s="230" t="s">
        <v>39</v>
      </c>
      <c r="CK14" s="230">
        <v>1.5605244180954738</v>
      </c>
      <c r="CL14" s="230" t="s">
        <v>39</v>
      </c>
      <c r="CM14" s="230">
        <v>1.5605246802523072</v>
      </c>
      <c r="CN14" s="230" t="s">
        <v>39</v>
      </c>
      <c r="CO14" s="230">
        <v>1.5605249307170266</v>
      </c>
      <c r="CP14" s="230" t="s">
        <v>39</v>
      </c>
      <c r="CQ14" s="230">
        <v>1.5605423521284456</v>
      </c>
      <c r="CR14" s="230" t="s">
        <v>39</v>
      </c>
      <c r="CS14" s="230">
        <v>1.5605590357470471</v>
      </c>
      <c r="CT14" s="230" t="s">
        <v>39</v>
      </c>
      <c r="CU14" s="230">
        <v>1.5605733048477368</v>
      </c>
    </row>
    <row r="16" spans="1:99" x14ac:dyDescent="0.2">
      <c r="A16" s="210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4"/>
  <sheetViews>
    <sheetView workbookViewId="0">
      <selection activeCell="A32" sqref="A32"/>
    </sheetView>
  </sheetViews>
  <sheetFormatPr baseColWidth="10" defaultRowHeight="12.75" x14ac:dyDescent="0.2"/>
  <cols>
    <col min="1" max="1" width="60.28515625" style="78" customWidth="1"/>
    <col min="2" max="16384" width="11.42578125" style="78"/>
  </cols>
  <sheetData>
    <row r="1" spans="1:187" s="194" customFormat="1" ht="15.75" x14ac:dyDescent="0.25">
      <c r="A1" s="86" t="s">
        <v>34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187" s="194" customFormat="1" x14ac:dyDescent="0.2">
      <c r="A2" s="89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</row>
    <row r="3" spans="1:187" s="194" customFormat="1" x14ac:dyDescent="0.2">
      <c r="A3" s="196" t="s">
        <v>35</v>
      </c>
      <c r="B3" s="92" t="s">
        <v>37</v>
      </c>
    </row>
    <row r="4" spans="1:187" s="194" customFormat="1" ht="25.5" x14ac:dyDescent="0.2">
      <c r="A4" s="196" t="s">
        <v>36</v>
      </c>
      <c r="B4" s="107" t="s">
        <v>38</v>
      </c>
    </row>
    <row r="5" spans="1:187" s="194" customFormat="1" x14ac:dyDescent="0.2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</row>
    <row r="6" spans="1:187" s="194" customFormat="1" x14ac:dyDescent="0.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</row>
    <row r="7" spans="1:187" s="194" customFormat="1" x14ac:dyDescent="0.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</row>
    <row r="8" spans="1:187" s="194" customFormat="1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</row>
    <row r="9" spans="1:187" s="194" customFormat="1" ht="13.5" thickBot="1" x14ac:dyDescent="0.2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</row>
    <row r="10" spans="1:187" s="194" customFormat="1" x14ac:dyDescent="0.2">
      <c r="A10" s="199" t="s">
        <v>31</v>
      </c>
      <c r="B10" s="200"/>
      <c r="C10" s="201"/>
      <c r="D10" s="200"/>
      <c r="E10" s="201"/>
      <c r="F10" s="200"/>
      <c r="G10" s="201"/>
      <c r="H10" s="200"/>
      <c r="I10" s="201"/>
      <c r="J10" s="200"/>
      <c r="K10" s="201"/>
      <c r="L10" s="200"/>
      <c r="M10" s="201"/>
      <c r="N10" s="200"/>
      <c r="O10" s="201"/>
      <c r="P10" s="200"/>
      <c r="Q10" s="201"/>
      <c r="R10" s="200"/>
      <c r="S10" s="201"/>
      <c r="T10" s="200"/>
      <c r="U10" s="201"/>
      <c r="V10" s="200"/>
      <c r="W10" s="201"/>
      <c r="X10" s="200"/>
      <c r="Y10" s="201"/>
      <c r="Z10" s="200"/>
      <c r="AA10" s="201"/>
      <c r="AB10" s="200"/>
      <c r="AC10" s="201"/>
      <c r="AD10" s="200"/>
      <c r="AE10" s="201"/>
      <c r="AF10" s="200"/>
      <c r="AG10" s="201"/>
      <c r="AH10" s="200"/>
      <c r="AI10" s="201"/>
      <c r="AJ10" s="200"/>
      <c r="AK10" s="201"/>
      <c r="AL10" s="200"/>
      <c r="AM10" s="201"/>
      <c r="AN10" s="200"/>
      <c r="AO10" s="201"/>
      <c r="AP10" s="200"/>
      <c r="AQ10" s="201"/>
      <c r="AR10" s="200"/>
      <c r="AS10" s="201"/>
      <c r="AT10" s="200"/>
      <c r="AU10" s="201"/>
      <c r="AV10" s="200"/>
      <c r="AW10" s="201"/>
      <c r="AX10" s="200"/>
      <c r="AY10" s="201"/>
      <c r="AZ10" s="200"/>
      <c r="BA10" s="201"/>
      <c r="BB10" s="200"/>
      <c r="BC10" s="201"/>
      <c r="BD10" s="200"/>
      <c r="BE10" s="201"/>
      <c r="BF10" s="200"/>
      <c r="BG10" s="201"/>
      <c r="BH10" s="200"/>
      <c r="BI10" s="201"/>
      <c r="BJ10" s="200"/>
      <c r="BK10" s="201"/>
      <c r="BL10" s="200"/>
      <c r="BM10" s="201"/>
      <c r="BN10" s="200"/>
      <c r="BO10" s="201"/>
      <c r="BP10" s="200"/>
      <c r="BQ10" s="201"/>
      <c r="BR10" s="200"/>
      <c r="BS10" s="201"/>
      <c r="BT10" s="200"/>
      <c r="BU10" s="201"/>
      <c r="BV10" s="200"/>
      <c r="BW10" s="201"/>
      <c r="BX10" s="200"/>
      <c r="BY10" s="201"/>
      <c r="BZ10" s="200"/>
      <c r="CA10" s="201"/>
      <c r="CB10" s="200"/>
      <c r="CC10" s="201"/>
      <c r="CD10" s="200"/>
      <c r="CE10" s="201"/>
      <c r="CF10" s="200"/>
      <c r="CG10" s="201"/>
      <c r="CH10" s="200"/>
      <c r="CI10" s="201"/>
      <c r="CJ10" s="200"/>
      <c r="CK10" s="201"/>
      <c r="CL10" s="200"/>
      <c r="CM10" s="201"/>
      <c r="CN10" s="200"/>
      <c r="CO10" s="201"/>
      <c r="CP10" s="200"/>
      <c r="CQ10" s="201"/>
      <c r="CR10" s="200"/>
      <c r="CS10" s="201"/>
      <c r="CT10" s="200"/>
      <c r="CU10" s="201"/>
      <c r="CV10" s="200"/>
      <c r="CW10" s="201"/>
      <c r="CX10" s="200"/>
      <c r="CY10" s="201"/>
      <c r="CZ10" s="200"/>
      <c r="DA10" s="201"/>
      <c r="DB10" s="200"/>
      <c r="DC10" s="201"/>
      <c r="DD10" s="200"/>
      <c r="DE10" s="201"/>
      <c r="DF10" s="200"/>
      <c r="DG10" s="201"/>
      <c r="DH10" s="200"/>
      <c r="DI10" s="201"/>
      <c r="DJ10" s="200"/>
      <c r="DK10" s="201"/>
      <c r="DL10" s="200"/>
      <c r="DM10" s="201"/>
      <c r="DN10" s="200"/>
      <c r="DO10" s="201"/>
      <c r="DP10" s="200"/>
      <c r="DQ10" s="201"/>
      <c r="DR10" s="200"/>
      <c r="DS10" s="201"/>
      <c r="DT10" s="200"/>
      <c r="DU10" s="201"/>
      <c r="DV10" s="200"/>
      <c r="DW10" s="201"/>
      <c r="DX10" s="200"/>
      <c r="DY10" s="201"/>
      <c r="DZ10" s="200"/>
      <c r="EA10" s="201"/>
      <c r="EB10" s="200"/>
      <c r="EC10" s="201"/>
      <c r="ED10" s="200"/>
      <c r="EE10" s="201"/>
      <c r="EF10" s="200"/>
      <c r="EG10" s="201"/>
      <c r="EH10" s="200"/>
      <c r="EI10" s="201"/>
      <c r="EJ10" s="200"/>
      <c r="EK10" s="201"/>
      <c r="EL10" s="200"/>
      <c r="EM10" s="201"/>
      <c r="EN10" s="200"/>
      <c r="EO10" s="201"/>
      <c r="EP10" s="200"/>
      <c r="EQ10" s="201"/>
      <c r="ER10" s="200"/>
      <c r="ES10" s="201"/>
      <c r="ET10" s="200"/>
      <c r="EU10" s="201"/>
      <c r="EV10" s="200"/>
      <c r="EW10" s="201"/>
      <c r="EX10" s="200"/>
      <c r="EY10" s="201"/>
      <c r="EZ10" s="200"/>
      <c r="FA10" s="201"/>
      <c r="FB10" s="200"/>
      <c r="FC10" s="201"/>
      <c r="FD10" s="200"/>
      <c r="FE10" s="201"/>
      <c r="FF10" s="200"/>
      <c r="FG10" s="201"/>
      <c r="FH10" s="200"/>
      <c r="FI10" s="201"/>
      <c r="FJ10" s="200"/>
      <c r="FK10" s="201"/>
      <c r="FL10" s="200"/>
      <c r="FM10" s="201"/>
      <c r="FN10" s="200"/>
      <c r="FO10" s="201"/>
      <c r="FP10" s="200"/>
      <c r="FQ10" s="201"/>
      <c r="FR10" s="200"/>
      <c r="FS10" s="201"/>
      <c r="FT10" s="200"/>
      <c r="FU10" s="201"/>
      <c r="FV10" s="200"/>
      <c r="FW10" s="201"/>
      <c r="FX10" s="200"/>
      <c r="FY10" s="201"/>
      <c r="FZ10" s="200"/>
      <c r="GA10" s="201"/>
      <c r="GB10" s="200"/>
      <c r="GC10" s="201"/>
      <c r="GD10" s="200"/>
      <c r="GE10" s="201"/>
    </row>
    <row r="11" spans="1:187" s="194" customFormat="1" x14ac:dyDescent="0.2">
      <c r="A11" s="98">
        <v>41547</v>
      </c>
      <c r="B11" s="202"/>
      <c r="C11" s="203"/>
      <c r="D11" s="202">
        <v>41456</v>
      </c>
      <c r="E11" s="203"/>
      <c r="F11" s="202">
        <v>41457</v>
      </c>
      <c r="G11" s="203"/>
      <c r="H11" s="202">
        <v>41458</v>
      </c>
      <c r="I11" s="203"/>
      <c r="J11" s="202">
        <v>41459</v>
      </c>
      <c r="K11" s="203"/>
      <c r="L11" s="202">
        <v>41460</v>
      </c>
      <c r="M11" s="203"/>
      <c r="N11" s="202">
        <v>41461</v>
      </c>
      <c r="O11" s="203"/>
      <c r="P11" s="202">
        <v>41462</v>
      </c>
      <c r="Q11" s="203"/>
      <c r="R11" s="202">
        <v>41463</v>
      </c>
      <c r="S11" s="203"/>
      <c r="T11" s="202">
        <v>41464</v>
      </c>
      <c r="U11" s="203"/>
      <c r="V11" s="202">
        <v>41465</v>
      </c>
      <c r="W11" s="203"/>
      <c r="X11" s="202">
        <v>41466</v>
      </c>
      <c r="Y11" s="203"/>
      <c r="Z11" s="202">
        <v>41467</v>
      </c>
      <c r="AA11" s="203"/>
      <c r="AB11" s="202">
        <v>41468</v>
      </c>
      <c r="AC11" s="203"/>
      <c r="AD11" s="202">
        <v>41469</v>
      </c>
      <c r="AE11" s="203"/>
      <c r="AF11" s="202">
        <v>41470</v>
      </c>
      <c r="AG11" s="203"/>
      <c r="AH11" s="202">
        <v>41471</v>
      </c>
      <c r="AI11" s="203"/>
      <c r="AJ11" s="202">
        <v>41472</v>
      </c>
      <c r="AK11" s="203"/>
      <c r="AL11" s="202">
        <v>41473</v>
      </c>
      <c r="AM11" s="203"/>
      <c r="AN11" s="202">
        <v>41474</v>
      </c>
      <c r="AO11" s="203"/>
      <c r="AP11" s="202">
        <v>41475</v>
      </c>
      <c r="AQ11" s="203"/>
      <c r="AR11" s="202">
        <v>41476</v>
      </c>
      <c r="AS11" s="203"/>
      <c r="AT11" s="202">
        <v>41477</v>
      </c>
      <c r="AU11" s="203"/>
      <c r="AV11" s="202">
        <v>41478</v>
      </c>
      <c r="AW11" s="203"/>
      <c r="AX11" s="202">
        <v>41479</v>
      </c>
      <c r="AY11" s="203"/>
      <c r="AZ11" s="202">
        <v>41480</v>
      </c>
      <c r="BA11" s="203"/>
      <c r="BB11" s="202">
        <v>41481</v>
      </c>
      <c r="BC11" s="203"/>
      <c r="BD11" s="202">
        <v>41482</v>
      </c>
      <c r="BE11" s="203"/>
      <c r="BF11" s="202">
        <v>41483</v>
      </c>
      <c r="BG11" s="203"/>
      <c r="BH11" s="202">
        <v>41484</v>
      </c>
      <c r="BI11" s="203"/>
      <c r="BJ11" s="202">
        <v>41485</v>
      </c>
      <c r="BK11" s="203"/>
      <c r="BL11" s="202">
        <v>41486</v>
      </c>
      <c r="BM11" s="203"/>
      <c r="BN11" s="202">
        <v>41487</v>
      </c>
      <c r="BO11" s="203"/>
      <c r="BP11" s="202">
        <v>41488</v>
      </c>
      <c r="BQ11" s="203"/>
      <c r="BR11" s="202">
        <v>41489</v>
      </c>
      <c r="BS11" s="203"/>
      <c r="BT11" s="202">
        <v>41490</v>
      </c>
      <c r="BU11" s="203"/>
      <c r="BV11" s="202">
        <v>41491</v>
      </c>
      <c r="BW11" s="203"/>
      <c r="BX11" s="202">
        <v>41492</v>
      </c>
      <c r="BY11" s="203"/>
      <c r="BZ11" s="202">
        <v>41493</v>
      </c>
      <c r="CA11" s="203"/>
      <c r="CB11" s="202">
        <v>41494</v>
      </c>
      <c r="CC11" s="203"/>
      <c r="CD11" s="202">
        <v>41495</v>
      </c>
      <c r="CE11" s="203"/>
      <c r="CF11" s="202">
        <v>41496</v>
      </c>
      <c r="CG11" s="203"/>
      <c r="CH11" s="202">
        <v>41497</v>
      </c>
      <c r="CI11" s="203"/>
      <c r="CJ11" s="202">
        <v>41498</v>
      </c>
      <c r="CK11" s="203"/>
      <c r="CL11" s="202">
        <v>41499</v>
      </c>
      <c r="CM11" s="203"/>
      <c r="CN11" s="202">
        <v>41500</v>
      </c>
      <c r="CO11" s="203"/>
      <c r="CP11" s="202">
        <v>41501</v>
      </c>
      <c r="CQ11" s="203"/>
      <c r="CR11" s="202">
        <v>41502</v>
      </c>
      <c r="CS11" s="203"/>
      <c r="CT11" s="202">
        <v>41503</v>
      </c>
      <c r="CU11" s="203"/>
      <c r="CV11" s="202">
        <v>41504</v>
      </c>
      <c r="CW11" s="203"/>
      <c r="CX11" s="202">
        <v>41505</v>
      </c>
      <c r="CY11" s="203"/>
      <c r="CZ11" s="202">
        <v>41506</v>
      </c>
      <c r="DA11" s="203"/>
      <c r="DB11" s="202">
        <v>41507</v>
      </c>
      <c r="DC11" s="203"/>
      <c r="DD11" s="202">
        <v>41508</v>
      </c>
      <c r="DE11" s="203"/>
      <c r="DF11" s="202">
        <v>41509</v>
      </c>
      <c r="DG11" s="203"/>
      <c r="DH11" s="202">
        <v>41510</v>
      </c>
      <c r="DI11" s="203"/>
      <c r="DJ11" s="202">
        <v>41511</v>
      </c>
      <c r="DK11" s="203"/>
      <c r="DL11" s="202">
        <v>41512</v>
      </c>
      <c r="DM11" s="203"/>
      <c r="DN11" s="202">
        <v>41513</v>
      </c>
      <c r="DO11" s="203"/>
      <c r="DP11" s="202">
        <v>41514</v>
      </c>
      <c r="DQ11" s="203"/>
      <c r="DR11" s="202">
        <v>41515</v>
      </c>
      <c r="DS11" s="203"/>
      <c r="DT11" s="202">
        <v>41516</v>
      </c>
      <c r="DU11" s="203"/>
      <c r="DV11" s="202">
        <v>41517</v>
      </c>
      <c r="DW11" s="203"/>
      <c r="DX11" s="202">
        <v>41518</v>
      </c>
      <c r="DY11" s="203"/>
      <c r="DZ11" s="202">
        <v>41519</v>
      </c>
      <c r="EA11" s="203"/>
      <c r="EB11" s="202">
        <v>41520</v>
      </c>
      <c r="EC11" s="203"/>
      <c r="ED11" s="202">
        <v>41521</v>
      </c>
      <c r="EE11" s="203"/>
      <c r="EF11" s="202">
        <v>41522</v>
      </c>
      <c r="EG11" s="203"/>
      <c r="EH11" s="202">
        <v>41523</v>
      </c>
      <c r="EI11" s="203"/>
      <c r="EJ11" s="202">
        <v>41524</v>
      </c>
      <c r="EK11" s="203"/>
      <c r="EL11" s="202">
        <v>41525</v>
      </c>
      <c r="EM11" s="203"/>
      <c r="EN11" s="202">
        <v>41526</v>
      </c>
      <c r="EO11" s="203"/>
      <c r="EP11" s="202">
        <v>41527</v>
      </c>
      <c r="EQ11" s="203"/>
      <c r="ER11" s="202">
        <v>41528</v>
      </c>
      <c r="ES11" s="203"/>
      <c r="ET11" s="202">
        <v>41529</v>
      </c>
      <c r="EU11" s="203"/>
      <c r="EV11" s="202">
        <v>41530</v>
      </c>
      <c r="EW11" s="203"/>
      <c r="EX11" s="202">
        <v>41531</v>
      </c>
      <c r="EY11" s="203"/>
      <c r="EZ11" s="202">
        <v>41532</v>
      </c>
      <c r="FA11" s="203"/>
      <c r="FB11" s="202">
        <v>41533</v>
      </c>
      <c r="FC11" s="203"/>
      <c r="FD11" s="202">
        <v>41534</v>
      </c>
      <c r="FE11" s="203"/>
      <c r="FF11" s="202">
        <v>41535</v>
      </c>
      <c r="FG11" s="203"/>
      <c r="FH11" s="202">
        <v>41536</v>
      </c>
      <c r="FI11" s="203"/>
      <c r="FJ11" s="202">
        <v>41537</v>
      </c>
      <c r="FK11" s="203"/>
      <c r="FL11" s="202">
        <v>41538</v>
      </c>
      <c r="FM11" s="203"/>
      <c r="FN11" s="202">
        <v>41539</v>
      </c>
      <c r="FO11" s="203"/>
      <c r="FP11" s="202">
        <v>41540</v>
      </c>
      <c r="FQ11" s="203"/>
      <c r="FR11" s="202">
        <v>41541</v>
      </c>
      <c r="FS11" s="203"/>
      <c r="FT11" s="202">
        <v>41542</v>
      </c>
      <c r="FU11" s="203"/>
      <c r="FV11" s="202">
        <v>41543</v>
      </c>
      <c r="FW11" s="203"/>
      <c r="FX11" s="202">
        <v>41544</v>
      </c>
      <c r="FY11" s="203"/>
      <c r="FZ11" s="202">
        <v>41545</v>
      </c>
      <c r="GA11" s="203"/>
      <c r="GB11" s="202">
        <v>41546</v>
      </c>
      <c r="GC11" s="203"/>
      <c r="GD11" s="202">
        <v>41547</v>
      </c>
      <c r="GE11" s="203"/>
    </row>
    <row r="12" spans="1:187" s="194" customFormat="1" x14ac:dyDescent="0.2">
      <c r="A12" s="204" t="s">
        <v>25</v>
      </c>
      <c r="B12" s="205" t="s">
        <v>24</v>
      </c>
      <c r="C12" s="206" t="s">
        <v>26</v>
      </c>
      <c r="D12" s="205" t="s">
        <v>28</v>
      </c>
      <c r="E12" s="206" t="s">
        <v>29</v>
      </c>
      <c r="F12" s="205" t="s">
        <v>28</v>
      </c>
      <c r="G12" s="206" t="s">
        <v>29</v>
      </c>
      <c r="H12" s="205" t="s">
        <v>28</v>
      </c>
      <c r="I12" s="206" t="s">
        <v>29</v>
      </c>
      <c r="J12" s="205" t="s">
        <v>28</v>
      </c>
      <c r="K12" s="206" t="s">
        <v>29</v>
      </c>
      <c r="L12" s="205" t="s">
        <v>28</v>
      </c>
      <c r="M12" s="206" t="s">
        <v>29</v>
      </c>
      <c r="N12" s="205" t="s">
        <v>28</v>
      </c>
      <c r="O12" s="206" t="s">
        <v>29</v>
      </c>
      <c r="P12" s="205" t="s">
        <v>28</v>
      </c>
      <c r="Q12" s="206" t="s">
        <v>29</v>
      </c>
      <c r="R12" s="205" t="s">
        <v>28</v>
      </c>
      <c r="S12" s="206" t="s">
        <v>29</v>
      </c>
      <c r="T12" s="205" t="s">
        <v>28</v>
      </c>
      <c r="U12" s="206" t="s">
        <v>29</v>
      </c>
      <c r="V12" s="205" t="s">
        <v>28</v>
      </c>
      <c r="W12" s="206" t="s">
        <v>29</v>
      </c>
      <c r="X12" s="205" t="s">
        <v>28</v>
      </c>
      <c r="Y12" s="206" t="s">
        <v>29</v>
      </c>
      <c r="Z12" s="205" t="s">
        <v>28</v>
      </c>
      <c r="AA12" s="206" t="s">
        <v>29</v>
      </c>
      <c r="AB12" s="205" t="s">
        <v>28</v>
      </c>
      <c r="AC12" s="206" t="s">
        <v>29</v>
      </c>
      <c r="AD12" s="205" t="s">
        <v>28</v>
      </c>
      <c r="AE12" s="206" t="s">
        <v>29</v>
      </c>
      <c r="AF12" s="205" t="s">
        <v>28</v>
      </c>
      <c r="AG12" s="206" t="s">
        <v>29</v>
      </c>
      <c r="AH12" s="205" t="s">
        <v>28</v>
      </c>
      <c r="AI12" s="206" t="s">
        <v>29</v>
      </c>
      <c r="AJ12" s="205" t="s">
        <v>28</v>
      </c>
      <c r="AK12" s="206" t="s">
        <v>29</v>
      </c>
      <c r="AL12" s="205" t="s">
        <v>28</v>
      </c>
      <c r="AM12" s="206" t="s">
        <v>29</v>
      </c>
      <c r="AN12" s="205" t="s">
        <v>28</v>
      </c>
      <c r="AO12" s="206" t="s">
        <v>29</v>
      </c>
      <c r="AP12" s="205" t="s">
        <v>28</v>
      </c>
      <c r="AQ12" s="206" t="s">
        <v>29</v>
      </c>
      <c r="AR12" s="205" t="s">
        <v>28</v>
      </c>
      <c r="AS12" s="206" t="s">
        <v>29</v>
      </c>
      <c r="AT12" s="205" t="s">
        <v>28</v>
      </c>
      <c r="AU12" s="206" t="s">
        <v>29</v>
      </c>
      <c r="AV12" s="205" t="s">
        <v>28</v>
      </c>
      <c r="AW12" s="206" t="s">
        <v>29</v>
      </c>
      <c r="AX12" s="205" t="s">
        <v>28</v>
      </c>
      <c r="AY12" s="206" t="s">
        <v>29</v>
      </c>
      <c r="AZ12" s="205" t="s">
        <v>28</v>
      </c>
      <c r="BA12" s="206" t="s">
        <v>29</v>
      </c>
      <c r="BB12" s="205" t="s">
        <v>28</v>
      </c>
      <c r="BC12" s="206" t="s">
        <v>29</v>
      </c>
      <c r="BD12" s="205" t="s">
        <v>28</v>
      </c>
      <c r="BE12" s="206" t="s">
        <v>29</v>
      </c>
      <c r="BF12" s="205" t="s">
        <v>28</v>
      </c>
      <c r="BG12" s="206" t="s">
        <v>29</v>
      </c>
      <c r="BH12" s="205" t="s">
        <v>28</v>
      </c>
      <c r="BI12" s="206" t="s">
        <v>29</v>
      </c>
      <c r="BJ12" s="205" t="s">
        <v>28</v>
      </c>
      <c r="BK12" s="206" t="s">
        <v>29</v>
      </c>
      <c r="BL12" s="205" t="s">
        <v>28</v>
      </c>
      <c r="BM12" s="206" t="s">
        <v>29</v>
      </c>
      <c r="BN12" s="205" t="s">
        <v>28</v>
      </c>
      <c r="BO12" s="206" t="s">
        <v>29</v>
      </c>
      <c r="BP12" s="205" t="s">
        <v>28</v>
      </c>
      <c r="BQ12" s="206" t="s">
        <v>29</v>
      </c>
      <c r="BR12" s="205" t="s">
        <v>28</v>
      </c>
      <c r="BS12" s="206" t="s">
        <v>29</v>
      </c>
      <c r="BT12" s="205" t="s">
        <v>28</v>
      </c>
      <c r="BU12" s="206" t="s">
        <v>29</v>
      </c>
      <c r="BV12" s="205" t="s">
        <v>28</v>
      </c>
      <c r="BW12" s="206" t="s">
        <v>29</v>
      </c>
      <c r="BX12" s="205" t="s">
        <v>28</v>
      </c>
      <c r="BY12" s="206" t="s">
        <v>29</v>
      </c>
      <c r="BZ12" s="205" t="s">
        <v>28</v>
      </c>
      <c r="CA12" s="206" t="s">
        <v>29</v>
      </c>
      <c r="CB12" s="205" t="s">
        <v>28</v>
      </c>
      <c r="CC12" s="206" t="s">
        <v>29</v>
      </c>
      <c r="CD12" s="205" t="s">
        <v>28</v>
      </c>
      <c r="CE12" s="206" t="s">
        <v>29</v>
      </c>
      <c r="CF12" s="205" t="s">
        <v>28</v>
      </c>
      <c r="CG12" s="206" t="s">
        <v>29</v>
      </c>
      <c r="CH12" s="205" t="s">
        <v>28</v>
      </c>
      <c r="CI12" s="206" t="s">
        <v>29</v>
      </c>
      <c r="CJ12" s="205" t="s">
        <v>28</v>
      </c>
      <c r="CK12" s="206" t="s">
        <v>29</v>
      </c>
      <c r="CL12" s="205" t="s">
        <v>28</v>
      </c>
      <c r="CM12" s="206" t="s">
        <v>29</v>
      </c>
      <c r="CN12" s="205" t="s">
        <v>28</v>
      </c>
      <c r="CO12" s="206" t="s">
        <v>29</v>
      </c>
      <c r="CP12" s="205" t="s">
        <v>28</v>
      </c>
      <c r="CQ12" s="206" t="s">
        <v>29</v>
      </c>
      <c r="CR12" s="205" t="s">
        <v>28</v>
      </c>
      <c r="CS12" s="206" t="s">
        <v>29</v>
      </c>
      <c r="CT12" s="205" t="s">
        <v>28</v>
      </c>
      <c r="CU12" s="206" t="s">
        <v>29</v>
      </c>
      <c r="CV12" s="205" t="s">
        <v>28</v>
      </c>
      <c r="CW12" s="206" t="s">
        <v>29</v>
      </c>
      <c r="CX12" s="205" t="s">
        <v>28</v>
      </c>
      <c r="CY12" s="206" t="s">
        <v>29</v>
      </c>
      <c r="CZ12" s="205" t="s">
        <v>28</v>
      </c>
      <c r="DA12" s="206" t="s">
        <v>29</v>
      </c>
      <c r="DB12" s="205" t="s">
        <v>28</v>
      </c>
      <c r="DC12" s="206" t="s">
        <v>29</v>
      </c>
      <c r="DD12" s="205" t="s">
        <v>28</v>
      </c>
      <c r="DE12" s="206" t="s">
        <v>29</v>
      </c>
      <c r="DF12" s="205" t="s">
        <v>28</v>
      </c>
      <c r="DG12" s="206" t="s">
        <v>29</v>
      </c>
      <c r="DH12" s="205" t="s">
        <v>28</v>
      </c>
      <c r="DI12" s="206" t="s">
        <v>29</v>
      </c>
      <c r="DJ12" s="205" t="s">
        <v>28</v>
      </c>
      <c r="DK12" s="206" t="s">
        <v>29</v>
      </c>
      <c r="DL12" s="205" t="s">
        <v>28</v>
      </c>
      <c r="DM12" s="206" t="s">
        <v>29</v>
      </c>
      <c r="DN12" s="205" t="s">
        <v>28</v>
      </c>
      <c r="DO12" s="206" t="s">
        <v>29</v>
      </c>
      <c r="DP12" s="205" t="s">
        <v>28</v>
      </c>
      <c r="DQ12" s="206" t="s">
        <v>29</v>
      </c>
      <c r="DR12" s="205" t="s">
        <v>28</v>
      </c>
      <c r="DS12" s="206" t="s">
        <v>29</v>
      </c>
      <c r="DT12" s="205" t="s">
        <v>28</v>
      </c>
      <c r="DU12" s="206" t="s">
        <v>29</v>
      </c>
      <c r="DV12" s="205" t="s">
        <v>28</v>
      </c>
      <c r="DW12" s="206" t="s">
        <v>29</v>
      </c>
      <c r="DX12" s="205" t="s">
        <v>28</v>
      </c>
      <c r="DY12" s="206" t="s">
        <v>29</v>
      </c>
      <c r="DZ12" s="205" t="s">
        <v>28</v>
      </c>
      <c r="EA12" s="206" t="s">
        <v>29</v>
      </c>
      <c r="EB12" s="205" t="s">
        <v>28</v>
      </c>
      <c r="EC12" s="206" t="s">
        <v>29</v>
      </c>
      <c r="ED12" s="205" t="s">
        <v>28</v>
      </c>
      <c r="EE12" s="206" t="s">
        <v>29</v>
      </c>
      <c r="EF12" s="205" t="s">
        <v>28</v>
      </c>
      <c r="EG12" s="206" t="s">
        <v>29</v>
      </c>
      <c r="EH12" s="205" t="s">
        <v>28</v>
      </c>
      <c r="EI12" s="206" t="s">
        <v>29</v>
      </c>
      <c r="EJ12" s="205" t="s">
        <v>28</v>
      </c>
      <c r="EK12" s="206" t="s">
        <v>29</v>
      </c>
      <c r="EL12" s="205" t="s">
        <v>28</v>
      </c>
      <c r="EM12" s="206" t="s">
        <v>29</v>
      </c>
      <c r="EN12" s="205" t="s">
        <v>28</v>
      </c>
      <c r="EO12" s="206" t="s">
        <v>29</v>
      </c>
      <c r="EP12" s="205" t="s">
        <v>28</v>
      </c>
      <c r="EQ12" s="206" t="s">
        <v>29</v>
      </c>
      <c r="ER12" s="205" t="s">
        <v>28</v>
      </c>
      <c r="ES12" s="206" t="s">
        <v>29</v>
      </c>
      <c r="ET12" s="205" t="s">
        <v>28</v>
      </c>
      <c r="EU12" s="206" t="s">
        <v>29</v>
      </c>
      <c r="EV12" s="205" t="s">
        <v>28</v>
      </c>
      <c r="EW12" s="206" t="s">
        <v>29</v>
      </c>
      <c r="EX12" s="205" t="s">
        <v>28</v>
      </c>
      <c r="EY12" s="206" t="s">
        <v>29</v>
      </c>
      <c r="EZ12" s="205" t="s">
        <v>28</v>
      </c>
      <c r="FA12" s="206" t="s">
        <v>29</v>
      </c>
      <c r="FB12" s="205" t="s">
        <v>28</v>
      </c>
      <c r="FC12" s="206" t="s">
        <v>29</v>
      </c>
      <c r="FD12" s="205" t="s">
        <v>28</v>
      </c>
      <c r="FE12" s="206" t="s">
        <v>29</v>
      </c>
      <c r="FF12" s="205" t="s">
        <v>28</v>
      </c>
      <c r="FG12" s="206" t="s">
        <v>29</v>
      </c>
      <c r="FH12" s="205" t="s">
        <v>28</v>
      </c>
      <c r="FI12" s="206" t="s">
        <v>29</v>
      </c>
      <c r="FJ12" s="205" t="s">
        <v>28</v>
      </c>
      <c r="FK12" s="206" t="s">
        <v>29</v>
      </c>
      <c r="FL12" s="205" t="s">
        <v>28</v>
      </c>
      <c r="FM12" s="206" t="s">
        <v>29</v>
      </c>
      <c r="FN12" s="205" t="s">
        <v>28</v>
      </c>
      <c r="FO12" s="206" t="s">
        <v>29</v>
      </c>
      <c r="FP12" s="205" t="s">
        <v>28</v>
      </c>
      <c r="FQ12" s="206" t="s">
        <v>29</v>
      </c>
      <c r="FR12" s="205" t="s">
        <v>28</v>
      </c>
      <c r="FS12" s="206" t="s">
        <v>29</v>
      </c>
      <c r="FT12" s="205" t="s">
        <v>28</v>
      </c>
      <c r="FU12" s="206" t="s">
        <v>29</v>
      </c>
      <c r="FV12" s="205" t="s">
        <v>28</v>
      </c>
      <c r="FW12" s="206" t="s">
        <v>29</v>
      </c>
      <c r="FX12" s="205" t="s">
        <v>28</v>
      </c>
      <c r="FY12" s="206" t="s">
        <v>29</v>
      </c>
      <c r="FZ12" s="205" t="s">
        <v>28</v>
      </c>
      <c r="GA12" s="206" t="s">
        <v>29</v>
      </c>
      <c r="GB12" s="205" t="s">
        <v>28</v>
      </c>
      <c r="GC12" s="206" t="s">
        <v>29</v>
      </c>
      <c r="GD12" s="205" t="s">
        <v>28</v>
      </c>
      <c r="GE12" s="206" t="s">
        <v>29</v>
      </c>
    </row>
    <row r="13" spans="1:187" s="194" customFormat="1" x14ac:dyDescent="0.2">
      <c r="A13" s="104"/>
      <c r="B13" s="205"/>
      <c r="C13" s="206"/>
      <c r="D13" s="205"/>
      <c r="E13" s="206" t="s">
        <v>30</v>
      </c>
      <c r="F13" s="205"/>
      <c r="G13" s="206" t="s">
        <v>30</v>
      </c>
      <c r="H13" s="205"/>
      <c r="I13" s="206" t="s">
        <v>30</v>
      </c>
      <c r="J13" s="205"/>
      <c r="K13" s="206" t="s">
        <v>30</v>
      </c>
      <c r="L13" s="205"/>
      <c r="M13" s="206" t="s">
        <v>30</v>
      </c>
      <c r="N13" s="205"/>
      <c r="O13" s="206" t="s">
        <v>30</v>
      </c>
      <c r="P13" s="205"/>
      <c r="Q13" s="206" t="s">
        <v>30</v>
      </c>
      <c r="R13" s="205"/>
      <c r="S13" s="206" t="s">
        <v>30</v>
      </c>
      <c r="T13" s="205"/>
      <c r="U13" s="206" t="s">
        <v>30</v>
      </c>
      <c r="V13" s="205"/>
      <c r="W13" s="206" t="s">
        <v>30</v>
      </c>
      <c r="X13" s="205"/>
      <c r="Y13" s="206" t="s">
        <v>30</v>
      </c>
      <c r="Z13" s="205"/>
      <c r="AA13" s="206" t="s">
        <v>30</v>
      </c>
      <c r="AB13" s="205"/>
      <c r="AC13" s="206" t="s">
        <v>30</v>
      </c>
      <c r="AD13" s="205"/>
      <c r="AE13" s="206" t="s">
        <v>30</v>
      </c>
      <c r="AF13" s="205"/>
      <c r="AG13" s="206" t="s">
        <v>30</v>
      </c>
      <c r="AH13" s="205"/>
      <c r="AI13" s="206" t="s">
        <v>30</v>
      </c>
      <c r="AJ13" s="205"/>
      <c r="AK13" s="206" t="s">
        <v>30</v>
      </c>
      <c r="AL13" s="205"/>
      <c r="AM13" s="206" t="s">
        <v>30</v>
      </c>
      <c r="AN13" s="205"/>
      <c r="AO13" s="206" t="s">
        <v>30</v>
      </c>
      <c r="AP13" s="205"/>
      <c r="AQ13" s="206" t="s">
        <v>30</v>
      </c>
      <c r="AR13" s="205"/>
      <c r="AS13" s="206" t="s">
        <v>30</v>
      </c>
      <c r="AT13" s="205"/>
      <c r="AU13" s="206" t="s">
        <v>30</v>
      </c>
      <c r="AV13" s="205"/>
      <c r="AW13" s="206" t="s">
        <v>30</v>
      </c>
      <c r="AX13" s="205"/>
      <c r="AY13" s="206" t="s">
        <v>30</v>
      </c>
      <c r="AZ13" s="205"/>
      <c r="BA13" s="206" t="s">
        <v>30</v>
      </c>
      <c r="BB13" s="205"/>
      <c r="BC13" s="206" t="s">
        <v>30</v>
      </c>
      <c r="BD13" s="205"/>
      <c r="BE13" s="206" t="s">
        <v>30</v>
      </c>
      <c r="BF13" s="205"/>
      <c r="BG13" s="206" t="s">
        <v>30</v>
      </c>
      <c r="BH13" s="205"/>
      <c r="BI13" s="206" t="s">
        <v>30</v>
      </c>
      <c r="BJ13" s="205"/>
      <c r="BK13" s="206" t="s">
        <v>30</v>
      </c>
      <c r="BL13" s="205"/>
      <c r="BM13" s="206" t="s">
        <v>30</v>
      </c>
      <c r="BN13" s="205"/>
      <c r="BO13" s="206" t="s">
        <v>30</v>
      </c>
      <c r="BP13" s="205"/>
      <c r="BQ13" s="206" t="s">
        <v>30</v>
      </c>
      <c r="BR13" s="205"/>
      <c r="BS13" s="206" t="s">
        <v>30</v>
      </c>
      <c r="BT13" s="205"/>
      <c r="BU13" s="206" t="s">
        <v>30</v>
      </c>
      <c r="BV13" s="205"/>
      <c r="BW13" s="206" t="s">
        <v>30</v>
      </c>
      <c r="BX13" s="205"/>
      <c r="BY13" s="206" t="s">
        <v>30</v>
      </c>
      <c r="BZ13" s="205"/>
      <c r="CA13" s="206" t="s">
        <v>30</v>
      </c>
      <c r="CB13" s="205"/>
      <c r="CC13" s="206" t="s">
        <v>30</v>
      </c>
      <c r="CD13" s="205"/>
      <c r="CE13" s="206" t="s">
        <v>30</v>
      </c>
      <c r="CF13" s="205"/>
      <c r="CG13" s="206" t="s">
        <v>30</v>
      </c>
      <c r="CH13" s="205"/>
      <c r="CI13" s="206" t="s">
        <v>30</v>
      </c>
      <c r="CJ13" s="205"/>
      <c r="CK13" s="206" t="s">
        <v>30</v>
      </c>
      <c r="CL13" s="205"/>
      <c r="CM13" s="206" t="s">
        <v>30</v>
      </c>
      <c r="CN13" s="205"/>
      <c r="CO13" s="206" t="s">
        <v>30</v>
      </c>
      <c r="CP13" s="205"/>
      <c r="CQ13" s="206" t="s">
        <v>30</v>
      </c>
      <c r="CR13" s="205"/>
      <c r="CS13" s="206" t="s">
        <v>30</v>
      </c>
      <c r="CT13" s="205"/>
      <c r="CU13" s="206" t="s">
        <v>30</v>
      </c>
      <c r="CV13" s="205"/>
      <c r="CW13" s="206" t="s">
        <v>30</v>
      </c>
      <c r="CX13" s="205"/>
      <c r="CY13" s="206" t="s">
        <v>30</v>
      </c>
      <c r="CZ13" s="205"/>
      <c r="DA13" s="206" t="s">
        <v>30</v>
      </c>
      <c r="DB13" s="205"/>
      <c r="DC13" s="206" t="s">
        <v>30</v>
      </c>
      <c r="DD13" s="205"/>
      <c r="DE13" s="206" t="s">
        <v>30</v>
      </c>
      <c r="DF13" s="205"/>
      <c r="DG13" s="206" t="s">
        <v>30</v>
      </c>
      <c r="DH13" s="205"/>
      <c r="DI13" s="206" t="s">
        <v>30</v>
      </c>
      <c r="DJ13" s="205"/>
      <c r="DK13" s="206" t="s">
        <v>30</v>
      </c>
      <c r="DL13" s="205"/>
      <c r="DM13" s="206" t="s">
        <v>30</v>
      </c>
      <c r="DN13" s="205"/>
      <c r="DO13" s="206" t="s">
        <v>30</v>
      </c>
      <c r="DP13" s="205"/>
      <c r="DQ13" s="206" t="s">
        <v>30</v>
      </c>
      <c r="DR13" s="205"/>
      <c r="DS13" s="206" t="s">
        <v>30</v>
      </c>
      <c r="DT13" s="205"/>
      <c r="DU13" s="206" t="s">
        <v>30</v>
      </c>
      <c r="DV13" s="205"/>
      <c r="DW13" s="206" t="s">
        <v>30</v>
      </c>
      <c r="DX13" s="205"/>
      <c r="DY13" s="206" t="s">
        <v>30</v>
      </c>
      <c r="DZ13" s="205"/>
      <c r="EA13" s="206" t="s">
        <v>30</v>
      </c>
      <c r="EB13" s="205"/>
      <c r="EC13" s="206" t="s">
        <v>30</v>
      </c>
      <c r="ED13" s="205"/>
      <c r="EE13" s="206" t="s">
        <v>30</v>
      </c>
      <c r="EF13" s="205"/>
      <c r="EG13" s="206" t="s">
        <v>30</v>
      </c>
      <c r="EH13" s="205"/>
      <c r="EI13" s="206" t="s">
        <v>30</v>
      </c>
      <c r="EJ13" s="205"/>
      <c r="EK13" s="206" t="s">
        <v>30</v>
      </c>
      <c r="EL13" s="205"/>
      <c r="EM13" s="206" t="s">
        <v>30</v>
      </c>
      <c r="EN13" s="205"/>
      <c r="EO13" s="206" t="s">
        <v>30</v>
      </c>
      <c r="EP13" s="205"/>
      <c r="EQ13" s="206" t="s">
        <v>30</v>
      </c>
      <c r="ER13" s="205"/>
      <c r="ES13" s="206" t="s">
        <v>30</v>
      </c>
      <c r="ET13" s="205"/>
      <c r="EU13" s="206" t="s">
        <v>30</v>
      </c>
      <c r="EV13" s="205"/>
      <c r="EW13" s="206" t="s">
        <v>30</v>
      </c>
      <c r="EX13" s="205"/>
      <c r="EY13" s="206" t="s">
        <v>30</v>
      </c>
      <c r="EZ13" s="205"/>
      <c r="FA13" s="206" t="s">
        <v>30</v>
      </c>
      <c r="FB13" s="205"/>
      <c r="FC13" s="206" t="s">
        <v>30</v>
      </c>
      <c r="FD13" s="205"/>
      <c r="FE13" s="206" t="s">
        <v>30</v>
      </c>
      <c r="FF13" s="205"/>
      <c r="FG13" s="206" t="s">
        <v>30</v>
      </c>
      <c r="FH13" s="205"/>
      <c r="FI13" s="206" t="s">
        <v>30</v>
      </c>
      <c r="FJ13" s="205"/>
      <c r="FK13" s="206" t="s">
        <v>30</v>
      </c>
      <c r="FL13" s="205"/>
      <c r="FM13" s="206" t="s">
        <v>30</v>
      </c>
      <c r="FN13" s="205"/>
      <c r="FO13" s="206" t="s">
        <v>30</v>
      </c>
      <c r="FP13" s="205"/>
      <c r="FQ13" s="206" t="s">
        <v>30</v>
      </c>
      <c r="FR13" s="205"/>
      <c r="FS13" s="206" t="s">
        <v>30</v>
      </c>
      <c r="FT13" s="205"/>
      <c r="FU13" s="206" t="s">
        <v>30</v>
      </c>
      <c r="FV13" s="205"/>
      <c r="FW13" s="206" t="s">
        <v>30</v>
      </c>
      <c r="FX13" s="205"/>
      <c r="FY13" s="206" t="s">
        <v>30</v>
      </c>
      <c r="FZ13" s="205"/>
      <c r="GA13" s="206" t="s">
        <v>30</v>
      </c>
      <c r="GB13" s="205"/>
      <c r="GC13" s="206" t="s">
        <v>30</v>
      </c>
      <c r="GD13" s="205"/>
      <c r="GE13" s="206" t="s">
        <v>30</v>
      </c>
    </row>
    <row r="14" spans="1:187" s="194" customFormat="1" x14ac:dyDescent="0.2">
      <c r="A14" s="105" t="s">
        <v>32</v>
      </c>
      <c r="B14" s="207" t="s">
        <v>33</v>
      </c>
      <c r="C14" s="207" t="s">
        <v>27</v>
      </c>
      <c r="D14" s="207" t="s">
        <v>39</v>
      </c>
      <c r="E14" s="207">
        <v>4.2611551864694432E-2</v>
      </c>
      <c r="F14" s="207" t="s">
        <v>39</v>
      </c>
      <c r="G14" s="207">
        <v>4.2611423394990681E-2</v>
      </c>
      <c r="H14" s="207" t="s">
        <v>39</v>
      </c>
      <c r="I14" s="207">
        <v>4.2611294760081547E-2</v>
      </c>
      <c r="J14" s="207" t="s">
        <v>39</v>
      </c>
      <c r="K14" s="207">
        <v>4.2611166208938574E-2</v>
      </c>
      <c r="L14" s="207" t="s">
        <v>39</v>
      </c>
      <c r="M14" s="207">
        <v>4.2611037691766843E-2</v>
      </c>
      <c r="N14" s="207" t="s">
        <v>39</v>
      </c>
      <c r="O14" s="207">
        <v>4.261090919196802E-2</v>
      </c>
      <c r="P14" s="207" t="s">
        <v>39</v>
      </c>
      <c r="Q14" s="207">
        <v>4.2610780702428568E-2</v>
      </c>
      <c r="R14" s="207" t="s">
        <v>39</v>
      </c>
      <c r="S14" s="207">
        <v>4.2610652219591698E-2</v>
      </c>
      <c r="T14" s="207" t="s">
        <v>39</v>
      </c>
      <c r="U14" s="207">
        <v>4.2610523741481401E-2</v>
      </c>
      <c r="V14" s="207" t="s">
        <v>39</v>
      </c>
      <c r="W14" s="207">
        <v>4.2611343325892753E-2</v>
      </c>
      <c r="X14" s="207" t="s">
        <v>39</v>
      </c>
      <c r="Y14" s="207">
        <v>4.2611990559715623E-2</v>
      </c>
      <c r="Z14" s="207" t="s">
        <v>39</v>
      </c>
      <c r="AA14" s="207">
        <v>4.2612508482103038E-2</v>
      </c>
      <c r="AB14" s="207" t="s">
        <v>39</v>
      </c>
      <c r="AC14" s="207">
        <v>4.2612926968042683E-2</v>
      </c>
      <c r="AD14" s="207" t="s">
        <v>39</v>
      </c>
      <c r="AE14" s="207">
        <v>4.2613267322463122E-2</v>
      </c>
      <c r="AF14" s="207" t="s">
        <v>39</v>
      </c>
      <c r="AG14" s="207">
        <v>4.2613546630515642E-2</v>
      </c>
      <c r="AH14" s="207" t="s">
        <v>39</v>
      </c>
      <c r="AI14" s="207">
        <v>4.2613774967622052E-2</v>
      </c>
      <c r="AJ14" s="207" t="s">
        <v>39</v>
      </c>
      <c r="AK14" s="207">
        <v>4.2613961327728572E-2</v>
      </c>
      <c r="AL14" s="207" t="s">
        <v>39</v>
      </c>
      <c r="AM14" s="207">
        <v>4.261411270634987E-2</v>
      </c>
      <c r="AN14" s="207" t="s">
        <v>39</v>
      </c>
      <c r="AO14" s="207">
        <v>4.2614234626416468E-2</v>
      </c>
      <c r="AP14" s="207" t="s">
        <v>39</v>
      </c>
      <c r="AQ14" s="207">
        <v>4.2614331481483227E-2</v>
      </c>
      <c r="AR14" s="207" t="s">
        <v>39</v>
      </c>
      <c r="AS14" s="207">
        <v>4.2614406875747399E-2</v>
      </c>
      <c r="AT14" s="207" t="s">
        <v>39</v>
      </c>
      <c r="AU14" s="207">
        <v>4.2614463735520414E-2</v>
      </c>
      <c r="AV14" s="207" t="s">
        <v>39</v>
      </c>
      <c r="AW14" s="207">
        <v>4.261450447823447E-2</v>
      </c>
      <c r="AX14" s="207" t="s">
        <v>39</v>
      </c>
      <c r="AY14" s="207">
        <v>4.2614199110555959E-2</v>
      </c>
      <c r="AZ14" s="207" t="s">
        <v>39</v>
      </c>
      <c r="BA14" s="207">
        <v>4.2613908495012016E-2</v>
      </c>
      <c r="BB14" s="207" t="s">
        <v>39</v>
      </c>
      <c r="BC14" s="207">
        <v>4.2613630354747002E-2</v>
      </c>
      <c r="BD14" s="207" t="s">
        <v>39</v>
      </c>
      <c r="BE14" s="207">
        <v>4.2613363303587656E-2</v>
      </c>
      <c r="BF14" s="207" t="s">
        <v>39</v>
      </c>
      <c r="BG14" s="207">
        <v>4.2613106135616544E-2</v>
      </c>
      <c r="BH14" s="207" t="s">
        <v>39</v>
      </c>
      <c r="BI14" s="207">
        <v>4.2612857845606596E-2</v>
      </c>
      <c r="BJ14" s="207" t="s">
        <v>39</v>
      </c>
      <c r="BK14" s="207">
        <v>4.2612617661964815E-2</v>
      </c>
      <c r="BL14" s="207" t="s">
        <v>39</v>
      </c>
      <c r="BM14" s="207">
        <v>4.261238528212042E-2</v>
      </c>
      <c r="BN14" s="207" t="s">
        <v>39</v>
      </c>
      <c r="BO14" s="207">
        <v>7.3193598345673738E-2</v>
      </c>
      <c r="BP14" s="207" t="s">
        <v>39</v>
      </c>
      <c r="BQ14" s="207">
        <v>7.3193220445981755E-2</v>
      </c>
      <c r="BR14" s="207" t="s">
        <v>39</v>
      </c>
      <c r="BS14" s="207">
        <v>7.3192851798603201E-2</v>
      </c>
      <c r="BT14" s="207" t="s">
        <v>39</v>
      </c>
      <c r="BU14" s="207">
        <v>7.3192491610545266E-2</v>
      </c>
      <c r="BV14" s="207" t="s">
        <v>39</v>
      </c>
      <c r="BW14" s="207">
        <v>7.3192519287147123E-2</v>
      </c>
      <c r="BX14" s="207" t="s">
        <v>39</v>
      </c>
      <c r="BY14" s="207">
        <v>7.319253356279587E-2</v>
      </c>
      <c r="BZ14" s="207" t="s">
        <v>39</v>
      </c>
      <c r="CA14" s="207">
        <v>7.3192535495447311E-2</v>
      </c>
      <c r="CB14" s="207" t="s">
        <v>39</v>
      </c>
      <c r="CC14" s="207">
        <v>7.3192525946837131E-2</v>
      </c>
      <c r="CD14" s="207" t="s">
        <v>39</v>
      </c>
      <c r="CE14" s="207">
        <v>7.3192570332313078E-2</v>
      </c>
      <c r="CF14" s="207" t="s">
        <v>39</v>
      </c>
      <c r="CG14" s="207">
        <v>7.3192601788330494E-2</v>
      </c>
      <c r="CH14" s="207" t="s">
        <v>39</v>
      </c>
      <c r="CI14" s="207">
        <v>7.3192621218028456E-2</v>
      </c>
      <c r="CJ14" s="207" t="s">
        <v>39</v>
      </c>
      <c r="CK14" s="207">
        <v>7.3192629460435282E-2</v>
      </c>
      <c r="CL14" s="207" t="s">
        <v>39</v>
      </c>
      <c r="CM14" s="207">
        <v>7.3192627569896238E-2</v>
      </c>
      <c r="CN14" s="207" t="s">
        <v>39</v>
      </c>
      <c r="CO14" s="207">
        <v>7.3192645701575187E-2</v>
      </c>
      <c r="CP14" s="207" t="s">
        <v>39</v>
      </c>
      <c r="CQ14" s="207">
        <v>7.3192653431997767E-2</v>
      </c>
      <c r="CR14" s="207" t="s">
        <v>39</v>
      </c>
      <c r="CS14" s="207">
        <v>7.3192651461463962E-2</v>
      </c>
      <c r="CT14" s="207" t="s">
        <v>39</v>
      </c>
      <c r="CU14" s="207">
        <v>7.319264037846597E-2</v>
      </c>
      <c r="CV14" s="207" t="s">
        <v>39</v>
      </c>
      <c r="CW14" s="207">
        <v>7.319262074091773E-2</v>
      </c>
      <c r="CX14" s="207" t="s">
        <v>39</v>
      </c>
      <c r="CY14" s="207">
        <v>7.3192593130530337E-2</v>
      </c>
      <c r="CZ14" s="207" t="s">
        <v>39</v>
      </c>
      <c r="DA14" s="207">
        <v>7.3192557932458907E-2</v>
      </c>
      <c r="DB14" s="207" t="s">
        <v>39</v>
      </c>
      <c r="DC14" s="207">
        <v>7.3192515600925157E-2</v>
      </c>
      <c r="DD14" s="207" t="s">
        <v>39</v>
      </c>
      <c r="DE14" s="207">
        <v>7.3192466507460419E-2</v>
      </c>
      <c r="DF14" s="207" t="s">
        <v>39</v>
      </c>
      <c r="DG14" s="207">
        <v>7.3192411027756879E-2</v>
      </c>
      <c r="DH14" s="207" t="s">
        <v>39</v>
      </c>
      <c r="DI14" s="207">
        <v>7.3192349541288712E-2</v>
      </c>
      <c r="DJ14" s="207" t="s">
        <v>39</v>
      </c>
      <c r="DK14" s="207">
        <v>7.3192282369881054E-2</v>
      </c>
      <c r="DL14" s="207" t="s">
        <v>39</v>
      </c>
      <c r="DM14" s="207">
        <v>7.3192209812777367E-2</v>
      </c>
      <c r="DN14" s="207" t="s">
        <v>39</v>
      </c>
      <c r="DO14" s="207">
        <v>7.3192132192825429E-2</v>
      </c>
      <c r="DP14" s="207" t="s">
        <v>39</v>
      </c>
      <c r="DQ14" s="207">
        <v>7.3192049709511015E-2</v>
      </c>
      <c r="DR14" s="207" t="s">
        <v>39</v>
      </c>
      <c r="DS14" s="207">
        <v>7.3185370716347356E-2</v>
      </c>
      <c r="DT14" s="207" t="s">
        <v>39</v>
      </c>
      <c r="DU14" s="207">
        <v>8.9139216235423535E-2</v>
      </c>
      <c r="DV14" s="207" t="s">
        <v>39</v>
      </c>
      <c r="DW14" s="207">
        <v>9.0968174967523643E-2</v>
      </c>
      <c r="DX14" s="207" t="s">
        <v>39</v>
      </c>
      <c r="DY14" s="207">
        <v>9.4167284954620595E-2</v>
      </c>
      <c r="DZ14" s="207" t="s">
        <v>39</v>
      </c>
      <c r="EA14" s="207">
        <v>9.3884787375180592E-2</v>
      </c>
      <c r="EB14" s="207" t="s">
        <v>39</v>
      </c>
      <c r="EC14" s="207">
        <v>9.6359235996567566E-2</v>
      </c>
      <c r="ED14" s="207" t="s">
        <v>39</v>
      </c>
      <c r="EE14" s="207">
        <v>9.2759093782163043E-2</v>
      </c>
      <c r="EF14" s="207" t="s">
        <v>39</v>
      </c>
      <c r="EG14" s="207">
        <v>9.2583631705999217E-2</v>
      </c>
      <c r="EH14" s="207" t="s">
        <v>39</v>
      </c>
      <c r="EI14" s="207">
        <v>9.257818260777595E-2</v>
      </c>
      <c r="EJ14" s="207" t="s">
        <v>39</v>
      </c>
      <c r="EK14" s="207">
        <v>9.2903047415345746E-2</v>
      </c>
      <c r="EL14" s="207" t="s">
        <v>39</v>
      </c>
      <c r="EM14" s="207">
        <v>9.278473073955476E-2</v>
      </c>
      <c r="EN14" s="207" t="s">
        <v>39</v>
      </c>
      <c r="EO14" s="207">
        <v>9.2172397196299397E-2</v>
      </c>
      <c r="EP14" s="207" t="s">
        <v>39</v>
      </c>
      <c r="EQ14" s="207">
        <v>9.4552662033581758E-2</v>
      </c>
      <c r="ER14" s="207" t="s">
        <v>39</v>
      </c>
      <c r="ES14" s="207">
        <v>9.413109231245273E-2</v>
      </c>
      <c r="ET14" s="207" t="s">
        <v>39</v>
      </c>
      <c r="EU14" s="207">
        <v>9.4986582057132049E-2</v>
      </c>
      <c r="EV14" s="207" t="s">
        <v>39</v>
      </c>
      <c r="EW14" s="207">
        <v>9.9537129589049839E-2</v>
      </c>
      <c r="EX14" s="207" t="s">
        <v>39</v>
      </c>
      <c r="EY14" s="207">
        <v>9.4367668067051741E-2</v>
      </c>
      <c r="EZ14" s="207" t="s">
        <v>39</v>
      </c>
      <c r="FA14" s="207">
        <v>9.4894172475366578E-2</v>
      </c>
      <c r="FB14" s="207" t="s">
        <v>39</v>
      </c>
      <c r="FC14" s="207">
        <v>9.5632191471731923E-2</v>
      </c>
      <c r="FD14" s="207" t="s">
        <v>39</v>
      </c>
      <c r="FE14" s="207">
        <v>9.7294337623479429E-2</v>
      </c>
      <c r="FF14" s="207" t="s">
        <v>39</v>
      </c>
      <c r="FG14" s="207">
        <v>9.712561795668552E-2</v>
      </c>
      <c r="FH14" s="207" t="s">
        <v>39</v>
      </c>
      <c r="FI14" s="207">
        <v>9.7285125238500483E-2</v>
      </c>
      <c r="FJ14" s="207" t="s">
        <v>39</v>
      </c>
      <c r="FK14" s="207">
        <v>9.7168873345378423E-2</v>
      </c>
      <c r="FL14" s="207" t="s">
        <v>39</v>
      </c>
      <c r="FM14" s="207">
        <v>9.7164526656843261E-2</v>
      </c>
      <c r="FN14" s="207" t="s">
        <v>39</v>
      </c>
      <c r="FO14" s="207">
        <v>9.7160270327812964E-2</v>
      </c>
      <c r="FP14" s="207" t="s">
        <v>39</v>
      </c>
      <c r="FQ14" s="207">
        <v>8.9521321579998633E-2</v>
      </c>
      <c r="FR14" s="207" t="s">
        <v>39</v>
      </c>
      <c r="FS14" s="207">
        <v>8.9703733565550184E-2</v>
      </c>
      <c r="FT14" s="207" t="s">
        <v>39</v>
      </c>
      <c r="FU14" s="207">
        <v>8.9814025379809606E-2</v>
      </c>
      <c r="FV14" s="207" t="s">
        <v>39</v>
      </c>
      <c r="FW14" s="207">
        <v>8.9639861162604598E-2</v>
      </c>
      <c r="FX14" s="207" t="s">
        <v>39</v>
      </c>
      <c r="FY14" s="207">
        <v>9.4318654552471543E-2</v>
      </c>
      <c r="FZ14" s="207" t="s">
        <v>39</v>
      </c>
      <c r="GA14" s="207">
        <v>8.8675392914967691E-2</v>
      </c>
      <c r="GB14" s="207" t="s">
        <v>39</v>
      </c>
      <c r="GC14" s="207">
        <v>8.8672059593291302E-2</v>
      </c>
      <c r="GD14" s="207" t="s">
        <v>39</v>
      </c>
      <c r="GE14" s="207">
        <v>9.0248962589432727E-2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4"/>
  <sheetViews>
    <sheetView workbookViewId="0">
      <selection activeCell="A34" sqref="A34"/>
    </sheetView>
  </sheetViews>
  <sheetFormatPr baseColWidth="10" defaultRowHeight="12.75" x14ac:dyDescent="0.2"/>
  <cols>
    <col min="1" max="1" width="60.28515625" style="78" customWidth="1"/>
    <col min="2" max="16384" width="11.42578125" style="78"/>
  </cols>
  <sheetData>
    <row r="1" spans="1:187" s="88" customFormat="1" ht="26.25" customHeight="1" x14ac:dyDescent="0.25">
      <c r="A1" s="86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</row>
    <row r="2" spans="1:187" s="88" customFormat="1" x14ac:dyDescent="0.2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</row>
    <row r="3" spans="1:187" s="88" customFormat="1" x14ac:dyDescent="0.2">
      <c r="A3" s="91" t="s">
        <v>35</v>
      </c>
      <c r="B3" s="92" t="s">
        <v>37</v>
      </c>
    </row>
    <row r="4" spans="1:187" s="88" customFormat="1" ht="25.5" x14ac:dyDescent="0.2">
      <c r="A4" s="91" t="s">
        <v>36</v>
      </c>
      <c r="B4" s="107" t="s">
        <v>38</v>
      </c>
    </row>
    <row r="5" spans="1:187" s="88" customForma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</row>
    <row r="6" spans="1:187" s="88" customForma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</row>
    <row r="7" spans="1:187" s="88" customForma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</row>
    <row r="8" spans="1:187" s="88" customFormat="1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</row>
    <row r="9" spans="1:187" s="88" customFormat="1" ht="13.5" thickBo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</row>
    <row r="10" spans="1:187" s="88" customFormat="1" x14ac:dyDescent="0.2">
      <c r="A10" s="95" t="s">
        <v>31</v>
      </c>
      <c r="B10" s="96"/>
      <c r="C10" s="97"/>
      <c r="D10" s="96"/>
      <c r="E10" s="97"/>
      <c r="F10" s="96"/>
      <c r="G10" s="97"/>
      <c r="H10" s="96"/>
      <c r="I10" s="97"/>
      <c r="J10" s="96"/>
      <c r="K10" s="97"/>
      <c r="L10" s="96"/>
      <c r="M10" s="97"/>
      <c r="N10" s="96"/>
      <c r="O10" s="97"/>
      <c r="P10" s="96"/>
      <c r="Q10" s="97"/>
      <c r="R10" s="96"/>
      <c r="S10" s="97"/>
      <c r="T10" s="96"/>
      <c r="U10" s="97"/>
      <c r="V10" s="96"/>
      <c r="W10" s="97"/>
      <c r="X10" s="96"/>
      <c r="Y10" s="97"/>
      <c r="Z10" s="96"/>
      <c r="AA10" s="97"/>
      <c r="AB10" s="96"/>
      <c r="AC10" s="97"/>
      <c r="AD10" s="96"/>
      <c r="AE10" s="97"/>
      <c r="AF10" s="96"/>
      <c r="AG10" s="97"/>
      <c r="AH10" s="96"/>
      <c r="AI10" s="97"/>
      <c r="AJ10" s="96"/>
      <c r="AK10" s="97"/>
      <c r="AL10" s="96"/>
      <c r="AM10" s="97"/>
      <c r="AN10" s="96"/>
      <c r="AO10" s="97"/>
      <c r="AP10" s="96"/>
      <c r="AQ10" s="97"/>
      <c r="AR10" s="96"/>
      <c r="AS10" s="97"/>
      <c r="AT10" s="96"/>
      <c r="AU10" s="97"/>
      <c r="AV10" s="96"/>
      <c r="AW10" s="97"/>
      <c r="AX10" s="96"/>
      <c r="AY10" s="97"/>
      <c r="AZ10" s="96"/>
      <c r="BA10" s="97"/>
      <c r="BB10" s="96"/>
      <c r="BC10" s="97"/>
      <c r="BD10" s="96"/>
      <c r="BE10" s="97"/>
      <c r="BF10" s="96"/>
      <c r="BG10" s="97"/>
      <c r="BH10" s="96"/>
      <c r="BI10" s="97"/>
      <c r="BJ10" s="96"/>
      <c r="BK10" s="97"/>
      <c r="BL10" s="96"/>
      <c r="BM10" s="97"/>
      <c r="BN10" s="96"/>
      <c r="BO10" s="97"/>
      <c r="BP10" s="96"/>
      <c r="BQ10" s="97"/>
      <c r="BR10" s="96"/>
      <c r="BS10" s="97"/>
      <c r="BT10" s="96"/>
      <c r="BU10" s="97"/>
      <c r="BV10" s="96"/>
      <c r="BW10" s="97"/>
      <c r="BX10" s="96"/>
      <c r="BY10" s="97"/>
      <c r="BZ10" s="96"/>
      <c r="CA10" s="97"/>
      <c r="CB10" s="96"/>
      <c r="CC10" s="97"/>
      <c r="CD10" s="96"/>
      <c r="CE10" s="97"/>
      <c r="CF10" s="96"/>
      <c r="CG10" s="97"/>
      <c r="CH10" s="96"/>
      <c r="CI10" s="97"/>
      <c r="CJ10" s="96"/>
      <c r="CK10" s="97"/>
      <c r="CL10" s="96"/>
      <c r="CM10" s="97"/>
      <c r="CN10" s="96"/>
      <c r="CO10" s="97"/>
      <c r="CP10" s="96"/>
      <c r="CQ10" s="97"/>
      <c r="CR10" s="96"/>
      <c r="CS10" s="97"/>
      <c r="CT10" s="96"/>
      <c r="CU10" s="97"/>
      <c r="CV10" s="96"/>
      <c r="CW10" s="97"/>
      <c r="CX10" s="96"/>
      <c r="CY10" s="97"/>
      <c r="CZ10" s="96"/>
      <c r="DA10" s="97"/>
      <c r="DB10" s="96"/>
      <c r="DC10" s="97"/>
      <c r="DD10" s="96"/>
      <c r="DE10" s="97"/>
      <c r="DF10" s="96"/>
      <c r="DG10" s="97"/>
      <c r="DH10" s="96"/>
      <c r="DI10" s="97"/>
      <c r="DJ10" s="96"/>
      <c r="DK10" s="97"/>
      <c r="DL10" s="96"/>
      <c r="DM10" s="97"/>
      <c r="DN10" s="96"/>
      <c r="DO10" s="97"/>
      <c r="DP10" s="96"/>
      <c r="DQ10" s="97"/>
      <c r="DR10" s="96"/>
      <c r="DS10" s="97"/>
      <c r="DT10" s="96"/>
      <c r="DU10" s="97"/>
      <c r="DV10" s="96"/>
      <c r="DW10" s="97"/>
      <c r="DX10" s="96"/>
      <c r="DY10" s="97"/>
      <c r="DZ10" s="96"/>
      <c r="EA10" s="97"/>
      <c r="EB10" s="96"/>
      <c r="EC10" s="97"/>
      <c r="ED10" s="96"/>
      <c r="EE10" s="97"/>
      <c r="EF10" s="96"/>
      <c r="EG10" s="97"/>
      <c r="EH10" s="96"/>
      <c r="EI10" s="97"/>
      <c r="EJ10" s="96"/>
      <c r="EK10" s="97"/>
      <c r="EL10" s="96"/>
      <c r="EM10" s="97"/>
      <c r="EN10" s="96"/>
      <c r="EO10" s="97"/>
      <c r="EP10" s="96"/>
      <c r="EQ10" s="97"/>
      <c r="ER10" s="96"/>
      <c r="ES10" s="97"/>
      <c r="ET10" s="96"/>
      <c r="EU10" s="97"/>
      <c r="EV10" s="96"/>
      <c r="EW10" s="97"/>
      <c r="EX10" s="96"/>
      <c r="EY10" s="97"/>
      <c r="EZ10" s="96"/>
      <c r="FA10" s="97"/>
      <c r="FB10" s="96"/>
      <c r="FC10" s="97"/>
      <c r="FD10" s="96"/>
      <c r="FE10" s="97"/>
      <c r="FF10" s="96"/>
      <c r="FG10" s="97"/>
      <c r="FH10" s="96"/>
      <c r="FI10" s="97"/>
      <c r="FJ10" s="96"/>
      <c r="FK10" s="97"/>
      <c r="FL10" s="96"/>
      <c r="FM10" s="97"/>
      <c r="FN10" s="96"/>
      <c r="FO10" s="97"/>
      <c r="FP10" s="96"/>
      <c r="FQ10" s="97"/>
      <c r="FR10" s="96"/>
      <c r="FS10" s="97"/>
      <c r="FT10" s="96"/>
      <c r="FU10" s="97"/>
      <c r="FV10" s="96"/>
      <c r="FW10" s="97"/>
      <c r="FX10" s="96"/>
      <c r="FY10" s="97"/>
      <c r="FZ10" s="96"/>
      <c r="GA10" s="97"/>
      <c r="GB10" s="96"/>
      <c r="GC10" s="97"/>
      <c r="GD10" s="96"/>
      <c r="GE10" s="97"/>
    </row>
    <row r="11" spans="1:187" s="88" customFormat="1" x14ac:dyDescent="0.2">
      <c r="A11" s="98">
        <v>41639</v>
      </c>
      <c r="B11" s="99"/>
      <c r="C11" s="100"/>
      <c r="D11" s="99">
        <v>41548</v>
      </c>
      <c r="E11" s="100"/>
      <c r="F11" s="99">
        <v>41549</v>
      </c>
      <c r="G11" s="100"/>
      <c r="H11" s="99">
        <v>41550</v>
      </c>
      <c r="I11" s="100"/>
      <c r="J11" s="99">
        <v>41551</v>
      </c>
      <c r="K11" s="100"/>
      <c r="L11" s="99">
        <v>41552</v>
      </c>
      <c r="M11" s="100"/>
      <c r="N11" s="99">
        <v>41553</v>
      </c>
      <c r="O11" s="100"/>
      <c r="P11" s="99">
        <v>41554</v>
      </c>
      <c r="Q11" s="100"/>
      <c r="R11" s="99">
        <v>41555</v>
      </c>
      <c r="S11" s="100"/>
      <c r="T11" s="99">
        <v>41556</v>
      </c>
      <c r="U11" s="100"/>
      <c r="V11" s="99">
        <v>41557</v>
      </c>
      <c r="W11" s="100"/>
      <c r="X11" s="99">
        <v>41558</v>
      </c>
      <c r="Y11" s="100"/>
      <c r="Z11" s="99">
        <v>41559</v>
      </c>
      <c r="AA11" s="100"/>
      <c r="AB11" s="99">
        <v>41560</v>
      </c>
      <c r="AC11" s="100"/>
      <c r="AD11" s="99">
        <v>41561</v>
      </c>
      <c r="AE11" s="100"/>
      <c r="AF11" s="99">
        <v>41562</v>
      </c>
      <c r="AG11" s="100"/>
      <c r="AH11" s="99">
        <v>41563</v>
      </c>
      <c r="AI11" s="100"/>
      <c r="AJ11" s="99">
        <v>41564</v>
      </c>
      <c r="AK11" s="100"/>
      <c r="AL11" s="99">
        <v>41565</v>
      </c>
      <c r="AM11" s="100"/>
      <c r="AN11" s="99">
        <v>41566</v>
      </c>
      <c r="AO11" s="100"/>
      <c r="AP11" s="99">
        <v>41567</v>
      </c>
      <c r="AQ11" s="100"/>
      <c r="AR11" s="99">
        <v>41568</v>
      </c>
      <c r="AS11" s="100"/>
      <c r="AT11" s="99">
        <v>41569</v>
      </c>
      <c r="AU11" s="100"/>
      <c r="AV11" s="99">
        <v>41570</v>
      </c>
      <c r="AW11" s="100"/>
      <c r="AX11" s="99">
        <v>41571</v>
      </c>
      <c r="AY11" s="100"/>
      <c r="AZ11" s="99">
        <v>41572</v>
      </c>
      <c r="BA11" s="100"/>
      <c r="BB11" s="99">
        <v>41573</v>
      </c>
      <c r="BC11" s="100"/>
      <c r="BD11" s="99">
        <v>41574</v>
      </c>
      <c r="BE11" s="100"/>
      <c r="BF11" s="99">
        <v>41575</v>
      </c>
      <c r="BG11" s="100"/>
      <c r="BH11" s="99">
        <v>41576</v>
      </c>
      <c r="BI11" s="100"/>
      <c r="BJ11" s="99">
        <v>41577</v>
      </c>
      <c r="BK11" s="100"/>
      <c r="BL11" s="99">
        <v>41578</v>
      </c>
      <c r="BM11" s="100"/>
      <c r="BN11" s="99">
        <v>41579</v>
      </c>
      <c r="BO11" s="100"/>
      <c r="BP11" s="99">
        <v>41580</v>
      </c>
      <c r="BQ11" s="100"/>
      <c r="BR11" s="99">
        <v>41581</v>
      </c>
      <c r="BS11" s="100"/>
      <c r="BT11" s="99">
        <v>41582</v>
      </c>
      <c r="BU11" s="100"/>
      <c r="BV11" s="99">
        <v>41583</v>
      </c>
      <c r="BW11" s="100"/>
      <c r="BX11" s="99">
        <v>41584</v>
      </c>
      <c r="BY11" s="100"/>
      <c r="BZ11" s="99">
        <v>41585</v>
      </c>
      <c r="CA11" s="100"/>
      <c r="CB11" s="99">
        <v>41586</v>
      </c>
      <c r="CC11" s="100"/>
      <c r="CD11" s="99">
        <v>41587</v>
      </c>
      <c r="CE11" s="100"/>
      <c r="CF11" s="99">
        <v>41588</v>
      </c>
      <c r="CG11" s="100"/>
      <c r="CH11" s="99">
        <v>41589</v>
      </c>
      <c r="CI11" s="100"/>
      <c r="CJ11" s="99">
        <v>41590</v>
      </c>
      <c r="CK11" s="100"/>
      <c r="CL11" s="99">
        <v>41591</v>
      </c>
      <c r="CM11" s="100"/>
      <c r="CN11" s="99">
        <v>41592</v>
      </c>
      <c r="CO11" s="100"/>
      <c r="CP11" s="99">
        <v>41593</v>
      </c>
      <c r="CQ11" s="100"/>
      <c r="CR11" s="99">
        <v>41594</v>
      </c>
      <c r="CS11" s="100"/>
      <c r="CT11" s="99">
        <v>41595</v>
      </c>
      <c r="CU11" s="100"/>
      <c r="CV11" s="99">
        <v>41596</v>
      </c>
      <c r="CW11" s="100"/>
      <c r="CX11" s="99">
        <v>41597</v>
      </c>
      <c r="CY11" s="100"/>
      <c r="CZ11" s="99">
        <v>41598</v>
      </c>
      <c r="DA11" s="100"/>
      <c r="DB11" s="99">
        <v>41599</v>
      </c>
      <c r="DC11" s="100"/>
      <c r="DD11" s="99">
        <v>41600</v>
      </c>
      <c r="DE11" s="100"/>
      <c r="DF11" s="99">
        <v>41601</v>
      </c>
      <c r="DG11" s="100"/>
      <c r="DH11" s="99">
        <v>41602</v>
      </c>
      <c r="DI11" s="100"/>
      <c r="DJ11" s="99">
        <v>41603</v>
      </c>
      <c r="DK11" s="100"/>
      <c r="DL11" s="99">
        <v>41604</v>
      </c>
      <c r="DM11" s="100"/>
      <c r="DN11" s="99">
        <v>41605</v>
      </c>
      <c r="DO11" s="100"/>
      <c r="DP11" s="99">
        <v>41606</v>
      </c>
      <c r="DQ11" s="100"/>
      <c r="DR11" s="99">
        <v>41607</v>
      </c>
      <c r="DS11" s="100"/>
      <c r="DT11" s="99">
        <v>41608</v>
      </c>
      <c r="DU11" s="100"/>
      <c r="DV11" s="99">
        <v>41609</v>
      </c>
      <c r="DW11" s="100"/>
      <c r="DX11" s="99">
        <v>41610</v>
      </c>
      <c r="DY11" s="100"/>
      <c r="DZ11" s="99">
        <v>41611</v>
      </c>
      <c r="EA11" s="100"/>
      <c r="EB11" s="99">
        <v>41612</v>
      </c>
      <c r="EC11" s="100"/>
      <c r="ED11" s="99">
        <v>41613</v>
      </c>
      <c r="EE11" s="100"/>
      <c r="EF11" s="99">
        <v>41614</v>
      </c>
      <c r="EG11" s="100"/>
      <c r="EH11" s="99">
        <v>41615</v>
      </c>
      <c r="EI11" s="100"/>
      <c r="EJ11" s="99">
        <v>41616</v>
      </c>
      <c r="EK11" s="100"/>
      <c r="EL11" s="99">
        <v>41617</v>
      </c>
      <c r="EM11" s="100"/>
      <c r="EN11" s="99">
        <v>41618</v>
      </c>
      <c r="EO11" s="100"/>
      <c r="EP11" s="99">
        <v>41619</v>
      </c>
      <c r="EQ11" s="100"/>
      <c r="ER11" s="99">
        <v>41620</v>
      </c>
      <c r="ES11" s="100"/>
      <c r="ET11" s="99">
        <v>41621</v>
      </c>
      <c r="EU11" s="100"/>
      <c r="EV11" s="99">
        <v>41622</v>
      </c>
      <c r="EW11" s="100"/>
      <c r="EX11" s="99">
        <v>41623</v>
      </c>
      <c r="EY11" s="100"/>
      <c r="EZ11" s="99">
        <v>41624</v>
      </c>
      <c r="FA11" s="100"/>
      <c r="FB11" s="99">
        <v>41625</v>
      </c>
      <c r="FC11" s="100"/>
      <c r="FD11" s="99">
        <v>41626</v>
      </c>
      <c r="FE11" s="100"/>
      <c r="FF11" s="99">
        <v>41627</v>
      </c>
      <c r="FG11" s="100"/>
      <c r="FH11" s="99">
        <v>41628</v>
      </c>
      <c r="FI11" s="100"/>
      <c r="FJ11" s="99">
        <v>41629</v>
      </c>
      <c r="FK11" s="100"/>
      <c r="FL11" s="99">
        <v>41630</v>
      </c>
      <c r="FM11" s="100"/>
      <c r="FN11" s="99">
        <v>41631</v>
      </c>
      <c r="FO11" s="100"/>
      <c r="FP11" s="99">
        <v>41632</v>
      </c>
      <c r="FQ11" s="100"/>
      <c r="FR11" s="99">
        <v>41633</v>
      </c>
      <c r="FS11" s="100"/>
      <c r="FT11" s="99">
        <v>41634</v>
      </c>
      <c r="FU11" s="100"/>
      <c r="FV11" s="99">
        <v>41635</v>
      </c>
      <c r="FW11" s="100"/>
      <c r="FX11" s="99">
        <v>41636</v>
      </c>
      <c r="FY11" s="100"/>
      <c r="FZ11" s="99">
        <v>41637</v>
      </c>
      <c r="GA11" s="100"/>
      <c r="GB11" s="99">
        <v>41638</v>
      </c>
      <c r="GC11" s="100"/>
      <c r="GD11" s="99">
        <v>41639</v>
      </c>
      <c r="GE11" s="100"/>
    </row>
    <row r="12" spans="1:187" s="88" customFormat="1" x14ac:dyDescent="0.2">
      <c r="A12" s="101" t="s">
        <v>25</v>
      </c>
      <c r="B12" s="102" t="s">
        <v>24</v>
      </c>
      <c r="C12" s="103" t="s">
        <v>26</v>
      </c>
      <c r="D12" s="102" t="s">
        <v>28</v>
      </c>
      <c r="E12" s="103" t="s">
        <v>29</v>
      </c>
      <c r="F12" s="102" t="s">
        <v>28</v>
      </c>
      <c r="G12" s="103" t="s">
        <v>29</v>
      </c>
      <c r="H12" s="102" t="s">
        <v>28</v>
      </c>
      <c r="I12" s="103" t="s">
        <v>29</v>
      </c>
      <c r="J12" s="102" t="s">
        <v>28</v>
      </c>
      <c r="K12" s="103" t="s">
        <v>29</v>
      </c>
      <c r="L12" s="102" t="s">
        <v>28</v>
      </c>
      <c r="M12" s="103" t="s">
        <v>29</v>
      </c>
      <c r="N12" s="102" t="s">
        <v>28</v>
      </c>
      <c r="O12" s="103" t="s">
        <v>29</v>
      </c>
      <c r="P12" s="102" t="s">
        <v>28</v>
      </c>
      <c r="Q12" s="103" t="s">
        <v>29</v>
      </c>
      <c r="R12" s="102" t="s">
        <v>28</v>
      </c>
      <c r="S12" s="103" t="s">
        <v>29</v>
      </c>
      <c r="T12" s="102" t="s">
        <v>28</v>
      </c>
      <c r="U12" s="103" t="s">
        <v>29</v>
      </c>
      <c r="V12" s="102" t="s">
        <v>28</v>
      </c>
      <c r="W12" s="103" t="s">
        <v>29</v>
      </c>
      <c r="X12" s="102" t="s">
        <v>28</v>
      </c>
      <c r="Y12" s="103" t="s">
        <v>29</v>
      </c>
      <c r="Z12" s="102" t="s">
        <v>28</v>
      </c>
      <c r="AA12" s="103" t="s">
        <v>29</v>
      </c>
      <c r="AB12" s="102" t="s">
        <v>28</v>
      </c>
      <c r="AC12" s="103" t="s">
        <v>29</v>
      </c>
      <c r="AD12" s="102" t="s">
        <v>28</v>
      </c>
      <c r="AE12" s="103" t="s">
        <v>29</v>
      </c>
      <c r="AF12" s="102" t="s">
        <v>28</v>
      </c>
      <c r="AG12" s="103" t="s">
        <v>29</v>
      </c>
      <c r="AH12" s="102" t="s">
        <v>28</v>
      </c>
      <c r="AI12" s="103" t="s">
        <v>29</v>
      </c>
      <c r="AJ12" s="102" t="s">
        <v>28</v>
      </c>
      <c r="AK12" s="103" t="s">
        <v>29</v>
      </c>
      <c r="AL12" s="102" t="s">
        <v>28</v>
      </c>
      <c r="AM12" s="103" t="s">
        <v>29</v>
      </c>
      <c r="AN12" s="102" t="s">
        <v>28</v>
      </c>
      <c r="AO12" s="103" t="s">
        <v>29</v>
      </c>
      <c r="AP12" s="102" t="s">
        <v>28</v>
      </c>
      <c r="AQ12" s="103" t="s">
        <v>29</v>
      </c>
      <c r="AR12" s="102" t="s">
        <v>28</v>
      </c>
      <c r="AS12" s="103" t="s">
        <v>29</v>
      </c>
      <c r="AT12" s="102" t="s">
        <v>28</v>
      </c>
      <c r="AU12" s="103" t="s">
        <v>29</v>
      </c>
      <c r="AV12" s="102" t="s">
        <v>28</v>
      </c>
      <c r="AW12" s="103" t="s">
        <v>29</v>
      </c>
      <c r="AX12" s="102" t="s">
        <v>28</v>
      </c>
      <c r="AY12" s="103" t="s">
        <v>29</v>
      </c>
      <c r="AZ12" s="102" t="s">
        <v>28</v>
      </c>
      <c r="BA12" s="103" t="s">
        <v>29</v>
      </c>
      <c r="BB12" s="102" t="s">
        <v>28</v>
      </c>
      <c r="BC12" s="103" t="s">
        <v>29</v>
      </c>
      <c r="BD12" s="102" t="s">
        <v>28</v>
      </c>
      <c r="BE12" s="103" t="s">
        <v>29</v>
      </c>
      <c r="BF12" s="102" t="s">
        <v>28</v>
      </c>
      <c r="BG12" s="103" t="s">
        <v>29</v>
      </c>
      <c r="BH12" s="102" t="s">
        <v>28</v>
      </c>
      <c r="BI12" s="103" t="s">
        <v>29</v>
      </c>
      <c r="BJ12" s="102" t="s">
        <v>28</v>
      </c>
      <c r="BK12" s="103" t="s">
        <v>29</v>
      </c>
      <c r="BL12" s="102" t="s">
        <v>28</v>
      </c>
      <c r="BM12" s="103" t="s">
        <v>29</v>
      </c>
      <c r="BN12" s="102" t="s">
        <v>28</v>
      </c>
      <c r="BO12" s="103" t="s">
        <v>29</v>
      </c>
      <c r="BP12" s="102" t="s">
        <v>28</v>
      </c>
      <c r="BQ12" s="103" t="s">
        <v>29</v>
      </c>
      <c r="BR12" s="102" t="s">
        <v>28</v>
      </c>
      <c r="BS12" s="103" t="s">
        <v>29</v>
      </c>
      <c r="BT12" s="102" t="s">
        <v>28</v>
      </c>
      <c r="BU12" s="103" t="s">
        <v>29</v>
      </c>
      <c r="BV12" s="102" t="s">
        <v>28</v>
      </c>
      <c r="BW12" s="103" t="s">
        <v>29</v>
      </c>
      <c r="BX12" s="102" t="s">
        <v>28</v>
      </c>
      <c r="BY12" s="103" t="s">
        <v>29</v>
      </c>
      <c r="BZ12" s="102" t="s">
        <v>28</v>
      </c>
      <c r="CA12" s="103" t="s">
        <v>29</v>
      </c>
      <c r="CB12" s="102" t="s">
        <v>28</v>
      </c>
      <c r="CC12" s="103" t="s">
        <v>29</v>
      </c>
      <c r="CD12" s="102" t="s">
        <v>28</v>
      </c>
      <c r="CE12" s="103" t="s">
        <v>29</v>
      </c>
      <c r="CF12" s="102" t="s">
        <v>28</v>
      </c>
      <c r="CG12" s="103" t="s">
        <v>29</v>
      </c>
      <c r="CH12" s="102" t="s">
        <v>28</v>
      </c>
      <c r="CI12" s="103" t="s">
        <v>29</v>
      </c>
      <c r="CJ12" s="102" t="s">
        <v>28</v>
      </c>
      <c r="CK12" s="103" t="s">
        <v>29</v>
      </c>
      <c r="CL12" s="102" t="s">
        <v>28</v>
      </c>
      <c r="CM12" s="103" t="s">
        <v>29</v>
      </c>
      <c r="CN12" s="102" t="s">
        <v>28</v>
      </c>
      <c r="CO12" s="103" t="s">
        <v>29</v>
      </c>
      <c r="CP12" s="102" t="s">
        <v>28</v>
      </c>
      <c r="CQ12" s="103" t="s">
        <v>29</v>
      </c>
      <c r="CR12" s="102" t="s">
        <v>28</v>
      </c>
      <c r="CS12" s="103" t="s">
        <v>29</v>
      </c>
      <c r="CT12" s="102" t="s">
        <v>28</v>
      </c>
      <c r="CU12" s="103" t="s">
        <v>29</v>
      </c>
      <c r="CV12" s="102" t="s">
        <v>28</v>
      </c>
      <c r="CW12" s="103" t="s">
        <v>29</v>
      </c>
      <c r="CX12" s="102" t="s">
        <v>28</v>
      </c>
      <c r="CY12" s="103" t="s">
        <v>29</v>
      </c>
      <c r="CZ12" s="102" t="s">
        <v>28</v>
      </c>
      <c r="DA12" s="103" t="s">
        <v>29</v>
      </c>
      <c r="DB12" s="102" t="s">
        <v>28</v>
      </c>
      <c r="DC12" s="103" t="s">
        <v>29</v>
      </c>
      <c r="DD12" s="102" t="s">
        <v>28</v>
      </c>
      <c r="DE12" s="103" t="s">
        <v>29</v>
      </c>
      <c r="DF12" s="102" t="s">
        <v>28</v>
      </c>
      <c r="DG12" s="103" t="s">
        <v>29</v>
      </c>
      <c r="DH12" s="102" t="s">
        <v>28</v>
      </c>
      <c r="DI12" s="103" t="s">
        <v>29</v>
      </c>
      <c r="DJ12" s="102" t="s">
        <v>28</v>
      </c>
      <c r="DK12" s="103" t="s">
        <v>29</v>
      </c>
      <c r="DL12" s="102" t="s">
        <v>28</v>
      </c>
      <c r="DM12" s="103" t="s">
        <v>29</v>
      </c>
      <c r="DN12" s="102" t="s">
        <v>28</v>
      </c>
      <c r="DO12" s="103" t="s">
        <v>29</v>
      </c>
      <c r="DP12" s="102" t="s">
        <v>28</v>
      </c>
      <c r="DQ12" s="103" t="s">
        <v>29</v>
      </c>
      <c r="DR12" s="102" t="s">
        <v>28</v>
      </c>
      <c r="DS12" s="103" t="s">
        <v>29</v>
      </c>
      <c r="DT12" s="102" t="s">
        <v>28</v>
      </c>
      <c r="DU12" s="103" t="s">
        <v>29</v>
      </c>
      <c r="DV12" s="102" t="s">
        <v>28</v>
      </c>
      <c r="DW12" s="103" t="s">
        <v>29</v>
      </c>
      <c r="DX12" s="102" t="s">
        <v>28</v>
      </c>
      <c r="DY12" s="103" t="s">
        <v>29</v>
      </c>
      <c r="DZ12" s="102" t="s">
        <v>28</v>
      </c>
      <c r="EA12" s="103" t="s">
        <v>29</v>
      </c>
      <c r="EB12" s="102" t="s">
        <v>28</v>
      </c>
      <c r="EC12" s="103" t="s">
        <v>29</v>
      </c>
      <c r="ED12" s="102" t="s">
        <v>28</v>
      </c>
      <c r="EE12" s="103" t="s">
        <v>29</v>
      </c>
      <c r="EF12" s="102" t="s">
        <v>28</v>
      </c>
      <c r="EG12" s="103" t="s">
        <v>29</v>
      </c>
      <c r="EH12" s="102" t="s">
        <v>28</v>
      </c>
      <c r="EI12" s="103" t="s">
        <v>29</v>
      </c>
      <c r="EJ12" s="102" t="s">
        <v>28</v>
      </c>
      <c r="EK12" s="103" t="s">
        <v>29</v>
      </c>
      <c r="EL12" s="102" t="s">
        <v>28</v>
      </c>
      <c r="EM12" s="103" t="s">
        <v>29</v>
      </c>
      <c r="EN12" s="102" t="s">
        <v>28</v>
      </c>
      <c r="EO12" s="103" t="s">
        <v>29</v>
      </c>
      <c r="EP12" s="102" t="s">
        <v>28</v>
      </c>
      <c r="EQ12" s="103" t="s">
        <v>29</v>
      </c>
      <c r="ER12" s="102" t="s">
        <v>28</v>
      </c>
      <c r="ES12" s="103" t="s">
        <v>29</v>
      </c>
      <c r="ET12" s="102" t="s">
        <v>28</v>
      </c>
      <c r="EU12" s="103" t="s">
        <v>29</v>
      </c>
      <c r="EV12" s="102" t="s">
        <v>28</v>
      </c>
      <c r="EW12" s="103" t="s">
        <v>29</v>
      </c>
      <c r="EX12" s="102" t="s">
        <v>28</v>
      </c>
      <c r="EY12" s="103" t="s">
        <v>29</v>
      </c>
      <c r="EZ12" s="102" t="s">
        <v>28</v>
      </c>
      <c r="FA12" s="103" t="s">
        <v>29</v>
      </c>
      <c r="FB12" s="102" t="s">
        <v>28</v>
      </c>
      <c r="FC12" s="103" t="s">
        <v>29</v>
      </c>
      <c r="FD12" s="102" t="s">
        <v>28</v>
      </c>
      <c r="FE12" s="103" t="s">
        <v>29</v>
      </c>
      <c r="FF12" s="102" t="s">
        <v>28</v>
      </c>
      <c r="FG12" s="103" t="s">
        <v>29</v>
      </c>
      <c r="FH12" s="102" t="s">
        <v>28</v>
      </c>
      <c r="FI12" s="103" t="s">
        <v>29</v>
      </c>
      <c r="FJ12" s="102" t="s">
        <v>28</v>
      </c>
      <c r="FK12" s="103" t="s">
        <v>29</v>
      </c>
      <c r="FL12" s="102" t="s">
        <v>28</v>
      </c>
      <c r="FM12" s="103" t="s">
        <v>29</v>
      </c>
      <c r="FN12" s="102" t="s">
        <v>28</v>
      </c>
      <c r="FO12" s="103" t="s">
        <v>29</v>
      </c>
      <c r="FP12" s="102" t="s">
        <v>28</v>
      </c>
      <c r="FQ12" s="103" t="s">
        <v>29</v>
      </c>
      <c r="FR12" s="102" t="s">
        <v>28</v>
      </c>
      <c r="FS12" s="103" t="s">
        <v>29</v>
      </c>
      <c r="FT12" s="102" t="s">
        <v>28</v>
      </c>
      <c r="FU12" s="103" t="s">
        <v>29</v>
      </c>
      <c r="FV12" s="102" t="s">
        <v>28</v>
      </c>
      <c r="FW12" s="103" t="s">
        <v>29</v>
      </c>
      <c r="FX12" s="102" t="s">
        <v>28</v>
      </c>
      <c r="FY12" s="103" t="s">
        <v>29</v>
      </c>
      <c r="FZ12" s="102" t="s">
        <v>28</v>
      </c>
      <c r="GA12" s="103" t="s">
        <v>29</v>
      </c>
      <c r="GB12" s="102" t="s">
        <v>28</v>
      </c>
      <c r="GC12" s="103" t="s">
        <v>29</v>
      </c>
      <c r="GD12" s="102" t="s">
        <v>28</v>
      </c>
      <c r="GE12" s="103" t="s">
        <v>29</v>
      </c>
    </row>
    <row r="13" spans="1:187" s="88" customFormat="1" x14ac:dyDescent="0.2">
      <c r="A13" s="104"/>
      <c r="B13" s="102"/>
      <c r="C13" s="103"/>
      <c r="D13" s="102"/>
      <c r="E13" s="103" t="s">
        <v>30</v>
      </c>
      <c r="F13" s="102"/>
      <c r="G13" s="103" t="s">
        <v>30</v>
      </c>
      <c r="H13" s="102"/>
      <c r="I13" s="103" t="s">
        <v>30</v>
      </c>
      <c r="J13" s="102"/>
      <c r="K13" s="103" t="s">
        <v>30</v>
      </c>
      <c r="L13" s="102"/>
      <c r="M13" s="103" t="s">
        <v>30</v>
      </c>
      <c r="N13" s="102"/>
      <c r="O13" s="103" t="s">
        <v>30</v>
      </c>
      <c r="P13" s="102"/>
      <c r="Q13" s="103" t="s">
        <v>30</v>
      </c>
      <c r="R13" s="102"/>
      <c r="S13" s="103" t="s">
        <v>30</v>
      </c>
      <c r="T13" s="102"/>
      <c r="U13" s="103" t="s">
        <v>30</v>
      </c>
      <c r="V13" s="102"/>
      <c r="W13" s="103" t="s">
        <v>30</v>
      </c>
      <c r="X13" s="102"/>
      <c r="Y13" s="103" t="s">
        <v>30</v>
      </c>
      <c r="Z13" s="102"/>
      <c r="AA13" s="103" t="s">
        <v>30</v>
      </c>
      <c r="AB13" s="102"/>
      <c r="AC13" s="103" t="s">
        <v>30</v>
      </c>
      <c r="AD13" s="102"/>
      <c r="AE13" s="103" t="s">
        <v>30</v>
      </c>
      <c r="AF13" s="102"/>
      <c r="AG13" s="103" t="s">
        <v>30</v>
      </c>
      <c r="AH13" s="102"/>
      <c r="AI13" s="103" t="s">
        <v>30</v>
      </c>
      <c r="AJ13" s="102"/>
      <c r="AK13" s="103" t="s">
        <v>30</v>
      </c>
      <c r="AL13" s="102"/>
      <c r="AM13" s="103" t="s">
        <v>30</v>
      </c>
      <c r="AN13" s="102"/>
      <c r="AO13" s="103" t="s">
        <v>30</v>
      </c>
      <c r="AP13" s="102"/>
      <c r="AQ13" s="103" t="s">
        <v>30</v>
      </c>
      <c r="AR13" s="102"/>
      <c r="AS13" s="103" t="s">
        <v>30</v>
      </c>
      <c r="AT13" s="102"/>
      <c r="AU13" s="103" t="s">
        <v>30</v>
      </c>
      <c r="AV13" s="102"/>
      <c r="AW13" s="103" t="s">
        <v>30</v>
      </c>
      <c r="AX13" s="102"/>
      <c r="AY13" s="103" t="s">
        <v>30</v>
      </c>
      <c r="AZ13" s="102"/>
      <c r="BA13" s="103" t="s">
        <v>30</v>
      </c>
      <c r="BB13" s="102"/>
      <c r="BC13" s="103" t="s">
        <v>30</v>
      </c>
      <c r="BD13" s="102"/>
      <c r="BE13" s="103" t="s">
        <v>30</v>
      </c>
      <c r="BF13" s="102"/>
      <c r="BG13" s="103" t="s">
        <v>30</v>
      </c>
      <c r="BH13" s="102"/>
      <c r="BI13" s="103" t="s">
        <v>30</v>
      </c>
      <c r="BJ13" s="102"/>
      <c r="BK13" s="103" t="s">
        <v>30</v>
      </c>
      <c r="BL13" s="102"/>
      <c r="BM13" s="103" t="s">
        <v>30</v>
      </c>
      <c r="BN13" s="102"/>
      <c r="BO13" s="103" t="s">
        <v>30</v>
      </c>
      <c r="BP13" s="102"/>
      <c r="BQ13" s="103" t="s">
        <v>30</v>
      </c>
      <c r="BR13" s="102"/>
      <c r="BS13" s="103" t="s">
        <v>30</v>
      </c>
      <c r="BT13" s="102"/>
      <c r="BU13" s="103" t="s">
        <v>30</v>
      </c>
      <c r="BV13" s="102"/>
      <c r="BW13" s="103" t="s">
        <v>30</v>
      </c>
      <c r="BX13" s="102"/>
      <c r="BY13" s="103" t="s">
        <v>30</v>
      </c>
      <c r="BZ13" s="102"/>
      <c r="CA13" s="103" t="s">
        <v>30</v>
      </c>
      <c r="CB13" s="102"/>
      <c r="CC13" s="103" t="s">
        <v>30</v>
      </c>
      <c r="CD13" s="102"/>
      <c r="CE13" s="103" t="s">
        <v>30</v>
      </c>
      <c r="CF13" s="102"/>
      <c r="CG13" s="103" t="s">
        <v>30</v>
      </c>
      <c r="CH13" s="102"/>
      <c r="CI13" s="103" t="s">
        <v>30</v>
      </c>
      <c r="CJ13" s="102"/>
      <c r="CK13" s="103" t="s">
        <v>30</v>
      </c>
      <c r="CL13" s="102"/>
      <c r="CM13" s="103" t="s">
        <v>30</v>
      </c>
      <c r="CN13" s="102"/>
      <c r="CO13" s="103" t="s">
        <v>30</v>
      </c>
      <c r="CP13" s="102"/>
      <c r="CQ13" s="103" t="s">
        <v>30</v>
      </c>
      <c r="CR13" s="102"/>
      <c r="CS13" s="103" t="s">
        <v>30</v>
      </c>
      <c r="CT13" s="102"/>
      <c r="CU13" s="103" t="s">
        <v>30</v>
      </c>
      <c r="CV13" s="102"/>
      <c r="CW13" s="103" t="s">
        <v>30</v>
      </c>
      <c r="CX13" s="102"/>
      <c r="CY13" s="103" t="s">
        <v>30</v>
      </c>
      <c r="CZ13" s="102"/>
      <c r="DA13" s="103" t="s">
        <v>30</v>
      </c>
      <c r="DB13" s="102"/>
      <c r="DC13" s="103" t="s">
        <v>30</v>
      </c>
      <c r="DD13" s="102"/>
      <c r="DE13" s="103" t="s">
        <v>30</v>
      </c>
      <c r="DF13" s="102"/>
      <c r="DG13" s="103" t="s">
        <v>30</v>
      </c>
      <c r="DH13" s="102"/>
      <c r="DI13" s="103" t="s">
        <v>30</v>
      </c>
      <c r="DJ13" s="102"/>
      <c r="DK13" s="103" t="s">
        <v>30</v>
      </c>
      <c r="DL13" s="102"/>
      <c r="DM13" s="103" t="s">
        <v>30</v>
      </c>
      <c r="DN13" s="102"/>
      <c r="DO13" s="103" t="s">
        <v>30</v>
      </c>
      <c r="DP13" s="102"/>
      <c r="DQ13" s="103" t="s">
        <v>30</v>
      </c>
      <c r="DR13" s="102"/>
      <c r="DS13" s="103" t="s">
        <v>30</v>
      </c>
      <c r="DT13" s="102"/>
      <c r="DU13" s="103" t="s">
        <v>30</v>
      </c>
      <c r="DV13" s="102"/>
      <c r="DW13" s="103" t="s">
        <v>30</v>
      </c>
      <c r="DX13" s="102"/>
      <c r="DY13" s="103" t="s">
        <v>30</v>
      </c>
      <c r="DZ13" s="102"/>
      <c r="EA13" s="103" t="s">
        <v>30</v>
      </c>
      <c r="EB13" s="102"/>
      <c r="EC13" s="103" t="s">
        <v>30</v>
      </c>
      <c r="ED13" s="102"/>
      <c r="EE13" s="103" t="s">
        <v>30</v>
      </c>
      <c r="EF13" s="102"/>
      <c r="EG13" s="103" t="s">
        <v>30</v>
      </c>
      <c r="EH13" s="102"/>
      <c r="EI13" s="103" t="s">
        <v>30</v>
      </c>
      <c r="EJ13" s="102"/>
      <c r="EK13" s="103" t="s">
        <v>30</v>
      </c>
      <c r="EL13" s="102"/>
      <c r="EM13" s="103" t="s">
        <v>30</v>
      </c>
      <c r="EN13" s="102"/>
      <c r="EO13" s="103" t="s">
        <v>30</v>
      </c>
      <c r="EP13" s="102"/>
      <c r="EQ13" s="103" t="s">
        <v>30</v>
      </c>
      <c r="ER13" s="102"/>
      <c r="ES13" s="103" t="s">
        <v>30</v>
      </c>
      <c r="ET13" s="102"/>
      <c r="EU13" s="103" t="s">
        <v>30</v>
      </c>
      <c r="EV13" s="102"/>
      <c r="EW13" s="103" t="s">
        <v>30</v>
      </c>
      <c r="EX13" s="102"/>
      <c r="EY13" s="103" t="s">
        <v>30</v>
      </c>
      <c r="EZ13" s="102"/>
      <c r="FA13" s="103" t="s">
        <v>30</v>
      </c>
      <c r="FB13" s="102"/>
      <c r="FC13" s="103" t="s">
        <v>30</v>
      </c>
      <c r="FD13" s="102"/>
      <c r="FE13" s="103" t="s">
        <v>30</v>
      </c>
      <c r="FF13" s="102"/>
      <c r="FG13" s="103" t="s">
        <v>30</v>
      </c>
      <c r="FH13" s="102"/>
      <c r="FI13" s="103" t="s">
        <v>30</v>
      </c>
      <c r="FJ13" s="102"/>
      <c r="FK13" s="103" t="s">
        <v>30</v>
      </c>
      <c r="FL13" s="102"/>
      <c r="FM13" s="103" t="s">
        <v>30</v>
      </c>
      <c r="FN13" s="102"/>
      <c r="FO13" s="103" t="s">
        <v>30</v>
      </c>
      <c r="FP13" s="102"/>
      <c r="FQ13" s="103" t="s">
        <v>30</v>
      </c>
      <c r="FR13" s="102"/>
      <c r="FS13" s="103" t="s">
        <v>30</v>
      </c>
      <c r="FT13" s="102"/>
      <c r="FU13" s="103" t="s">
        <v>30</v>
      </c>
      <c r="FV13" s="102"/>
      <c r="FW13" s="103" t="s">
        <v>30</v>
      </c>
      <c r="FX13" s="102"/>
      <c r="FY13" s="103" t="s">
        <v>30</v>
      </c>
      <c r="FZ13" s="102"/>
      <c r="GA13" s="103" t="s">
        <v>30</v>
      </c>
      <c r="GB13" s="102"/>
      <c r="GC13" s="103" t="s">
        <v>30</v>
      </c>
      <c r="GD13" s="102"/>
      <c r="GE13" s="103" t="s">
        <v>30</v>
      </c>
    </row>
    <row r="14" spans="1:187" s="88" customFormat="1" x14ac:dyDescent="0.2">
      <c r="A14" s="105" t="s">
        <v>32</v>
      </c>
      <c r="B14" s="106" t="s">
        <v>33</v>
      </c>
      <c r="C14" s="106" t="s">
        <v>27</v>
      </c>
      <c r="D14" s="106" t="s">
        <v>39</v>
      </c>
      <c r="E14" s="106">
        <v>1.5320470149170011</v>
      </c>
      <c r="F14" s="106" t="s">
        <v>39</v>
      </c>
      <c r="G14" s="106">
        <v>1.5321904563946904</v>
      </c>
      <c r="H14" s="106" t="s">
        <v>39</v>
      </c>
      <c r="I14" s="106">
        <v>1.5312875171850644</v>
      </c>
      <c r="J14" s="106" t="s">
        <v>39</v>
      </c>
      <c r="K14" s="106">
        <v>1.5296700247027872</v>
      </c>
      <c r="L14" s="106" t="s">
        <v>39</v>
      </c>
      <c r="M14" s="106">
        <v>1.5295900042029822</v>
      </c>
      <c r="N14" s="106" t="s">
        <v>39</v>
      </c>
      <c r="O14" s="106">
        <v>1.5295854370989102</v>
      </c>
      <c r="P14" s="106" t="s">
        <v>39</v>
      </c>
      <c r="Q14" s="106">
        <v>1.5343794112159308</v>
      </c>
      <c r="R14" s="106" t="s">
        <v>39</v>
      </c>
      <c r="S14" s="106">
        <v>1.5332153078777508</v>
      </c>
      <c r="T14" s="106" t="s">
        <v>39</v>
      </c>
      <c r="U14" s="106">
        <v>1.5398083463605321</v>
      </c>
      <c r="V14" s="106" t="s">
        <v>39</v>
      </c>
      <c r="W14" s="106">
        <v>1.531441443860976</v>
      </c>
      <c r="X14" s="106" t="s">
        <v>39</v>
      </c>
      <c r="Y14" s="106">
        <v>1.5218023112267751</v>
      </c>
      <c r="Z14" s="106" t="s">
        <v>39</v>
      </c>
      <c r="AA14" s="106">
        <v>1.5334964171320986</v>
      </c>
      <c r="AB14" s="106" t="s">
        <v>39</v>
      </c>
      <c r="AC14" s="106">
        <v>1.5335672366668869</v>
      </c>
      <c r="AD14" s="106" t="s">
        <v>39</v>
      </c>
      <c r="AE14" s="106">
        <v>1.5322486929515668</v>
      </c>
      <c r="AF14" s="106" t="s">
        <v>39</v>
      </c>
      <c r="AG14" s="106">
        <v>1.5337667236107231</v>
      </c>
      <c r="AH14" s="106" t="s">
        <v>39</v>
      </c>
      <c r="AI14" s="106">
        <v>1.5542033199994805</v>
      </c>
      <c r="AJ14" s="106" t="s">
        <v>39</v>
      </c>
      <c r="AK14" s="106">
        <v>1.5393050431487953</v>
      </c>
      <c r="AL14" s="106" t="s">
        <v>39</v>
      </c>
      <c r="AM14" s="106">
        <v>1.534104693671019</v>
      </c>
      <c r="AN14" s="106" t="s">
        <v>39</v>
      </c>
      <c r="AO14" s="106">
        <v>1.5366278975324663</v>
      </c>
      <c r="AP14" s="106" t="s">
        <v>39</v>
      </c>
      <c r="AQ14" s="106">
        <v>1.5377959112794735</v>
      </c>
      <c r="AR14" s="106" t="s">
        <v>39</v>
      </c>
      <c r="AS14" s="106">
        <v>1.5313691607410223</v>
      </c>
      <c r="AT14" s="106" t="s">
        <v>39</v>
      </c>
      <c r="AU14" s="106">
        <v>1.531016174639694</v>
      </c>
      <c r="AV14" s="106" t="s">
        <v>39</v>
      </c>
      <c r="AW14" s="106">
        <v>1.5290191710774412</v>
      </c>
      <c r="AX14" s="106" t="s">
        <v>39</v>
      </c>
      <c r="AY14" s="106">
        <v>1.5295358719917831</v>
      </c>
      <c r="AZ14" s="106" t="s">
        <v>39</v>
      </c>
      <c r="BA14" s="106">
        <v>1.529771516822279</v>
      </c>
      <c r="BB14" s="106" t="s">
        <v>39</v>
      </c>
      <c r="BC14" s="106">
        <v>1.5271344338391024</v>
      </c>
      <c r="BD14" s="106" t="s">
        <v>39</v>
      </c>
      <c r="BE14" s="106">
        <v>1.5298353170737733</v>
      </c>
      <c r="BF14" s="106" t="s">
        <v>39</v>
      </c>
      <c r="BG14" s="106">
        <v>1.5295457388763192</v>
      </c>
      <c r="BH14" s="106" t="s">
        <v>39</v>
      </c>
      <c r="BI14" s="106">
        <v>1.5296328400681991</v>
      </c>
      <c r="BJ14" s="106" t="s">
        <v>39</v>
      </c>
      <c r="BK14" s="106">
        <v>1.529839949926078</v>
      </c>
      <c r="BL14" s="106" t="s">
        <v>39</v>
      </c>
      <c r="BM14" s="106">
        <v>1.5270684542048667</v>
      </c>
      <c r="BN14" s="106" t="s">
        <v>39</v>
      </c>
      <c r="BO14" s="106">
        <v>1.5795820923240893</v>
      </c>
      <c r="BP14" s="106" t="s">
        <v>39</v>
      </c>
      <c r="BQ14" s="106">
        <v>1.5795523954257749</v>
      </c>
      <c r="BR14" s="106" t="s">
        <v>39</v>
      </c>
      <c r="BS14" s="106">
        <v>1.5936707076102654</v>
      </c>
      <c r="BT14" s="106" t="s">
        <v>39</v>
      </c>
      <c r="BU14" s="106">
        <v>1.5760218733791247</v>
      </c>
      <c r="BV14" s="106" t="s">
        <v>39</v>
      </c>
      <c r="BW14" s="106">
        <v>1.5783665929111343</v>
      </c>
      <c r="BX14" s="106" t="s">
        <v>39</v>
      </c>
      <c r="BY14" s="106">
        <v>1.5817591125677612</v>
      </c>
      <c r="BZ14" s="106" t="s">
        <v>39</v>
      </c>
      <c r="CA14" s="106">
        <v>1.58159110310013</v>
      </c>
      <c r="CB14" s="106" t="s">
        <v>39</v>
      </c>
      <c r="CC14" s="106">
        <v>1.5785627799797406</v>
      </c>
      <c r="CD14" s="106" t="s">
        <v>39</v>
      </c>
      <c r="CE14" s="106">
        <v>1.5821000481310139</v>
      </c>
      <c r="CF14" s="106" t="s">
        <v>39</v>
      </c>
      <c r="CG14" s="106">
        <v>1.5821648402232482</v>
      </c>
      <c r="CH14" s="106" t="s">
        <v>39</v>
      </c>
      <c r="CI14" s="106">
        <v>1.5813858600247044</v>
      </c>
      <c r="CJ14" s="106" t="s">
        <v>39</v>
      </c>
      <c r="CK14" s="106">
        <v>1.5791142105801799</v>
      </c>
      <c r="CL14" s="106" t="s">
        <v>39</v>
      </c>
      <c r="CM14" s="106">
        <v>1.5827044803374881</v>
      </c>
      <c r="CN14" s="106" t="s">
        <v>39</v>
      </c>
      <c r="CO14" s="106">
        <v>1.5834126346912731</v>
      </c>
      <c r="CP14" s="106" t="s">
        <v>39</v>
      </c>
      <c r="CQ14" s="106">
        <v>1.5832111493001977</v>
      </c>
      <c r="CR14" s="106" t="s">
        <v>39</v>
      </c>
      <c r="CS14" s="106">
        <v>1.58012023782931</v>
      </c>
      <c r="CT14" s="106" t="s">
        <v>39</v>
      </c>
      <c r="CU14" s="106">
        <v>1.5831883813584136</v>
      </c>
      <c r="CV14" s="106" t="s">
        <v>39</v>
      </c>
      <c r="CW14" s="106">
        <v>1.576331626200971</v>
      </c>
      <c r="CX14" s="106" t="s">
        <v>39</v>
      </c>
      <c r="CY14" s="106">
        <v>1.5726349096824166</v>
      </c>
      <c r="CZ14" s="106" t="s">
        <v>39</v>
      </c>
      <c r="DA14" s="106">
        <v>1.5702360121046723</v>
      </c>
      <c r="DB14" s="106" t="s">
        <v>39</v>
      </c>
      <c r="DC14" s="106">
        <v>1.567649362213597</v>
      </c>
      <c r="DD14" s="106" t="s">
        <v>39</v>
      </c>
      <c r="DE14" s="106">
        <v>1.5676511278974066</v>
      </c>
      <c r="DF14" s="106" t="s">
        <v>39</v>
      </c>
      <c r="DG14" s="106">
        <v>1.5676526483051092</v>
      </c>
      <c r="DH14" s="106" t="s">
        <v>39</v>
      </c>
      <c r="DI14" s="106">
        <v>1.5676539368142111</v>
      </c>
      <c r="DJ14" s="106" t="s">
        <v>39</v>
      </c>
      <c r="DK14" s="106">
        <v>1.5676550058468803</v>
      </c>
      <c r="DL14" s="106" t="s">
        <v>39</v>
      </c>
      <c r="DM14" s="106">
        <v>1.567655866953733</v>
      </c>
      <c r="DN14" s="106" t="s">
        <v>39</v>
      </c>
      <c r="DO14" s="106">
        <v>1.5676565307601205</v>
      </c>
      <c r="DP14" s="106" t="s">
        <v>39</v>
      </c>
      <c r="DQ14" s="106">
        <v>1.567657007733362</v>
      </c>
      <c r="DR14" s="106" t="s">
        <v>39</v>
      </c>
      <c r="DS14" s="106">
        <v>1.5674628858039659</v>
      </c>
      <c r="DT14" s="106" t="s">
        <v>39</v>
      </c>
      <c r="DU14" s="106">
        <v>1.5672750147963106</v>
      </c>
      <c r="DV14" s="106" t="s">
        <v>39</v>
      </c>
      <c r="DW14" s="106">
        <v>1.5163638244696074</v>
      </c>
      <c r="DX14" s="106" t="s">
        <v>39</v>
      </c>
      <c r="DY14" s="106">
        <v>1.5161932784362089</v>
      </c>
      <c r="DZ14" s="106" t="s">
        <v>39</v>
      </c>
      <c r="EA14" s="106">
        <v>1.5160279843278177</v>
      </c>
      <c r="EB14" s="106" t="s">
        <v>39</v>
      </c>
      <c r="EC14" s="106">
        <v>1.5158676845990484</v>
      </c>
      <c r="ED14" s="106" t="s">
        <v>39</v>
      </c>
      <c r="EE14" s="106">
        <v>1.5157121355531766</v>
      </c>
      <c r="EF14" s="106" t="s">
        <v>39</v>
      </c>
      <c r="EG14" s="106">
        <v>1.5155611236432938</v>
      </c>
      <c r="EH14" s="106" t="s">
        <v>39</v>
      </c>
      <c r="EI14" s="106">
        <v>1.5154144484804368</v>
      </c>
      <c r="EJ14" s="106" t="s">
        <v>39</v>
      </c>
      <c r="EK14" s="106">
        <v>1.5152719203438223</v>
      </c>
      <c r="EL14" s="106" t="s">
        <v>39</v>
      </c>
      <c r="EM14" s="106">
        <v>1.515133359666021</v>
      </c>
      <c r="EN14" s="106" t="s">
        <v>39</v>
      </c>
      <c r="EO14" s="106">
        <v>1.5150033172440356</v>
      </c>
      <c r="EP14" s="106" t="s">
        <v>39</v>
      </c>
      <c r="EQ14" s="106">
        <v>1.5163366564041494</v>
      </c>
      <c r="ER14" s="106" t="s">
        <v>39</v>
      </c>
      <c r="ES14" s="106">
        <v>1.5163804964671042</v>
      </c>
      <c r="ET14" s="106" t="s">
        <v>39</v>
      </c>
      <c r="EU14" s="106">
        <v>1.5180407455503788</v>
      </c>
      <c r="EV14" s="106" t="s">
        <v>39</v>
      </c>
      <c r="EW14" s="106">
        <v>1.5165804243192071</v>
      </c>
      <c r="EX14" s="106" t="s">
        <v>39</v>
      </c>
      <c r="EY14" s="106">
        <v>1.5164663880756277</v>
      </c>
      <c r="EZ14" s="106" t="s">
        <v>39</v>
      </c>
      <c r="FA14" s="106">
        <v>1.5165583389370745</v>
      </c>
      <c r="FB14" s="106" t="s">
        <v>39</v>
      </c>
      <c r="FC14" s="106">
        <v>1.5229944411948455</v>
      </c>
      <c r="FD14" s="106" t="s">
        <v>39</v>
      </c>
      <c r="FE14" s="106">
        <v>1.5296113663093132</v>
      </c>
      <c r="FF14" s="106" t="s">
        <v>39</v>
      </c>
      <c r="FG14" s="106">
        <v>1.5156606785269771</v>
      </c>
      <c r="FH14" s="106" t="s">
        <v>39</v>
      </c>
      <c r="FI14" s="106">
        <v>1.5153798904725229</v>
      </c>
      <c r="FJ14" s="106" t="s">
        <v>39</v>
      </c>
      <c r="FK14" s="106">
        <v>1.5163561289573713</v>
      </c>
      <c r="FL14" s="106" t="s">
        <v>39</v>
      </c>
      <c r="FM14" s="106">
        <v>1.5162599439378244</v>
      </c>
      <c r="FN14" s="106" t="s">
        <v>39</v>
      </c>
      <c r="FO14" s="106">
        <v>1.5168150079355593</v>
      </c>
      <c r="FP14" s="106" t="s">
        <v>39</v>
      </c>
      <c r="FQ14" s="106">
        <v>1.5161449834024885</v>
      </c>
      <c r="FR14" s="106" t="s">
        <v>39</v>
      </c>
      <c r="FS14" s="106">
        <v>1.5156242744723165</v>
      </c>
      <c r="FT14" s="106" t="s">
        <v>39</v>
      </c>
      <c r="FU14" s="106">
        <v>1.5176141979996542</v>
      </c>
      <c r="FV14" s="106" t="s">
        <v>39</v>
      </c>
      <c r="FW14" s="106">
        <v>1.5137819412549702</v>
      </c>
      <c r="FX14" s="106" t="s">
        <v>39</v>
      </c>
      <c r="FY14" s="106">
        <v>1.5167242018834912</v>
      </c>
      <c r="FZ14" s="106" t="s">
        <v>39</v>
      </c>
      <c r="GA14" s="106">
        <v>1.5173615393042825</v>
      </c>
      <c r="GB14" s="106" t="s">
        <v>39</v>
      </c>
      <c r="GC14" s="106">
        <v>1.5129846495343477</v>
      </c>
      <c r="GD14" s="106" t="s">
        <v>39</v>
      </c>
      <c r="GE14" s="106">
        <v>1.5162369872322197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Gto por Inv en CFM</vt:lpstr>
      <vt:lpstr>PICTON</vt:lpstr>
      <vt:lpstr>BUSCARV</vt:lpstr>
      <vt:lpstr>Junio 2013</vt:lpstr>
      <vt:lpstr>Septiembre 2013</vt:lpstr>
      <vt:lpstr>Diciembre 2013</vt:lpstr>
      <vt:lpstr>PICTON!Área_de_impresión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dhuincaman</dc:creator>
  <cp:lastModifiedBy>Herrera Toloza Sergio Gustavo</cp:lastModifiedBy>
  <dcterms:created xsi:type="dcterms:W3CDTF">2013-07-09T22:12:33Z</dcterms:created>
  <dcterms:modified xsi:type="dcterms:W3CDTF">2014-09-29T18:31:00Z</dcterms:modified>
</cp:coreProperties>
</file>