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1" sheetId="4" r:id="rId1"/>
    <sheet name="Febrero 2001" sheetId="1" r:id="rId2"/>
    <sheet name="Marzo 2001" sheetId="5" r:id="rId3"/>
    <sheet name="Abril 2001" sheetId="2" r:id="rId4"/>
    <sheet name="Mayo 2001" sheetId="6" r:id="rId5"/>
    <sheet name="Junio 2001" sheetId="7" r:id="rId6"/>
    <sheet name="Julio 2001" sheetId="11" r:id="rId7"/>
    <sheet name="Agosto 2001" sheetId="12" r:id="rId8"/>
    <sheet name="Septiembre 2001" sheetId="10" r:id="rId9"/>
    <sheet name="Octubre 2001" sheetId="9" r:id="rId10"/>
    <sheet name="Noviembre 2001" sheetId="8" r:id="rId11"/>
    <sheet name="Diciembre 2001" sheetId="3" r:id="rId12"/>
  </sheets>
  <calcPr calcId="145621"/>
</workbook>
</file>

<file path=xl/calcChain.xml><?xml version="1.0" encoding="utf-8"?>
<calcChain xmlns="http://schemas.openxmlformats.org/spreadsheetml/2006/main">
  <c r="P19" i="3" l="1"/>
  <c r="P9" i="3"/>
  <c r="P10" i="3"/>
  <c r="P11" i="3"/>
  <c r="P12" i="3"/>
  <c r="P13" i="3"/>
  <c r="P14" i="3"/>
  <c r="P15" i="3"/>
  <c r="P16" i="3"/>
  <c r="P18" i="3" s="1"/>
  <c r="N18" i="3"/>
  <c r="L18" i="3"/>
  <c r="H18" i="3"/>
  <c r="B18" i="3"/>
  <c r="P19" i="9"/>
  <c r="P9" i="9"/>
  <c r="P10" i="9"/>
  <c r="P18" i="9" s="1"/>
  <c r="P11" i="9"/>
  <c r="P12" i="9"/>
  <c r="P13" i="9"/>
  <c r="P14" i="9"/>
  <c r="P15" i="9"/>
  <c r="P16" i="9"/>
  <c r="N18" i="9"/>
  <c r="L18" i="9"/>
  <c r="J18" i="9"/>
  <c r="H18" i="9"/>
  <c r="F18" i="9"/>
  <c r="D18" i="9"/>
  <c r="B18" i="9"/>
  <c r="P19" i="10"/>
  <c r="B9" i="10"/>
  <c r="B18" i="10" s="1"/>
  <c r="B13" i="10"/>
  <c r="D9" i="10"/>
  <c r="D11" i="10"/>
  <c r="D12" i="10"/>
  <c r="D13" i="10"/>
  <c r="D14" i="10"/>
  <c r="D16" i="10"/>
  <c r="D18" i="10"/>
  <c r="F9" i="10"/>
  <c r="F11" i="10"/>
  <c r="F18" i="10" s="1"/>
  <c r="F12" i="10"/>
  <c r="F13" i="10"/>
  <c r="P13" i="10" s="1"/>
  <c r="H9" i="10"/>
  <c r="H18" i="10" s="1"/>
  <c r="H13" i="10"/>
  <c r="H16" i="10"/>
  <c r="P16" i="10" s="1"/>
  <c r="J18" i="10"/>
  <c r="L9" i="10"/>
  <c r="L11" i="10"/>
  <c r="P11" i="10" s="1"/>
  <c r="L12" i="10"/>
  <c r="L13" i="10"/>
  <c r="L14" i="10"/>
  <c r="L18" i="10"/>
  <c r="N9" i="10"/>
  <c r="N10" i="10"/>
  <c r="N11" i="10"/>
  <c r="N13" i="10"/>
  <c r="N18" i="10" s="1"/>
  <c r="N14" i="10"/>
  <c r="P9" i="10"/>
  <c r="P10" i="10"/>
  <c r="P18" i="10" s="1"/>
  <c r="P12" i="10"/>
  <c r="P14" i="10"/>
  <c r="P15" i="10"/>
</calcChain>
</file>

<file path=xl/sharedStrings.xml><?xml version="1.0" encoding="utf-8"?>
<sst xmlns="http://schemas.openxmlformats.org/spreadsheetml/2006/main" count="888" uniqueCount="64">
  <si>
    <t>O P E R A C I O N E S   P O R   C U E N T A   P R O P I A   D E   L O S   A G E N T E S   D E    V A L O R E S(1)</t>
  </si>
  <si>
    <t>febrero de 2001, millones de pesos)</t>
  </si>
  <si>
    <t>Títulos de</t>
  </si>
  <si>
    <t>Títulos de bancos y financieras</t>
  </si>
  <si>
    <t xml:space="preserve">Títulos </t>
  </si>
  <si>
    <t>Títulos</t>
  </si>
  <si>
    <t xml:space="preserve">Otros </t>
  </si>
  <si>
    <t>sociedades</t>
  </si>
  <si>
    <t xml:space="preserve">de   </t>
  </si>
  <si>
    <t xml:space="preserve">Banco </t>
  </si>
  <si>
    <t>títulos</t>
  </si>
  <si>
    <t>Agente</t>
  </si>
  <si>
    <t>no finan-</t>
  </si>
  <si>
    <t>Depósitos</t>
  </si>
  <si>
    <t xml:space="preserve">Letras   </t>
  </si>
  <si>
    <t>Otros</t>
  </si>
  <si>
    <t>Tesorería</t>
  </si>
  <si>
    <t>Central</t>
  </si>
  <si>
    <t>Total</t>
  </si>
  <si>
    <t>cieras (2)</t>
  </si>
  <si>
    <t>hipotecarias</t>
  </si>
  <si>
    <t>CHG S.A.</t>
  </si>
  <si>
    <t>-</t>
  </si>
  <si>
    <t>Monex S.A.</t>
  </si>
  <si>
    <t>O'Higgins Ltda.</t>
  </si>
  <si>
    <t>Santander S.A.</t>
  </si>
  <si>
    <t>Sudameris S.A.</t>
  </si>
  <si>
    <t>Transamas S.A.</t>
  </si>
  <si>
    <t xml:space="preserve"> </t>
  </si>
  <si>
    <t>VMF S.A.</t>
  </si>
  <si>
    <t>TOTAL</t>
  </si>
  <si>
    <t>TOTAL MES ANTERIOR</t>
  </si>
  <si>
    <t>(1) Incluye compras y ventas en mercado primario y secundario.</t>
  </si>
  <si>
    <t>(2) Incluye bonos, acciones, efectos de comercio y otros.</t>
  </si>
  <si>
    <t>(3) Incluye bonos, acciones y pagarés.</t>
  </si>
  <si>
    <t>(4) Incluye cuotas de fondos mutuos, Cora, Minviu, dólar y oro.</t>
  </si>
  <si>
    <t>(5) Incluye operaciones de dólar.</t>
  </si>
  <si>
    <t>(6) Incluye $ 330,231 millones en operaciones de dólar.</t>
  </si>
  <si>
    <t>(marzo de 2001, millones de pesos)</t>
  </si>
  <si>
    <t>(6) Incluye $ 653.674 millones en operaciones de dólar.</t>
  </si>
  <si>
    <t>(julio de 2001, millones de pesos)</t>
  </si>
  <si>
    <t xml:space="preserve">(4)  </t>
  </si>
  <si>
    <t xml:space="preserve">(3) </t>
  </si>
  <si>
    <t>(5)</t>
  </si>
  <si>
    <t>Citibank S.A.</t>
  </si>
  <si>
    <t>(6)</t>
  </si>
  <si>
    <t xml:space="preserve">(6) Incluye $ </t>
  </si>
  <si>
    <t>millones en operaciones de dólar.</t>
  </si>
  <si>
    <t>(agosto de 2001, millones de pesos)</t>
  </si>
  <si>
    <t>(septiembre de 2001, millones de pesos)</t>
  </si>
  <si>
    <t>(Enero de 2001, millones de pesos)</t>
  </si>
  <si>
    <t>CHG S.A</t>
  </si>
  <si>
    <t>Transfer S.A</t>
  </si>
  <si>
    <t>(Abril de 2001, millones de pesos)</t>
  </si>
  <si>
    <t>Citibank S.A</t>
  </si>
  <si>
    <t>Transamas S.A</t>
  </si>
  <si>
    <t>(Mayo de 2001, millones de pesos)</t>
  </si>
  <si>
    <t>(Junio de 2001, millones de pesos)</t>
  </si>
  <si>
    <t>(Octubre de 2001, millones de pesos)</t>
  </si>
  <si>
    <t>(Diciembre de 2001, millones de pesos)</t>
  </si>
  <si>
    <t>(noviembre de 2001, millones de pesos)</t>
  </si>
  <si>
    <t>(6) Incluye $ 682.157 millones en operaciones de dólar.</t>
  </si>
  <si>
    <t>(3)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</si>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</sst>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;[Red]#,##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 applyProtection="1"/>
    <xf numFmtId="0" fontId="2" fillId="0" borderId="0" xfId="0" applyFont="1"/>
    <xf numFmtId="37" fontId="2" fillId="0" borderId="0" xfId="0" applyNumberFormat="1" applyFont="1" applyAlignment="1" applyProtection="1">
      <alignment horizontal="fill"/>
    </xf>
    <xf numFmtId="37" fontId="2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Border="1" applyAlignment="1" applyProtection="1">
      <alignment horizontal="left"/>
    </xf>
    <xf numFmtId="37" fontId="2" fillId="0" borderId="2" xfId="0" applyNumberFormat="1" applyFont="1" applyBorder="1" applyAlignment="1" applyProtection="1">
      <alignment horizontal="right"/>
    </xf>
    <xf numFmtId="37" fontId="2" fillId="0" borderId="1" xfId="0" applyNumberFormat="1" applyFont="1" applyBorder="1" applyAlignment="1" applyProtection="1">
      <alignment horizontal="fill"/>
    </xf>
    <xf numFmtId="37" fontId="2" fillId="0" borderId="2" xfId="0" applyNumberFormat="1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right"/>
    </xf>
    <xf numFmtId="37" fontId="2" fillId="0" borderId="1" xfId="0" applyNumberFormat="1" applyFont="1" applyBorder="1" applyAlignment="1" applyProtection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37" fontId="2" fillId="0" borderId="0" xfId="0" applyNumberFormat="1" applyFont="1" applyBorder="1" applyAlignment="1" applyProtection="1">
      <alignment horizontal="center"/>
    </xf>
    <xf numFmtId="37" fontId="2" fillId="0" borderId="2" xfId="0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37" fontId="3" fillId="0" borderId="0" xfId="0" applyNumberFormat="1" applyFont="1" applyProtection="1"/>
    <xf numFmtId="37" fontId="3" fillId="0" borderId="0" xfId="0" applyNumberFormat="1" applyFont="1" applyAlignment="1" applyProtection="1">
      <alignment horizontal="fill"/>
    </xf>
    <xf numFmtId="37" fontId="3" fillId="0" borderId="0" xfId="0" applyNumberFormat="1" applyFont="1" applyAlignment="1" applyProtection="1">
      <alignment horizontal="left"/>
    </xf>
    <xf numFmtId="37" fontId="3" fillId="0" borderId="0" xfId="0" applyNumberFormat="1" applyFont="1" applyAlignment="1" applyProtection="1">
      <alignment horizontal="right"/>
    </xf>
    <xf numFmtId="185" fontId="3" fillId="0" borderId="0" xfId="0" applyNumberFormat="1" applyFont="1" applyAlignment="1">
      <alignment horizontal="right"/>
    </xf>
    <xf numFmtId="185" fontId="3" fillId="0" borderId="0" xfId="0" applyNumberFormat="1" applyFont="1" applyAlignment="1" applyProtection="1">
      <alignment horizontal="right"/>
    </xf>
    <xf numFmtId="37" fontId="3" fillId="0" borderId="0" xfId="0" applyNumberFormat="1" applyFont="1" applyAlignment="1" applyProtection="1"/>
    <xf numFmtId="3" fontId="3" fillId="0" borderId="0" xfId="0" applyNumberFormat="1" applyFont="1" applyAlignment="1" applyProtection="1"/>
    <xf numFmtId="3" fontId="3" fillId="0" borderId="0" xfId="0" applyNumberFormat="1" applyFont="1" applyAlignment="1" applyProtection="1">
      <alignment horizontal="right"/>
    </xf>
    <xf numFmtId="3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3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0" xfId="0" applyNumberFormat="1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 applyProtection="1"/>
    <xf numFmtId="3" fontId="2" fillId="0" borderId="1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>
      <alignment horizontal="right"/>
    </xf>
    <xf numFmtId="3" fontId="2" fillId="0" borderId="2" xfId="0" applyNumberFormat="1" applyFont="1" applyBorder="1" applyAlignment="1" applyProtection="1"/>
    <xf numFmtId="3" fontId="2" fillId="0" borderId="2" xfId="0" applyNumberFormat="1" applyFont="1" applyBorder="1" applyAlignment="1" applyProtection="1">
      <alignment horizontal="right"/>
    </xf>
    <xf numFmtId="3" fontId="2" fillId="0" borderId="1" xfId="0" applyNumberFormat="1" applyFont="1" applyBorder="1" applyAlignment="1"/>
    <xf numFmtId="3" fontId="2" fillId="0" borderId="0" xfId="0" applyNumberFormat="1" applyFont="1" applyBorder="1" applyAlignment="1"/>
    <xf numFmtId="3" fontId="2" fillId="0" borderId="2" xfId="0" applyNumberFormat="1" applyFont="1" applyBorder="1" applyAlignment="1"/>
    <xf numFmtId="0" fontId="2" fillId="0" borderId="3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9" fontId="5" fillId="0" borderId="0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75" workbookViewId="0"/>
  </sheetViews>
  <sheetFormatPr baseColWidth="10" defaultRowHeight="12.75" x14ac:dyDescent="0.2"/>
  <cols>
    <col min="1" max="1" width="18.5703125" style="29" customWidth="1"/>
    <col min="2" max="2" width="11.42578125" style="29"/>
    <col min="3" max="3" width="4.42578125" style="29" customWidth="1"/>
    <col min="4" max="4" width="11.42578125" style="29"/>
    <col min="5" max="5" width="2.85546875" style="29" customWidth="1"/>
    <col min="6" max="6" width="11.42578125" style="29"/>
    <col min="7" max="7" width="2.140625" style="29" customWidth="1"/>
    <col min="8" max="8" width="11.42578125" style="29"/>
    <col min="9" max="9" width="1.7109375" style="29" customWidth="1"/>
    <col min="10" max="10" width="11.42578125" style="29"/>
    <col min="11" max="11" width="1.5703125" style="29" customWidth="1"/>
    <col min="12" max="12" width="11.42578125" style="29"/>
    <col min="13" max="13" width="1.140625" style="29" customWidth="1"/>
    <col min="14" max="14" width="13.5703125" style="29" customWidth="1"/>
    <col min="15" max="15" width="3.28515625" style="29" customWidth="1"/>
    <col min="16" max="16" width="14.7109375" style="29" customWidth="1"/>
    <col min="17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26"/>
      <c r="E4" s="26"/>
      <c r="F4" s="26" t="s">
        <v>3</v>
      </c>
      <c r="G4" s="26"/>
      <c r="H4" s="26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6"/>
      <c r="E5" s="26"/>
      <c r="F5" s="26"/>
      <c r="G5" s="26"/>
      <c r="H5" s="26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9" spans="1:16" x14ac:dyDescent="0.2">
      <c r="A9" s="29" t="s">
        <v>51</v>
      </c>
      <c r="B9" s="30">
        <v>13341</v>
      </c>
      <c r="C9" s="31"/>
      <c r="D9" s="30">
        <v>29011</v>
      </c>
      <c r="E9" s="31"/>
      <c r="F9" s="30">
        <v>86341</v>
      </c>
      <c r="G9" s="31"/>
      <c r="H9" s="30">
        <v>46079</v>
      </c>
      <c r="I9" s="31"/>
      <c r="J9" s="31" t="s">
        <v>22</v>
      </c>
      <c r="K9" s="31"/>
      <c r="L9" s="30">
        <v>20485</v>
      </c>
      <c r="M9" s="31"/>
      <c r="N9" s="30">
        <v>1229</v>
      </c>
      <c r="O9" s="31"/>
      <c r="P9" s="30">
        <v>196486</v>
      </c>
    </row>
    <row r="10" spans="1:16" x14ac:dyDescent="0.2">
      <c r="A10" s="29" t="s">
        <v>23</v>
      </c>
      <c r="B10" s="30" t="s">
        <v>22</v>
      </c>
      <c r="C10" s="31"/>
      <c r="D10" s="30">
        <v>68765</v>
      </c>
      <c r="E10" s="31"/>
      <c r="F10" s="30">
        <v>19659</v>
      </c>
      <c r="G10" s="31"/>
      <c r="H10" s="30">
        <v>4446</v>
      </c>
      <c r="I10" s="31"/>
      <c r="J10" s="31" t="s">
        <v>22</v>
      </c>
      <c r="K10" s="31"/>
      <c r="L10" s="30">
        <v>19394</v>
      </c>
      <c r="M10" s="31"/>
      <c r="N10" s="30">
        <v>379630</v>
      </c>
      <c r="O10" s="31" t="s">
        <v>43</v>
      </c>
      <c r="P10" s="30">
        <v>491894</v>
      </c>
    </row>
    <row r="11" spans="1:16" x14ac:dyDescent="0.2">
      <c r="A11" s="29" t="s">
        <v>24</v>
      </c>
      <c r="B11" s="30" t="s">
        <v>22</v>
      </c>
      <c r="C11" s="31"/>
      <c r="D11" s="30">
        <v>2148</v>
      </c>
      <c r="E11" s="31"/>
      <c r="F11" s="30">
        <v>42</v>
      </c>
      <c r="G11" s="31"/>
      <c r="H11" s="30" t="s">
        <v>22</v>
      </c>
      <c r="I11" s="31"/>
      <c r="J11" s="31" t="s">
        <v>22</v>
      </c>
      <c r="K11" s="31"/>
      <c r="L11" s="30">
        <v>1506</v>
      </c>
      <c r="M11" s="31"/>
      <c r="N11" s="30" t="s">
        <v>22</v>
      </c>
      <c r="O11" s="31"/>
      <c r="P11" s="30">
        <v>3696</v>
      </c>
    </row>
    <row r="12" spans="1:16" x14ac:dyDescent="0.2">
      <c r="A12" s="29" t="s">
        <v>25</v>
      </c>
      <c r="B12" s="30">
        <v>161043</v>
      </c>
      <c r="C12" s="31"/>
      <c r="D12" s="30">
        <v>331778</v>
      </c>
      <c r="E12" s="31"/>
      <c r="F12" s="30">
        <v>404894</v>
      </c>
      <c r="G12" s="31"/>
      <c r="H12" s="30">
        <v>94450</v>
      </c>
      <c r="I12" s="31"/>
      <c r="J12" s="31" t="s">
        <v>22</v>
      </c>
      <c r="K12" s="31"/>
      <c r="L12" s="30">
        <v>416436</v>
      </c>
      <c r="M12" s="31"/>
      <c r="N12" s="30">
        <v>370856</v>
      </c>
      <c r="O12" s="31" t="s">
        <v>43</v>
      </c>
      <c r="P12" s="30">
        <v>1779457</v>
      </c>
    </row>
    <row r="13" spans="1:16" x14ac:dyDescent="0.2">
      <c r="A13" s="29" t="s">
        <v>26</v>
      </c>
      <c r="B13" s="30" t="s">
        <v>22</v>
      </c>
      <c r="C13" s="31"/>
      <c r="D13" s="30">
        <v>627</v>
      </c>
      <c r="E13" s="31"/>
      <c r="F13" s="30" t="s">
        <v>22</v>
      </c>
      <c r="G13" s="31"/>
      <c r="H13" s="30" t="s">
        <v>22</v>
      </c>
      <c r="I13" s="31"/>
      <c r="J13" s="31" t="s">
        <v>22</v>
      </c>
      <c r="K13" s="31"/>
      <c r="L13" s="30">
        <v>97657</v>
      </c>
      <c r="M13" s="31"/>
      <c r="N13" s="30">
        <v>10231</v>
      </c>
      <c r="O13" s="31" t="s">
        <v>43</v>
      </c>
      <c r="P13" s="30">
        <v>108515</v>
      </c>
    </row>
    <row r="14" spans="1:16" x14ac:dyDescent="0.2">
      <c r="A14" s="29" t="s">
        <v>52</v>
      </c>
      <c r="B14" s="30" t="s">
        <v>22</v>
      </c>
      <c r="C14" s="31"/>
      <c r="D14" s="30" t="s">
        <v>22</v>
      </c>
      <c r="E14" s="31"/>
      <c r="F14" s="30" t="s">
        <v>22</v>
      </c>
      <c r="G14" s="31"/>
      <c r="H14" s="30" t="s">
        <v>22</v>
      </c>
      <c r="I14" s="31"/>
      <c r="J14" s="31" t="s">
        <v>22</v>
      </c>
      <c r="K14" s="31"/>
      <c r="L14" s="30" t="s">
        <v>22</v>
      </c>
      <c r="M14" s="31"/>
      <c r="N14" s="30" t="s">
        <v>22</v>
      </c>
      <c r="O14" s="31" t="s">
        <v>28</v>
      </c>
      <c r="P14" s="30" t="s">
        <v>22</v>
      </c>
    </row>
    <row r="15" spans="1:16" x14ac:dyDescent="0.2">
      <c r="A15" s="29" t="s">
        <v>29</v>
      </c>
      <c r="B15" s="30" t="s">
        <v>22</v>
      </c>
      <c r="C15" s="31"/>
      <c r="D15" s="30">
        <v>157</v>
      </c>
      <c r="E15" s="31"/>
      <c r="F15" s="30" t="s">
        <v>22</v>
      </c>
      <c r="G15" s="31"/>
      <c r="H15" s="30">
        <v>372</v>
      </c>
      <c r="I15" s="31"/>
      <c r="J15" s="31" t="s">
        <v>22</v>
      </c>
      <c r="K15" s="31"/>
      <c r="L15" s="30">
        <v>4852</v>
      </c>
      <c r="M15" s="31"/>
      <c r="N15" s="30">
        <v>18</v>
      </c>
      <c r="O15" s="31"/>
      <c r="P15" s="30">
        <v>5399</v>
      </c>
    </row>
    <row r="16" spans="1:16" x14ac:dyDescent="0.2">
      <c r="A16" s="1"/>
      <c r="B16" s="2"/>
      <c r="C16" s="3"/>
      <c r="D16" s="2"/>
      <c r="E16" s="3"/>
      <c r="F16" s="2"/>
      <c r="G16" s="3"/>
      <c r="H16" s="2"/>
      <c r="I16" s="3"/>
      <c r="J16" s="3"/>
      <c r="K16" s="3"/>
      <c r="L16" s="2"/>
      <c r="M16" s="3"/>
      <c r="N16" s="2"/>
      <c r="O16" s="3"/>
      <c r="P16" s="2"/>
    </row>
    <row r="17" spans="1:16" x14ac:dyDescent="0.2">
      <c r="A17" s="4" t="s">
        <v>30</v>
      </c>
      <c r="B17" s="5">
        <v>174384</v>
      </c>
      <c r="C17" s="6"/>
      <c r="D17" s="5">
        <v>432486</v>
      </c>
      <c r="E17" s="6"/>
      <c r="F17" s="5">
        <v>510936</v>
      </c>
      <c r="G17" s="6"/>
      <c r="H17" s="5">
        <v>145347</v>
      </c>
      <c r="I17" s="6"/>
      <c r="J17" s="6" t="s">
        <v>22</v>
      </c>
      <c r="K17" s="6"/>
      <c r="L17" s="5">
        <v>560330</v>
      </c>
      <c r="M17" s="6"/>
      <c r="N17" s="5">
        <v>761964</v>
      </c>
      <c r="O17" s="6" t="s">
        <v>45</v>
      </c>
      <c r="P17" s="5">
        <v>2585447</v>
      </c>
    </row>
    <row r="18" spans="1:16" x14ac:dyDescent="0.2">
      <c r="A18" s="7" t="s">
        <v>31</v>
      </c>
      <c r="B18" s="8">
        <v>177999</v>
      </c>
      <c r="C18" s="9"/>
      <c r="D18" s="8">
        <v>306484</v>
      </c>
      <c r="E18" s="9"/>
      <c r="F18" s="8">
        <v>485789</v>
      </c>
      <c r="G18" s="9"/>
      <c r="H18" s="8">
        <v>62146</v>
      </c>
      <c r="I18" s="9"/>
      <c r="J18" s="9" t="s">
        <v>22</v>
      </c>
      <c r="K18" s="9"/>
      <c r="L18" s="8">
        <v>611746</v>
      </c>
      <c r="M18" s="9"/>
      <c r="N18" s="8">
        <v>1023667</v>
      </c>
      <c r="O18" s="10" t="s">
        <v>43</v>
      </c>
      <c r="P18" s="8">
        <v>2667831</v>
      </c>
    </row>
    <row r="20" spans="1:16" x14ac:dyDescent="0.2">
      <c r="A20" s="29" t="s">
        <v>32</v>
      </c>
    </row>
    <row r="21" spans="1:16" x14ac:dyDescent="0.2">
      <c r="A21" s="29" t="s">
        <v>33</v>
      </c>
    </row>
    <row r="22" spans="1:16" x14ac:dyDescent="0.2">
      <c r="A22" s="29" t="s">
        <v>34</v>
      </c>
    </row>
    <row r="23" spans="1:16" x14ac:dyDescent="0.2">
      <c r="A23" s="29" t="s">
        <v>35</v>
      </c>
    </row>
    <row r="24" spans="1:16" x14ac:dyDescent="0.2">
      <c r="A24" s="29" t="s">
        <v>36</v>
      </c>
    </row>
    <row r="25" spans="1:16" x14ac:dyDescent="0.2">
      <c r="A25" s="29" t="s">
        <v>46</v>
      </c>
      <c r="B25" s="32">
        <v>739452</v>
      </c>
      <c r="D25" s="29" t="s">
        <v>47</v>
      </c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75" workbookViewId="0">
      <selection activeCell="O20" sqref="O20"/>
    </sheetView>
  </sheetViews>
  <sheetFormatPr baseColWidth="10" defaultRowHeight="12.75" x14ac:dyDescent="0.2"/>
  <cols>
    <col min="1" max="2" width="11.42578125" style="29"/>
    <col min="3" max="3" width="1.7109375" style="29" customWidth="1"/>
    <col min="4" max="4" width="11.42578125" style="29"/>
    <col min="5" max="5" width="2.5703125" style="29" customWidth="1"/>
    <col min="6" max="6" width="11.42578125" style="29"/>
    <col min="7" max="7" width="1.140625" style="29" customWidth="1"/>
    <col min="8" max="8" width="11.42578125" style="29"/>
    <col min="9" max="9" width="1.7109375" style="29" customWidth="1"/>
    <col min="10" max="10" width="11.42578125" style="29"/>
    <col min="11" max="11" width="1.7109375" style="29" customWidth="1"/>
    <col min="12" max="12" width="11.42578125" style="29"/>
    <col min="13" max="13" width="2.42578125" style="29" customWidth="1"/>
    <col min="14" max="14" width="11.42578125" style="29"/>
    <col min="15" max="15" width="3.42578125" style="29" customWidth="1"/>
    <col min="16" max="16384" width="11.42578125" style="29"/>
  </cols>
  <sheetData>
    <row r="1" spans="1:17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3"/>
    </row>
    <row r="2" spans="1:17" x14ac:dyDescent="0.2">
      <c r="A2" s="12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33"/>
    </row>
    <row r="3" spans="1:17" x14ac:dyDescent="0.2">
      <c r="A3" s="15"/>
      <c r="B3" s="15"/>
      <c r="C3" s="15"/>
      <c r="D3" s="15"/>
      <c r="E3" s="13"/>
      <c r="F3" s="15"/>
      <c r="G3" s="13"/>
      <c r="H3" s="15"/>
      <c r="I3" s="15"/>
      <c r="J3" s="15"/>
      <c r="K3" s="13"/>
      <c r="L3" s="15"/>
      <c r="M3" s="13"/>
      <c r="N3" s="15"/>
      <c r="O3" s="14"/>
      <c r="P3" s="15"/>
      <c r="Q3" s="33"/>
    </row>
    <row r="4" spans="1:17" x14ac:dyDescent="0.2">
      <c r="A4" s="22"/>
      <c r="B4" s="22" t="s">
        <v>2</v>
      </c>
      <c r="C4" s="22"/>
      <c r="D4" s="23"/>
      <c r="E4" s="23"/>
      <c r="F4" s="23" t="s">
        <v>3</v>
      </c>
      <c r="G4" s="23"/>
      <c r="H4" s="23"/>
      <c r="I4" s="22"/>
      <c r="J4" s="22" t="s">
        <v>4</v>
      </c>
      <c r="K4" s="22"/>
      <c r="L4" s="22" t="s">
        <v>5</v>
      </c>
      <c r="M4" s="22"/>
      <c r="N4" s="22" t="s">
        <v>6</v>
      </c>
      <c r="O4" s="22"/>
      <c r="P4" s="22"/>
      <c r="Q4" s="33"/>
    </row>
    <row r="5" spans="1:17" x14ac:dyDescent="0.2">
      <c r="A5" s="24"/>
      <c r="B5" s="24" t="s">
        <v>7</v>
      </c>
      <c r="C5" s="24"/>
      <c r="D5" s="24"/>
      <c r="E5" s="24"/>
      <c r="F5" s="24"/>
      <c r="G5" s="24"/>
      <c r="H5" s="24"/>
      <c r="I5" s="24"/>
      <c r="J5" s="24" t="s">
        <v>8</v>
      </c>
      <c r="K5" s="24"/>
      <c r="L5" s="24" t="s">
        <v>9</v>
      </c>
      <c r="M5" s="24"/>
      <c r="N5" s="24" t="s">
        <v>10</v>
      </c>
      <c r="O5" s="24"/>
      <c r="P5" s="24"/>
      <c r="Q5" s="33"/>
    </row>
    <row r="6" spans="1:17" x14ac:dyDescent="0.2">
      <c r="A6" s="24" t="s">
        <v>11</v>
      </c>
      <c r="B6" s="24" t="s">
        <v>12</v>
      </c>
      <c r="C6" s="24"/>
      <c r="D6" s="24" t="s">
        <v>13</v>
      </c>
      <c r="E6" s="24"/>
      <c r="F6" s="24" t="s">
        <v>14</v>
      </c>
      <c r="G6" s="24"/>
      <c r="H6" s="24" t="s">
        <v>15</v>
      </c>
      <c r="I6" s="24"/>
      <c r="J6" s="24" t="s">
        <v>16</v>
      </c>
      <c r="K6" s="24"/>
      <c r="L6" s="24" t="s">
        <v>17</v>
      </c>
      <c r="M6" s="24"/>
      <c r="N6" s="24" t="s">
        <v>41</v>
      </c>
      <c r="O6" s="24"/>
      <c r="P6" s="24" t="s">
        <v>18</v>
      </c>
      <c r="Q6" s="33"/>
    </row>
    <row r="7" spans="1:17" x14ac:dyDescent="0.2">
      <c r="A7" s="25"/>
      <c r="B7" s="25" t="s">
        <v>19</v>
      </c>
      <c r="C7" s="25"/>
      <c r="D7" s="25"/>
      <c r="E7" s="25"/>
      <c r="F7" s="25" t="s">
        <v>20</v>
      </c>
      <c r="G7" s="25"/>
      <c r="H7" s="25" t="s">
        <v>42</v>
      </c>
      <c r="I7" s="25"/>
      <c r="J7" s="25"/>
      <c r="K7" s="25"/>
      <c r="L7" s="25"/>
      <c r="M7" s="25"/>
      <c r="N7" s="25"/>
      <c r="O7" s="25"/>
      <c r="P7" s="25"/>
      <c r="Q7" s="33"/>
    </row>
    <row r="8" spans="1:17" x14ac:dyDescent="0.2">
      <c r="A8" s="34"/>
      <c r="B8" s="34"/>
      <c r="C8" s="34"/>
      <c r="D8" s="34"/>
      <c r="E8" s="33"/>
      <c r="F8" s="34"/>
      <c r="G8" s="33"/>
      <c r="H8" s="34"/>
      <c r="I8" s="34"/>
      <c r="J8" s="34"/>
      <c r="K8" s="33"/>
      <c r="L8" s="34"/>
      <c r="M8" s="33"/>
      <c r="N8" s="34"/>
      <c r="O8" s="33"/>
      <c r="P8" s="34"/>
    </row>
    <row r="9" spans="1:17" x14ac:dyDescent="0.2">
      <c r="A9" s="35" t="s">
        <v>21</v>
      </c>
      <c r="B9" s="36">
        <v>28351</v>
      </c>
      <c r="C9" s="36"/>
      <c r="D9" s="36">
        <v>62253</v>
      </c>
      <c r="E9" s="36"/>
      <c r="F9" s="36">
        <v>84658</v>
      </c>
      <c r="G9" s="36"/>
      <c r="H9" s="36">
        <v>32864</v>
      </c>
      <c r="I9" s="36"/>
      <c r="J9" s="36" t="s">
        <v>22</v>
      </c>
      <c r="K9" s="36"/>
      <c r="L9" s="36">
        <v>3951</v>
      </c>
      <c r="M9" s="36"/>
      <c r="N9" s="36">
        <v>11791</v>
      </c>
      <c r="O9" s="36" t="s">
        <v>43</v>
      </c>
      <c r="P9" s="36">
        <f>SUM(B9:N9)</f>
        <v>223868</v>
      </c>
      <c r="Q9" s="33"/>
    </row>
    <row r="10" spans="1:17" x14ac:dyDescent="0.2">
      <c r="A10" s="35" t="s">
        <v>44</v>
      </c>
      <c r="B10" s="36" t="s">
        <v>22</v>
      </c>
      <c r="C10" s="31"/>
      <c r="D10" s="36" t="s">
        <v>22</v>
      </c>
      <c r="E10" s="31"/>
      <c r="F10" s="36" t="s">
        <v>22</v>
      </c>
      <c r="G10" s="31"/>
      <c r="H10" s="36" t="s">
        <v>22</v>
      </c>
      <c r="I10" s="31"/>
      <c r="J10" s="36" t="s">
        <v>22</v>
      </c>
      <c r="K10" s="31"/>
      <c r="L10" s="37" t="s">
        <v>22</v>
      </c>
      <c r="M10" s="37"/>
      <c r="N10" s="37">
        <v>16912</v>
      </c>
      <c r="O10" s="37"/>
      <c r="P10" s="38">
        <f>SUM(B10:N10)</f>
        <v>16912</v>
      </c>
      <c r="Q10" s="33"/>
    </row>
    <row r="11" spans="1:17" x14ac:dyDescent="0.2">
      <c r="A11" s="35" t="s">
        <v>23</v>
      </c>
      <c r="B11" s="36" t="s">
        <v>22</v>
      </c>
      <c r="C11" s="36"/>
      <c r="D11" s="36">
        <v>54979</v>
      </c>
      <c r="E11" s="36"/>
      <c r="F11" s="36">
        <v>47286</v>
      </c>
      <c r="G11" s="36"/>
      <c r="H11" s="36">
        <v>16584</v>
      </c>
      <c r="I11" s="36"/>
      <c r="J11" s="36" t="s">
        <v>22</v>
      </c>
      <c r="K11" s="36"/>
      <c r="L11" s="36">
        <v>14414</v>
      </c>
      <c r="M11" s="36"/>
      <c r="N11" s="36">
        <v>384702</v>
      </c>
      <c r="O11" s="36" t="s">
        <v>43</v>
      </c>
      <c r="P11" s="36">
        <f>SUM(B11:N11)</f>
        <v>517965</v>
      </c>
      <c r="Q11" s="33"/>
    </row>
    <row r="12" spans="1:17" x14ac:dyDescent="0.2">
      <c r="A12" s="35" t="s">
        <v>24</v>
      </c>
      <c r="B12" s="36" t="s">
        <v>22</v>
      </c>
      <c r="C12" s="36"/>
      <c r="D12" s="36">
        <v>3979</v>
      </c>
      <c r="E12" s="36"/>
      <c r="F12" s="36">
        <v>78</v>
      </c>
      <c r="G12" s="36"/>
      <c r="H12" s="36" t="s">
        <v>22</v>
      </c>
      <c r="I12" s="36"/>
      <c r="J12" s="36" t="s">
        <v>22</v>
      </c>
      <c r="K12" s="36"/>
      <c r="L12" s="36">
        <v>60</v>
      </c>
      <c r="M12" s="36"/>
      <c r="N12" s="36" t="s">
        <v>22</v>
      </c>
      <c r="O12" s="31"/>
      <c r="P12" s="36">
        <f>SUM(B12:N12)</f>
        <v>4117</v>
      </c>
      <c r="Q12" s="33"/>
    </row>
    <row r="13" spans="1:17" x14ac:dyDescent="0.2">
      <c r="A13" s="35" t="s">
        <v>25</v>
      </c>
      <c r="B13" s="36">
        <v>241347</v>
      </c>
      <c r="C13" s="36"/>
      <c r="D13" s="36">
        <v>477779</v>
      </c>
      <c r="E13" s="36"/>
      <c r="F13" s="36">
        <v>524048</v>
      </c>
      <c r="G13" s="36"/>
      <c r="H13" s="36">
        <v>164708</v>
      </c>
      <c r="I13" s="36"/>
      <c r="J13" s="36" t="s">
        <v>22</v>
      </c>
      <c r="K13" s="36"/>
      <c r="L13" s="36">
        <v>136977</v>
      </c>
      <c r="M13" s="36"/>
      <c r="N13" s="36">
        <v>431510</v>
      </c>
      <c r="O13" s="36" t="s">
        <v>43</v>
      </c>
      <c r="P13" s="36">
        <f>SUM(B13:N13)</f>
        <v>1976369</v>
      </c>
      <c r="Q13" s="33"/>
    </row>
    <row r="14" spans="1:17" x14ac:dyDescent="0.2">
      <c r="A14" s="35" t="s">
        <v>26</v>
      </c>
      <c r="B14" s="36" t="s">
        <v>22</v>
      </c>
      <c r="C14" s="36"/>
      <c r="D14" s="36">
        <v>4696</v>
      </c>
      <c r="E14" s="36"/>
      <c r="F14" s="36" t="s">
        <v>22</v>
      </c>
      <c r="G14" s="36"/>
      <c r="H14" s="36" t="s">
        <v>22</v>
      </c>
      <c r="I14" s="36"/>
      <c r="J14" s="36" t="s">
        <v>22</v>
      </c>
      <c r="K14" s="36"/>
      <c r="L14" s="36">
        <v>24632</v>
      </c>
      <c r="M14" s="36"/>
      <c r="N14" s="36">
        <v>21391</v>
      </c>
      <c r="O14" s="36" t="s">
        <v>43</v>
      </c>
      <c r="P14" s="36">
        <f>SUM(B14:O14)</f>
        <v>50719</v>
      </c>
      <c r="Q14" s="33"/>
    </row>
    <row r="15" spans="1:17" x14ac:dyDescent="0.2">
      <c r="A15" s="29" t="s">
        <v>27</v>
      </c>
      <c r="B15" s="36" t="s">
        <v>22</v>
      </c>
      <c r="C15" s="36"/>
      <c r="D15" s="36" t="s">
        <v>22</v>
      </c>
      <c r="E15" s="36"/>
      <c r="F15" s="36" t="s">
        <v>22</v>
      </c>
      <c r="G15" s="36"/>
      <c r="H15" s="36" t="s">
        <v>22</v>
      </c>
      <c r="I15" s="36"/>
      <c r="J15" s="36" t="s">
        <v>22</v>
      </c>
      <c r="K15" s="36"/>
      <c r="L15" s="36" t="s">
        <v>22</v>
      </c>
      <c r="M15" s="36"/>
      <c r="N15" s="36" t="s">
        <v>22</v>
      </c>
      <c r="O15" s="36" t="s">
        <v>28</v>
      </c>
      <c r="P15" s="36">
        <f>SUM(B15:O15)</f>
        <v>0</v>
      </c>
      <c r="Q15" s="33"/>
    </row>
    <row r="16" spans="1:17" x14ac:dyDescent="0.2">
      <c r="A16" s="35" t="s">
        <v>29</v>
      </c>
      <c r="B16" s="36" t="s">
        <v>22</v>
      </c>
      <c r="C16" s="36"/>
      <c r="D16" s="36">
        <v>185</v>
      </c>
      <c r="E16" s="36"/>
      <c r="F16" s="36">
        <v>1885</v>
      </c>
      <c r="G16" s="36"/>
      <c r="H16" s="36">
        <v>5054</v>
      </c>
      <c r="I16" s="36"/>
      <c r="J16" s="36" t="s">
        <v>22</v>
      </c>
      <c r="K16" s="36"/>
      <c r="L16" s="36">
        <v>2988</v>
      </c>
      <c r="M16" s="36"/>
      <c r="N16" s="36">
        <v>7018</v>
      </c>
      <c r="O16" s="36"/>
      <c r="P16" s="36">
        <f>SUM(B16:N16)</f>
        <v>17130</v>
      </c>
      <c r="Q16" s="33"/>
    </row>
    <row r="17" spans="1:17" x14ac:dyDescent="0.2">
      <c r="A17" s="1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3"/>
    </row>
    <row r="18" spans="1:17" x14ac:dyDescent="0.2">
      <c r="A18" s="17" t="s">
        <v>30</v>
      </c>
      <c r="B18" s="11">
        <f>SUM(B9:B16)</f>
        <v>269698</v>
      </c>
      <c r="C18" s="11"/>
      <c r="D18" s="11">
        <f>SUM(D9:D16)</f>
        <v>603871</v>
      </c>
      <c r="E18" s="11"/>
      <c r="F18" s="11">
        <f>SUM(F9:F16)</f>
        <v>657955</v>
      </c>
      <c r="G18" s="11"/>
      <c r="H18" s="11">
        <f>SUM(H9:H16)</f>
        <v>219210</v>
      </c>
      <c r="I18" s="11"/>
      <c r="J18" s="11">
        <f>SUM(J9:J16)</f>
        <v>0</v>
      </c>
      <c r="K18" s="11"/>
      <c r="L18" s="11">
        <f>SUM(L9:L16)</f>
        <v>183022</v>
      </c>
      <c r="M18" s="11"/>
      <c r="N18" s="11">
        <f>SUM(N9:N16)</f>
        <v>873324</v>
      </c>
      <c r="O18" s="11" t="s">
        <v>45</v>
      </c>
      <c r="P18" s="11">
        <f>SUM(P9:P17)</f>
        <v>2807080</v>
      </c>
      <c r="Q18" s="33"/>
    </row>
    <row r="19" spans="1:17" x14ac:dyDescent="0.2">
      <c r="A19" s="20" t="s">
        <v>31</v>
      </c>
      <c r="B19" s="18">
        <v>203489</v>
      </c>
      <c r="C19" s="18"/>
      <c r="D19" s="18">
        <v>520383</v>
      </c>
      <c r="E19" s="18"/>
      <c r="F19" s="18">
        <v>639074</v>
      </c>
      <c r="G19" s="18"/>
      <c r="H19" s="18">
        <v>206107</v>
      </c>
      <c r="I19" s="18"/>
      <c r="J19" s="18">
        <v>0</v>
      </c>
      <c r="K19" s="18"/>
      <c r="L19" s="18">
        <v>232811</v>
      </c>
      <c r="M19" s="18"/>
      <c r="N19" s="18">
        <v>553419</v>
      </c>
      <c r="O19" s="21" t="s">
        <v>43</v>
      </c>
      <c r="P19" s="18">
        <f>+N19+L19+J19+H19+F19+D19+B19</f>
        <v>2355283</v>
      </c>
      <c r="Q19" s="33"/>
    </row>
    <row r="20" spans="1:17" x14ac:dyDescent="0.2">
      <c r="A20" s="34"/>
      <c r="B20" s="34"/>
      <c r="C20" s="33"/>
      <c r="D20" s="34"/>
      <c r="E20" s="33"/>
      <c r="F20" s="34"/>
      <c r="G20" s="33"/>
      <c r="H20" s="34"/>
      <c r="I20" s="33"/>
      <c r="J20" s="34"/>
      <c r="K20" s="33"/>
      <c r="L20" s="34"/>
      <c r="M20" s="33"/>
      <c r="N20" s="34"/>
      <c r="P20" s="34"/>
      <c r="Q20" s="33"/>
    </row>
    <row r="21" spans="1:17" x14ac:dyDescent="0.2">
      <c r="A21" s="35" t="s">
        <v>32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7" x14ac:dyDescent="0.2">
      <c r="A22" s="35" t="s">
        <v>33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P22" s="33"/>
      <c r="Q22" s="33"/>
    </row>
    <row r="23" spans="1:17" x14ac:dyDescent="0.2">
      <c r="A23" s="35" t="s">
        <v>34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2">
      <c r="A24" s="35" t="s">
        <v>35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2">
      <c r="A25" s="35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">
      <c r="A26" s="35" t="s">
        <v>46</v>
      </c>
      <c r="B26" s="33">
        <v>737793</v>
      </c>
      <c r="C26" s="33"/>
      <c r="D26" s="35" t="s">
        <v>47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</sheetData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5" workbookViewId="0">
      <selection activeCell="O20" sqref="O20"/>
    </sheetView>
  </sheetViews>
  <sheetFormatPr baseColWidth="10" defaultRowHeight="12.75" x14ac:dyDescent="0.2"/>
  <cols>
    <col min="1" max="1" width="22.5703125" style="29" customWidth="1"/>
    <col min="2" max="2" width="11.42578125" style="29"/>
    <col min="3" max="3" width="4.5703125" style="29" customWidth="1"/>
    <col min="4" max="4" width="11.42578125" style="29"/>
    <col min="5" max="5" width="2.140625" style="29" customWidth="1"/>
    <col min="6" max="6" width="11.42578125" style="29"/>
    <col min="7" max="7" width="2.7109375" style="29" customWidth="1"/>
    <col min="8" max="8" width="11.42578125" style="29"/>
    <col min="9" max="9" width="1.85546875" style="29" customWidth="1"/>
    <col min="10" max="10" width="11.42578125" style="29"/>
    <col min="11" max="11" width="2.28515625" style="29" customWidth="1"/>
    <col min="12" max="12" width="11.42578125" style="29"/>
    <col min="13" max="13" width="2.140625" style="29" customWidth="1"/>
    <col min="14" max="14" width="11.42578125" style="29"/>
    <col min="15" max="15" width="3.140625" style="29" customWidth="1"/>
    <col min="16" max="16384" width="11.42578125" style="29"/>
  </cols>
  <sheetData>
    <row r="1" spans="1:16" x14ac:dyDescent="0.2">
      <c r="A1" s="8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">
      <c r="A2" s="83" t="s">
        <v>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">
      <c r="A3" s="68"/>
      <c r="B3" s="68" t="s">
        <v>2</v>
      </c>
      <c r="C3" s="68"/>
      <c r="D3" s="88" t="s">
        <v>3</v>
      </c>
      <c r="E3" s="88"/>
      <c r="F3" s="88"/>
      <c r="G3" s="88"/>
      <c r="H3" s="88"/>
      <c r="I3" s="68"/>
      <c r="J3" s="68" t="s">
        <v>4</v>
      </c>
      <c r="K3" s="68"/>
      <c r="L3" s="68" t="s">
        <v>5</v>
      </c>
      <c r="M3" s="68"/>
      <c r="N3" s="68" t="s">
        <v>6</v>
      </c>
      <c r="O3" s="68"/>
      <c r="P3" s="68"/>
    </row>
    <row r="4" spans="1:16" x14ac:dyDescent="0.2">
      <c r="A4" s="69"/>
      <c r="B4" s="69" t="s">
        <v>7</v>
      </c>
      <c r="C4" s="69"/>
      <c r="D4" s="69"/>
      <c r="E4" s="69"/>
      <c r="F4" s="69"/>
      <c r="G4" s="69"/>
      <c r="H4" s="69"/>
      <c r="I4" s="69"/>
      <c r="J4" s="69" t="s">
        <v>8</v>
      </c>
      <c r="K4" s="69"/>
      <c r="L4" s="69" t="s">
        <v>9</v>
      </c>
      <c r="M4" s="69"/>
      <c r="N4" s="69" t="s">
        <v>10</v>
      </c>
      <c r="O4" s="69"/>
      <c r="P4" s="69"/>
    </row>
    <row r="5" spans="1:16" x14ac:dyDescent="0.2">
      <c r="A5" s="69" t="s">
        <v>11</v>
      </c>
      <c r="B5" s="69" t="s">
        <v>12</v>
      </c>
      <c r="C5" s="69"/>
      <c r="D5" s="69" t="s">
        <v>13</v>
      </c>
      <c r="E5" s="69"/>
      <c r="F5" s="69" t="s">
        <v>14</v>
      </c>
      <c r="G5" s="69"/>
      <c r="H5" s="69" t="s">
        <v>15</v>
      </c>
      <c r="I5" s="69"/>
      <c r="J5" s="69" t="s">
        <v>16</v>
      </c>
      <c r="K5" s="69"/>
      <c r="L5" s="69" t="s">
        <v>17</v>
      </c>
      <c r="M5" s="69"/>
      <c r="N5" s="70" t="s">
        <v>63</v>
      </c>
      <c r="O5" s="69"/>
      <c r="P5" s="69" t="s">
        <v>18</v>
      </c>
    </row>
    <row r="6" spans="1:16" x14ac:dyDescent="0.2">
      <c r="A6" s="71"/>
      <c r="B6" s="71" t="s">
        <v>19</v>
      </c>
      <c r="C6" s="71"/>
      <c r="D6" s="71"/>
      <c r="E6" s="71"/>
      <c r="F6" s="71" t="s">
        <v>20</v>
      </c>
      <c r="G6" s="71"/>
      <c r="H6" s="72" t="s">
        <v>62</v>
      </c>
      <c r="I6" s="71"/>
      <c r="J6" s="71"/>
      <c r="K6" s="71"/>
      <c r="L6" s="71"/>
      <c r="M6" s="71"/>
      <c r="N6" s="71"/>
      <c r="O6" s="71"/>
      <c r="P6" s="71"/>
    </row>
    <row r="7" spans="1:16" x14ac:dyDescent="0.2">
      <c r="A7" s="50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86"/>
      <c r="P7" s="49"/>
    </row>
    <row r="8" spans="1:16" x14ac:dyDescent="0.2">
      <c r="A8" s="51" t="s">
        <v>21</v>
      </c>
      <c r="B8" s="85">
        <v>26088</v>
      </c>
      <c r="C8" s="84"/>
      <c r="D8" s="85">
        <v>42880</v>
      </c>
      <c r="E8" s="84"/>
      <c r="F8" s="85">
        <v>36541</v>
      </c>
      <c r="G8" s="84"/>
      <c r="H8" s="85">
        <v>19813</v>
      </c>
      <c r="I8" s="84"/>
      <c r="J8" s="84" t="s">
        <v>22</v>
      </c>
      <c r="K8" s="84"/>
      <c r="L8" s="85">
        <v>5371</v>
      </c>
      <c r="M8" s="84"/>
      <c r="N8" s="84">
        <v>86</v>
      </c>
      <c r="O8" s="63" t="s">
        <v>43</v>
      </c>
      <c r="P8" s="85">
        <v>130779</v>
      </c>
    </row>
    <row r="9" spans="1:16" x14ac:dyDescent="0.2">
      <c r="A9" s="51" t="s">
        <v>44</v>
      </c>
      <c r="B9" s="84" t="s">
        <v>22</v>
      </c>
      <c r="C9" s="84"/>
      <c r="D9" s="84" t="s">
        <v>22</v>
      </c>
      <c r="E9" s="84"/>
      <c r="F9" s="84" t="s">
        <v>22</v>
      </c>
      <c r="G9" s="84"/>
      <c r="H9" s="84" t="s">
        <v>22</v>
      </c>
      <c r="I9" s="84"/>
      <c r="J9" s="84" t="s">
        <v>22</v>
      </c>
      <c r="K9" s="84"/>
      <c r="L9" s="85">
        <v>1106</v>
      </c>
      <c r="M9" s="84"/>
      <c r="N9" s="85">
        <v>17057</v>
      </c>
      <c r="O9" s="67"/>
      <c r="P9" s="85">
        <v>18163</v>
      </c>
    </row>
    <row r="10" spans="1:16" x14ac:dyDescent="0.2">
      <c r="A10" s="51" t="s">
        <v>23</v>
      </c>
      <c r="B10" s="84" t="s">
        <v>22</v>
      </c>
      <c r="C10" s="84"/>
      <c r="D10" s="85">
        <v>16722</v>
      </c>
      <c r="E10" s="84"/>
      <c r="F10" s="85">
        <v>43310</v>
      </c>
      <c r="G10" s="84"/>
      <c r="H10" s="85">
        <v>43325</v>
      </c>
      <c r="I10" s="84"/>
      <c r="J10" s="84" t="s">
        <v>22</v>
      </c>
      <c r="K10" s="84"/>
      <c r="L10" s="85">
        <v>13356</v>
      </c>
      <c r="M10" s="84"/>
      <c r="N10" s="85">
        <v>310304</v>
      </c>
      <c r="O10" s="63" t="s">
        <v>43</v>
      </c>
      <c r="P10" s="85">
        <v>427017</v>
      </c>
    </row>
    <row r="11" spans="1:16" x14ac:dyDescent="0.2">
      <c r="A11" s="51" t="s">
        <v>24</v>
      </c>
      <c r="B11" s="84" t="s">
        <v>22</v>
      </c>
      <c r="C11" s="84"/>
      <c r="D11" s="85">
        <v>4492</v>
      </c>
      <c r="E11" s="84"/>
      <c r="F11" s="84">
        <v>50</v>
      </c>
      <c r="G11" s="84"/>
      <c r="H11" s="84" t="s">
        <v>22</v>
      </c>
      <c r="I11" s="84"/>
      <c r="J11" s="84" t="s">
        <v>22</v>
      </c>
      <c r="K11" s="84"/>
      <c r="L11" s="84">
        <v>140</v>
      </c>
      <c r="M11" s="84"/>
      <c r="N11" s="84" t="s">
        <v>22</v>
      </c>
      <c r="O11" s="67"/>
      <c r="P11" s="85">
        <v>4682</v>
      </c>
    </row>
    <row r="12" spans="1:16" x14ac:dyDescent="0.2">
      <c r="A12" s="51" t="s">
        <v>25</v>
      </c>
      <c r="B12" s="85">
        <v>299862</v>
      </c>
      <c r="C12" s="84"/>
      <c r="D12" s="85">
        <v>327784</v>
      </c>
      <c r="E12" s="84"/>
      <c r="F12" s="85">
        <v>393740</v>
      </c>
      <c r="G12" s="84"/>
      <c r="H12" s="85">
        <v>51141</v>
      </c>
      <c r="I12" s="84"/>
      <c r="J12" s="84" t="s">
        <v>22</v>
      </c>
      <c r="K12" s="84"/>
      <c r="L12" s="85">
        <v>130684</v>
      </c>
      <c r="M12" s="84"/>
      <c r="N12" s="85">
        <v>469082</v>
      </c>
      <c r="O12" s="63" t="s">
        <v>43</v>
      </c>
      <c r="P12" s="85">
        <v>1672293</v>
      </c>
    </row>
    <row r="13" spans="1:16" x14ac:dyDescent="0.2">
      <c r="A13" s="51" t="s">
        <v>26</v>
      </c>
      <c r="B13" s="84" t="s">
        <v>22</v>
      </c>
      <c r="C13" s="84"/>
      <c r="D13" s="85">
        <v>3136</v>
      </c>
      <c r="E13" s="84"/>
      <c r="F13" s="84" t="s">
        <v>22</v>
      </c>
      <c r="G13" s="84"/>
      <c r="H13" s="84" t="s">
        <v>22</v>
      </c>
      <c r="I13" s="84"/>
      <c r="J13" s="84" t="s">
        <v>22</v>
      </c>
      <c r="K13" s="84"/>
      <c r="L13" s="85">
        <v>14376</v>
      </c>
      <c r="M13" s="84"/>
      <c r="N13" s="85">
        <v>24723</v>
      </c>
      <c r="O13" s="63" t="s">
        <v>43</v>
      </c>
      <c r="P13" s="85">
        <v>42235</v>
      </c>
    </row>
    <row r="14" spans="1:16" x14ac:dyDescent="0.2">
      <c r="A14" s="51" t="s">
        <v>27</v>
      </c>
      <c r="B14" s="84" t="s">
        <v>22</v>
      </c>
      <c r="C14" s="84"/>
      <c r="D14" s="84" t="s">
        <v>22</v>
      </c>
      <c r="E14" s="84"/>
      <c r="F14" s="84" t="s">
        <v>22</v>
      </c>
      <c r="G14" s="84"/>
      <c r="H14" s="84" t="s">
        <v>22</v>
      </c>
      <c r="I14" s="84"/>
      <c r="J14" s="84" t="s">
        <v>22</v>
      </c>
      <c r="K14" s="84"/>
      <c r="L14" s="84" t="s">
        <v>22</v>
      </c>
      <c r="M14" s="84"/>
      <c r="N14" s="84" t="s">
        <v>22</v>
      </c>
      <c r="O14" s="63" t="s">
        <v>28</v>
      </c>
      <c r="P14" s="84" t="s">
        <v>22</v>
      </c>
    </row>
    <row r="15" spans="1:16" x14ac:dyDescent="0.2">
      <c r="A15" s="51" t="s">
        <v>29</v>
      </c>
      <c r="B15" s="84" t="s">
        <v>22</v>
      </c>
      <c r="C15" s="84"/>
      <c r="D15" s="84">
        <v>426</v>
      </c>
      <c r="E15" s="84"/>
      <c r="F15" s="85">
        <v>10118</v>
      </c>
      <c r="G15" s="84"/>
      <c r="H15" s="85">
        <v>4912</v>
      </c>
      <c r="I15" s="84"/>
      <c r="J15" s="84" t="s">
        <v>22</v>
      </c>
      <c r="K15" s="84"/>
      <c r="L15" s="85">
        <v>16266</v>
      </c>
      <c r="M15" s="84"/>
      <c r="N15" s="85">
        <v>6273</v>
      </c>
      <c r="O15" s="63" t="s">
        <v>43</v>
      </c>
      <c r="P15" s="85">
        <v>37995</v>
      </c>
    </row>
    <row r="16" spans="1:16" x14ac:dyDescent="0.2">
      <c r="A16" s="52"/>
      <c r="B16" s="52"/>
      <c r="C16" s="53"/>
      <c r="D16" s="52"/>
      <c r="E16" s="53"/>
      <c r="F16" s="52"/>
      <c r="G16" s="53"/>
      <c r="H16" s="52"/>
      <c r="I16" s="53"/>
      <c r="J16" s="52"/>
      <c r="K16" s="53"/>
      <c r="L16" s="52"/>
      <c r="M16" s="53"/>
      <c r="N16" s="52"/>
      <c r="O16" s="64"/>
      <c r="P16" s="52"/>
    </row>
    <row r="17" spans="1:16" x14ac:dyDescent="0.2">
      <c r="A17" s="54" t="s">
        <v>30</v>
      </c>
      <c r="B17" s="55">
        <v>325950</v>
      </c>
      <c r="C17" s="56"/>
      <c r="D17" s="55">
        <v>395440</v>
      </c>
      <c r="E17" s="56"/>
      <c r="F17" s="55">
        <v>483759</v>
      </c>
      <c r="G17" s="56"/>
      <c r="H17" s="55">
        <v>119191</v>
      </c>
      <c r="I17" s="56"/>
      <c r="J17" s="56" t="s">
        <v>22</v>
      </c>
      <c r="K17" s="56"/>
      <c r="L17" s="55">
        <v>181299</v>
      </c>
      <c r="M17" s="56"/>
      <c r="N17" s="55">
        <v>827525</v>
      </c>
      <c r="O17" s="55" t="s">
        <v>45</v>
      </c>
      <c r="P17" s="55">
        <v>2333164</v>
      </c>
    </row>
    <row r="18" spans="1:16" x14ac:dyDescent="0.2">
      <c r="A18" s="57" t="s">
        <v>31</v>
      </c>
      <c r="B18" s="58">
        <v>269698</v>
      </c>
      <c r="C18" s="59"/>
      <c r="D18" s="58">
        <v>603871</v>
      </c>
      <c r="E18" s="59"/>
      <c r="F18" s="58">
        <v>657955</v>
      </c>
      <c r="G18" s="59"/>
      <c r="H18" s="58">
        <v>219210</v>
      </c>
      <c r="I18" s="59"/>
      <c r="J18" s="59" t="s">
        <v>22</v>
      </c>
      <c r="K18" s="59"/>
      <c r="L18" s="58">
        <v>183022</v>
      </c>
      <c r="M18" s="59"/>
      <c r="N18" s="58">
        <v>873324</v>
      </c>
      <c r="O18" s="58" t="s">
        <v>43</v>
      </c>
      <c r="P18" s="58">
        <v>2807080</v>
      </c>
    </row>
    <row r="19" spans="1:16" x14ac:dyDescent="0.2">
      <c r="A19" s="47"/>
      <c r="B19" s="47"/>
      <c r="C19" s="48"/>
      <c r="D19" s="47"/>
      <c r="E19" s="48"/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/>
    </row>
    <row r="20" spans="1:16" x14ac:dyDescent="0.2">
      <c r="A20" s="87" t="s">
        <v>32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spans="1:16" x14ac:dyDescent="0.2">
      <c r="A21" s="87" t="s">
        <v>33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spans="1:16" x14ac:dyDescent="0.2">
      <c r="A22" s="87" t="s">
        <v>34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x14ac:dyDescent="0.2">
      <c r="A23" s="87" t="s">
        <v>35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x14ac:dyDescent="0.2">
      <c r="A24" s="87" t="s">
        <v>36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spans="1:16" x14ac:dyDescent="0.2">
      <c r="A25" s="87" t="s">
        <v>61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</sheetData>
  <mergeCells count="7">
    <mergeCell ref="A23:P23"/>
    <mergeCell ref="A24:P24"/>
    <mergeCell ref="A25:P25"/>
    <mergeCell ref="D3:H3"/>
    <mergeCell ref="A20:P20"/>
    <mergeCell ref="A21:P21"/>
    <mergeCell ref="A22:P22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75" workbookViewId="0">
      <selection activeCell="O20" sqref="O20"/>
    </sheetView>
  </sheetViews>
  <sheetFormatPr baseColWidth="10" defaultRowHeight="12.75" x14ac:dyDescent="0.2"/>
  <cols>
    <col min="1" max="1" width="21.7109375" style="29" customWidth="1"/>
    <col min="2" max="2" width="11.42578125" style="29"/>
    <col min="3" max="3" width="2.140625" style="29" customWidth="1"/>
    <col min="4" max="4" width="11.42578125" style="29"/>
    <col min="5" max="5" width="1.28515625" style="29" customWidth="1"/>
    <col min="6" max="6" width="11.42578125" style="29"/>
    <col min="7" max="7" width="2.28515625" style="29" customWidth="1"/>
    <col min="8" max="8" width="11.42578125" style="29"/>
    <col min="9" max="9" width="1.85546875" style="29" customWidth="1"/>
    <col min="10" max="10" width="11.42578125" style="29"/>
    <col min="11" max="11" width="1.42578125" style="29" customWidth="1"/>
    <col min="12" max="12" width="11.42578125" style="29"/>
    <col min="13" max="13" width="2" style="29" customWidth="1"/>
    <col min="14" max="14" width="11.42578125" style="29"/>
    <col min="15" max="15" width="3.140625" style="29" bestFit="1" customWidth="1"/>
    <col min="16" max="16384" width="11.42578125" style="29"/>
  </cols>
  <sheetData>
    <row r="1" spans="1:17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3"/>
    </row>
    <row r="2" spans="1:17" x14ac:dyDescent="0.2">
      <c r="A2" s="12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33"/>
    </row>
    <row r="3" spans="1:17" x14ac:dyDescent="0.2">
      <c r="A3" s="15"/>
      <c r="B3" s="15"/>
      <c r="C3" s="15"/>
      <c r="D3" s="15"/>
      <c r="E3" s="13"/>
      <c r="F3" s="15"/>
      <c r="G3" s="13"/>
      <c r="H3" s="15"/>
      <c r="I3" s="15"/>
      <c r="J3" s="15"/>
      <c r="K3" s="13"/>
      <c r="L3" s="15"/>
      <c r="M3" s="13"/>
      <c r="N3" s="15"/>
      <c r="O3" s="14"/>
      <c r="P3" s="15"/>
      <c r="Q3" s="33"/>
    </row>
    <row r="4" spans="1:17" x14ac:dyDescent="0.2">
      <c r="A4" s="22"/>
      <c r="B4" s="22" t="s">
        <v>2</v>
      </c>
      <c r="C4" s="22"/>
      <c r="D4" s="23"/>
      <c r="E4" s="23"/>
      <c r="F4" s="23" t="s">
        <v>3</v>
      </c>
      <c r="G4" s="23"/>
      <c r="H4" s="23"/>
      <c r="I4" s="22"/>
      <c r="J4" s="22" t="s">
        <v>4</v>
      </c>
      <c r="K4" s="22"/>
      <c r="L4" s="22" t="s">
        <v>5</v>
      </c>
      <c r="M4" s="22"/>
      <c r="N4" s="22" t="s">
        <v>6</v>
      </c>
      <c r="O4" s="22"/>
      <c r="P4" s="22"/>
      <c r="Q4" s="33"/>
    </row>
    <row r="5" spans="1:17" x14ac:dyDescent="0.2">
      <c r="A5" s="24"/>
      <c r="B5" s="24" t="s">
        <v>7</v>
      </c>
      <c r="C5" s="24"/>
      <c r="D5" s="24"/>
      <c r="E5" s="24"/>
      <c r="F5" s="24"/>
      <c r="G5" s="24"/>
      <c r="H5" s="24"/>
      <c r="I5" s="24"/>
      <c r="J5" s="24" t="s">
        <v>8</v>
      </c>
      <c r="K5" s="24"/>
      <c r="L5" s="24" t="s">
        <v>9</v>
      </c>
      <c r="M5" s="24"/>
      <c r="N5" s="24" t="s">
        <v>10</v>
      </c>
      <c r="O5" s="24"/>
      <c r="P5" s="24"/>
      <c r="Q5" s="33"/>
    </row>
    <row r="6" spans="1:17" x14ac:dyDescent="0.2">
      <c r="A6" s="24" t="s">
        <v>11</v>
      </c>
      <c r="B6" s="24" t="s">
        <v>12</v>
      </c>
      <c r="C6" s="24"/>
      <c r="D6" s="24" t="s">
        <v>13</v>
      </c>
      <c r="E6" s="24"/>
      <c r="F6" s="24" t="s">
        <v>14</v>
      </c>
      <c r="G6" s="24"/>
      <c r="H6" s="24" t="s">
        <v>15</v>
      </c>
      <c r="I6" s="24"/>
      <c r="J6" s="24" t="s">
        <v>16</v>
      </c>
      <c r="K6" s="24"/>
      <c r="L6" s="24" t="s">
        <v>17</v>
      </c>
      <c r="M6" s="24"/>
      <c r="N6" s="24" t="s">
        <v>41</v>
      </c>
      <c r="O6" s="24"/>
      <c r="P6" s="24" t="s">
        <v>18</v>
      </c>
      <c r="Q6" s="33"/>
    </row>
    <row r="7" spans="1:17" x14ac:dyDescent="0.2">
      <c r="A7" s="25"/>
      <c r="B7" s="25" t="s">
        <v>19</v>
      </c>
      <c r="C7" s="25"/>
      <c r="D7" s="25"/>
      <c r="E7" s="25"/>
      <c r="F7" s="25" t="s">
        <v>20</v>
      </c>
      <c r="G7" s="25"/>
      <c r="H7" s="25" t="s">
        <v>42</v>
      </c>
      <c r="I7" s="25"/>
      <c r="J7" s="25"/>
      <c r="K7" s="25"/>
      <c r="L7" s="25"/>
      <c r="M7" s="25"/>
      <c r="N7" s="25"/>
      <c r="O7" s="25"/>
      <c r="P7" s="25"/>
      <c r="Q7" s="33"/>
    </row>
    <row r="8" spans="1:17" x14ac:dyDescent="0.2">
      <c r="A8" s="34"/>
      <c r="B8" s="34"/>
      <c r="C8" s="34"/>
      <c r="D8" s="34"/>
      <c r="E8" s="33"/>
      <c r="F8" s="34"/>
      <c r="G8" s="33"/>
      <c r="H8" s="34"/>
      <c r="I8" s="34"/>
      <c r="J8" s="34"/>
      <c r="K8" s="33"/>
      <c r="L8" s="34"/>
      <c r="M8" s="33"/>
      <c r="N8" s="34"/>
      <c r="O8" s="33"/>
      <c r="P8" s="34"/>
    </row>
    <row r="9" spans="1:17" x14ac:dyDescent="0.2">
      <c r="A9" s="35" t="s">
        <v>21</v>
      </c>
      <c r="B9" s="36">
        <v>18126</v>
      </c>
      <c r="C9" s="36"/>
      <c r="D9" s="36">
        <v>88174</v>
      </c>
      <c r="E9" s="36"/>
      <c r="F9" s="36">
        <v>64534</v>
      </c>
      <c r="G9" s="36"/>
      <c r="H9" s="36">
        <v>13859</v>
      </c>
      <c r="I9" s="36"/>
      <c r="J9" s="36" t="s">
        <v>22</v>
      </c>
      <c r="K9" s="36"/>
      <c r="L9" s="36">
        <v>5974</v>
      </c>
      <c r="M9" s="36"/>
      <c r="N9" s="36">
        <v>22305</v>
      </c>
      <c r="O9" s="36" t="s">
        <v>43</v>
      </c>
      <c r="P9" s="36">
        <f>SUM(B9:N9)</f>
        <v>212972</v>
      </c>
      <c r="Q9" s="33"/>
    </row>
    <row r="10" spans="1:17" x14ac:dyDescent="0.2">
      <c r="A10" s="35" t="s">
        <v>44</v>
      </c>
      <c r="B10" s="36" t="s">
        <v>22</v>
      </c>
      <c r="C10" s="31"/>
      <c r="D10" s="36" t="s">
        <v>22</v>
      </c>
      <c r="E10" s="31"/>
      <c r="F10" s="36" t="s">
        <v>22</v>
      </c>
      <c r="G10" s="31"/>
      <c r="H10" s="36" t="s">
        <v>22</v>
      </c>
      <c r="I10" s="31"/>
      <c r="J10" s="36" t="s">
        <v>22</v>
      </c>
      <c r="K10" s="31"/>
      <c r="L10" s="37" t="s">
        <v>22</v>
      </c>
      <c r="M10" s="37"/>
      <c r="N10" s="37">
        <v>23828</v>
      </c>
      <c r="O10" s="37"/>
      <c r="P10" s="38">
        <f>SUM(B10:N10)</f>
        <v>23828</v>
      </c>
      <c r="Q10" s="33"/>
    </row>
    <row r="11" spans="1:17" x14ac:dyDescent="0.2">
      <c r="A11" s="35" t="s">
        <v>23</v>
      </c>
      <c r="B11" s="36" t="s">
        <v>22</v>
      </c>
      <c r="C11" s="36"/>
      <c r="D11" s="36">
        <v>35798</v>
      </c>
      <c r="E11" s="36"/>
      <c r="F11" s="36">
        <v>19780</v>
      </c>
      <c r="G11" s="36"/>
      <c r="H11" s="36">
        <v>26433</v>
      </c>
      <c r="I11" s="36"/>
      <c r="J11" s="36" t="s">
        <v>22</v>
      </c>
      <c r="K11" s="36"/>
      <c r="L11" s="36">
        <v>8536</v>
      </c>
      <c r="M11" s="36"/>
      <c r="N11" s="36">
        <v>202077</v>
      </c>
      <c r="O11" s="36" t="s">
        <v>43</v>
      </c>
      <c r="P11" s="36">
        <f>SUM(B11:N11)</f>
        <v>292624</v>
      </c>
      <c r="Q11" s="33"/>
    </row>
    <row r="12" spans="1:17" x14ac:dyDescent="0.2">
      <c r="A12" s="35" t="s">
        <v>24</v>
      </c>
      <c r="B12" s="36" t="s">
        <v>22</v>
      </c>
      <c r="C12" s="36"/>
      <c r="D12" s="36">
        <v>3088</v>
      </c>
      <c r="E12" s="36"/>
      <c r="F12" s="36">
        <v>46</v>
      </c>
      <c r="G12" s="36"/>
      <c r="H12" s="36" t="s">
        <v>22</v>
      </c>
      <c r="I12" s="36"/>
      <c r="J12" s="36" t="s">
        <v>22</v>
      </c>
      <c r="K12" s="36"/>
      <c r="L12" s="36">
        <v>1000</v>
      </c>
      <c r="M12" s="36"/>
      <c r="N12" s="36" t="s">
        <v>22</v>
      </c>
      <c r="O12" s="31"/>
      <c r="P12" s="36">
        <f>SUM(B12:N12)</f>
        <v>4134</v>
      </c>
      <c r="Q12" s="33"/>
    </row>
    <row r="13" spans="1:17" x14ac:dyDescent="0.2">
      <c r="A13" s="35" t="s">
        <v>25</v>
      </c>
      <c r="B13" s="36">
        <v>210462</v>
      </c>
      <c r="C13" s="36"/>
      <c r="D13" s="36">
        <v>256833</v>
      </c>
      <c r="E13" s="36"/>
      <c r="F13" s="36">
        <v>335173</v>
      </c>
      <c r="G13" s="36"/>
      <c r="H13" s="36">
        <v>17298</v>
      </c>
      <c r="I13" s="36"/>
      <c r="J13" s="36" t="s">
        <v>22</v>
      </c>
      <c r="K13" s="36"/>
      <c r="L13" s="36">
        <v>215485</v>
      </c>
      <c r="M13" s="36"/>
      <c r="N13" s="36">
        <v>498430</v>
      </c>
      <c r="O13" s="36" t="s">
        <v>43</v>
      </c>
      <c r="P13" s="36">
        <f>SUM(B13:N13)</f>
        <v>1533681</v>
      </c>
      <c r="Q13" s="33"/>
    </row>
    <row r="14" spans="1:17" x14ac:dyDescent="0.2">
      <c r="A14" s="35" t="s">
        <v>26</v>
      </c>
      <c r="B14" s="36" t="s">
        <v>22</v>
      </c>
      <c r="C14" s="36"/>
      <c r="D14" s="36">
        <v>5100</v>
      </c>
      <c r="E14" s="36"/>
      <c r="F14" s="36" t="s">
        <v>22</v>
      </c>
      <c r="G14" s="36"/>
      <c r="H14" s="36" t="s">
        <v>22</v>
      </c>
      <c r="I14" s="36"/>
      <c r="J14" s="36" t="s">
        <v>22</v>
      </c>
      <c r="K14" s="36"/>
      <c r="L14" s="36">
        <v>11026</v>
      </c>
      <c r="M14" s="36"/>
      <c r="N14" s="36">
        <v>111328</v>
      </c>
      <c r="O14" s="36" t="s">
        <v>43</v>
      </c>
      <c r="P14" s="36">
        <f>SUM(B14:O14)</f>
        <v>127454</v>
      </c>
      <c r="Q14" s="33"/>
    </row>
    <row r="15" spans="1:17" x14ac:dyDescent="0.2">
      <c r="A15" s="29" t="s">
        <v>27</v>
      </c>
      <c r="B15" s="36" t="s">
        <v>22</v>
      </c>
      <c r="C15" s="36"/>
      <c r="D15" s="36" t="s">
        <v>22</v>
      </c>
      <c r="E15" s="36"/>
      <c r="F15" s="36" t="s">
        <v>22</v>
      </c>
      <c r="G15" s="36"/>
      <c r="H15" s="36" t="s">
        <v>22</v>
      </c>
      <c r="I15" s="36"/>
      <c r="J15" s="36" t="s">
        <v>22</v>
      </c>
      <c r="K15" s="36"/>
      <c r="L15" s="36" t="s">
        <v>22</v>
      </c>
      <c r="M15" s="36"/>
      <c r="N15" s="36" t="s">
        <v>22</v>
      </c>
      <c r="O15" s="36" t="s">
        <v>28</v>
      </c>
      <c r="P15" s="36">
        <f>SUM(B15:O15)</f>
        <v>0</v>
      </c>
      <c r="Q15" s="33"/>
    </row>
    <row r="16" spans="1:17" x14ac:dyDescent="0.2">
      <c r="A16" s="35" t="s">
        <v>29</v>
      </c>
      <c r="B16" s="36" t="s">
        <v>22</v>
      </c>
      <c r="C16" s="36"/>
      <c r="D16" s="36">
        <v>9192</v>
      </c>
      <c r="E16" s="36"/>
      <c r="F16" s="36">
        <v>5074</v>
      </c>
      <c r="G16" s="36"/>
      <c r="H16" s="36">
        <v>5236</v>
      </c>
      <c r="I16" s="36"/>
      <c r="J16" s="36" t="s">
        <v>22</v>
      </c>
      <c r="K16" s="36"/>
      <c r="L16" s="36">
        <v>7813</v>
      </c>
      <c r="M16" s="36"/>
      <c r="N16" s="36">
        <v>15798</v>
      </c>
      <c r="O16" s="36" t="s">
        <v>43</v>
      </c>
      <c r="P16" s="36">
        <f>SUM(B16:N16)</f>
        <v>43113</v>
      </c>
      <c r="Q16" s="33"/>
    </row>
    <row r="17" spans="1:17" x14ac:dyDescent="0.2">
      <c r="A17" s="1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3"/>
    </row>
    <row r="18" spans="1:17" x14ac:dyDescent="0.2">
      <c r="A18" s="17" t="s">
        <v>30</v>
      </c>
      <c r="B18" s="11">
        <f>SUM(B9:B16)</f>
        <v>228588</v>
      </c>
      <c r="C18" s="11"/>
      <c r="D18" s="11">
        <v>398185</v>
      </c>
      <c r="E18" s="11"/>
      <c r="F18" s="11">
        <v>424607</v>
      </c>
      <c r="G18" s="11"/>
      <c r="H18" s="11">
        <f>SUM(H9:H16)</f>
        <v>62826</v>
      </c>
      <c r="I18" s="11"/>
      <c r="J18" s="11" t="s">
        <v>22</v>
      </c>
      <c r="K18" s="11"/>
      <c r="L18" s="11">
        <f>SUM(L9:L16)</f>
        <v>249834</v>
      </c>
      <c r="M18" s="11"/>
      <c r="N18" s="11">
        <f>SUM(N9:N16)</f>
        <v>873766</v>
      </c>
      <c r="O18" s="11" t="s">
        <v>45</v>
      </c>
      <c r="P18" s="11">
        <f>SUM(P9:P17)</f>
        <v>2237806</v>
      </c>
      <c r="Q18" s="33"/>
    </row>
    <row r="19" spans="1:17" x14ac:dyDescent="0.2">
      <c r="A19" s="20" t="s">
        <v>31</v>
      </c>
      <c r="B19" s="18">
        <v>325950</v>
      </c>
      <c r="C19" s="18"/>
      <c r="D19" s="18">
        <v>395440</v>
      </c>
      <c r="E19" s="18"/>
      <c r="F19" s="18">
        <v>483759</v>
      </c>
      <c r="G19" s="18"/>
      <c r="H19" s="18">
        <v>119191</v>
      </c>
      <c r="I19" s="18"/>
      <c r="J19" s="18">
        <v>0</v>
      </c>
      <c r="K19" s="18"/>
      <c r="L19" s="18">
        <v>181299</v>
      </c>
      <c r="M19" s="18"/>
      <c r="N19" s="18">
        <v>827525</v>
      </c>
      <c r="O19" s="21" t="s">
        <v>43</v>
      </c>
      <c r="P19" s="18">
        <f>+N19+L19+J19+H19+F19+D19+B19</f>
        <v>2333164</v>
      </c>
      <c r="Q19" s="33"/>
    </row>
    <row r="20" spans="1:17" x14ac:dyDescent="0.2">
      <c r="A20" s="34"/>
      <c r="B20" s="34"/>
      <c r="C20" s="33"/>
      <c r="D20" s="34"/>
      <c r="E20" s="33"/>
      <c r="F20" s="34"/>
      <c r="G20" s="33"/>
      <c r="H20" s="34"/>
      <c r="I20" s="33"/>
      <c r="J20" s="34"/>
      <c r="K20" s="33"/>
      <c r="L20" s="34"/>
      <c r="M20" s="33"/>
      <c r="N20" s="34"/>
      <c r="P20" s="34"/>
      <c r="Q20" s="33"/>
    </row>
    <row r="21" spans="1:17" x14ac:dyDescent="0.2">
      <c r="A21" s="35" t="s">
        <v>32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7" x14ac:dyDescent="0.2">
      <c r="A22" s="35" t="s">
        <v>33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P22" s="33"/>
      <c r="Q22" s="33"/>
    </row>
    <row r="23" spans="1:17" x14ac:dyDescent="0.2">
      <c r="A23" s="35" t="s">
        <v>34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2">
      <c r="A24" s="35" t="s">
        <v>35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2">
      <c r="A25" s="35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">
      <c r="A26" s="35" t="s">
        <v>46</v>
      </c>
      <c r="B26" s="33">
        <v>894862</v>
      </c>
      <c r="C26" s="33"/>
      <c r="D26" s="35" t="s">
        <v>47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</sheetData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O20" sqref="O20"/>
    </sheetView>
  </sheetViews>
  <sheetFormatPr baseColWidth="10" defaultRowHeight="12.75" x14ac:dyDescent="0.2"/>
  <cols>
    <col min="1" max="1" width="16.5703125" style="29" customWidth="1"/>
    <col min="2" max="2" width="11.42578125" style="29"/>
    <col min="3" max="3" width="1.7109375" style="29" customWidth="1"/>
    <col min="4" max="4" width="11.42578125" style="29"/>
    <col min="5" max="5" width="1.5703125" style="29" customWidth="1"/>
    <col min="6" max="6" width="11.42578125" style="29"/>
    <col min="7" max="7" width="2" style="29" customWidth="1"/>
    <col min="8" max="8" width="11.42578125" style="29"/>
    <col min="9" max="9" width="1.5703125" style="29" customWidth="1"/>
    <col min="10" max="10" width="11.42578125" style="29"/>
    <col min="11" max="11" width="2.28515625" style="29" customWidth="1"/>
    <col min="12" max="12" width="11.42578125" style="29"/>
    <col min="13" max="13" width="1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44" t="s">
        <v>0</v>
      </c>
    </row>
    <row r="2" spans="1:16" x14ac:dyDescent="0.2">
      <c r="A2" s="44" t="s">
        <v>1</v>
      </c>
    </row>
    <row r="3" spans="1:16" x14ac:dyDescent="0.2">
      <c r="A3" s="53"/>
      <c r="B3" s="53" t="s">
        <v>2</v>
      </c>
      <c r="C3" s="53"/>
      <c r="D3" s="88" t="s">
        <v>3</v>
      </c>
      <c r="E3" s="88"/>
      <c r="F3" s="88"/>
      <c r="G3" s="88"/>
      <c r="H3" s="88"/>
      <c r="I3" s="53"/>
      <c r="J3" s="53" t="s">
        <v>4</v>
      </c>
      <c r="K3" s="53"/>
      <c r="L3" s="53" t="s">
        <v>5</v>
      </c>
      <c r="M3" s="53"/>
      <c r="N3" s="53" t="s">
        <v>6</v>
      </c>
      <c r="O3" s="53"/>
      <c r="P3" s="53"/>
    </row>
    <row r="4" spans="1:16" x14ac:dyDescent="0.2">
      <c r="A4" s="56"/>
      <c r="B4" s="56" t="s">
        <v>7</v>
      </c>
      <c r="C4" s="56"/>
      <c r="D4" s="54"/>
      <c r="E4" s="56"/>
      <c r="F4" s="54"/>
      <c r="G4" s="56"/>
      <c r="H4" s="54"/>
      <c r="I4" s="56"/>
      <c r="J4" s="56" t="s">
        <v>8</v>
      </c>
      <c r="K4" s="56"/>
      <c r="L4" s="56" t="s">
        <v>9</v>
      </c>
      <c r="M4" s="56"/>
      <c r="N4" s="56" t="s">
        <v>10</v>
      </c>
      <c r="O4" s="56"/>
      <c r="P4" s="56"/>
    </row>
    <row r="5" spans="1:16" x14ac:dyDescent="0.2">
      <c r="A5" s="54" t="s">
        <v>11</v>
      </c>
      <c r="B5" s="56" t="s">
        <v>12</v>
      </c>
      <c r="C5" s="56"/>
      <c r="D5" s="56" t="s">
        <v>13</v>
      </c>
      <c r="E5" s="56"/>
      <c r="F5" s="56" t="s">
        <v>14</v>
      </c>
      <c r="G5" s="56"/>
      <c r="H5" s="56" t="s">
        <v>15</v>
      </c>
      <c r="I5" s="56"/>
      <c r="J5" s="56" t="s">
        <v>16</v>
      </c>
      <c r="K5" s="56"/>
      <c r="L5" s="56" t="s">
        <v>17</v>
      </c>
      <c r="M5" s="56"/>
      <c r="N5" s="61" t="s">
        <v>63</v>
      </c>
      <c r="O5" s="56"/>
      <c r="P5" s="56" t="s">
        <v>18</v>
      </c>
    </row>
    <row r="6" spans="1:16" x14ac:dyDescent="0.2">
      <c r="A6" s="59"/>
      <c r="B6" s="59" t="s">
        <v>19</v>
      </c>
      <c r="C6" s="59"/>
      <c r="D6" s="59"/>
      <c r="E6" s="59"/>
      <c r="F6" s="59" t="s">
        <v>20</v>
      </c>
      <c r="G6" s="59"/>
      <c r="H6" s="60" t="s">
        <v>62</v>
      </c>
      <c r="I6" s="59"/>
      <c r="J6" s="59"/>
      <c r="K6" s="59"/>
      <c r="L6" s="59"/>
      <c r="M6" s="59"/>
      <c r="N6" s="59"/>
      <c r="O6" s="59"/>
      <c r="P6" s="59"/>
    </row>
    <row r="7" spans="1:16" x14ac:dyDescent="0.2">
      <c r="A7" s="50"/>
      <c r="B7" s="47"/>
      <c r="C7" s="47"/>
      <c r="D7" s="47"/>
      <c r="E7" s="48"/>
      <c r="F7" s="47"/>
      <c r="G7" s="48"/>
      <c r="H7" s="47"/>
      <c r="I7" s="47"/>
      <c r="J7" s="47"/>
      <c r="K7" s="48"/>
      <c r="L7" s="47"/>
      <c r="M7" s="48"/>
      <c r="N7" s="47"/>
      <c r="O7" s="62"/>
      <c r="P7" s="47"/>
    </row>
    <row r="8" spans="1:16" x14ac:dyDescent="0.2">
      <c r="A8" s="51" t="s">
        <v>21</v>
      </c>
      <c r="B8" s="46">
        <v>12756</v>
      </c>
      <c r="C8" s="45"/>
      <c r="D8" s="46">
        <v>39560</v>
      </c>
      <c r="E8" s="45"/>
      <c r="F8" s="46">
        <v>65385</v>
      </c>
      <c r="G8" s="45"/>
      <c r="H8" s="46">
        <v>14729</v>
      </c>
      <c r="I8" s="45"/>
      <c r="J8" s="45" t="s">
        <v>22</v>
      </c>
      <c r="K8" s="45"/>
      <c r="L8" s="46">
        <v>40378</v>
      </c>
      <c r="M8" s="45"/>
      <c r="N8" s="45">
        <v>100</v>
      </c>
      <c r="O8" s="63" t="s">
        <v>43</v>
      </c>
      <c r="P8" s="46">
        <v>172908</v>
      </c>
    </row>
    <row r="9" spans="1:16" x14ac:dyDescent="0.2">
      <c r="A9" s="51" t="s">
        <v>23</v>
      </c>
      <c r="B9" s="45" t="s">
        <v>22</v>
      </c>
      <c r="C9" s="45"/>
      <c r="D9" s="46">
        <v>18472</v>
      </c>
      <c r="E9" s="45"/>
      <c r="F9" s="46">
        <v>46949</v>
      </c>
      <c r="G9" s="45"/>
      <c r="H9" s="46">
        <v>1030</v>
      </c>
      <c r="I9" s="45"/>
      <c r="J9" s="45" t="s">
        <v>22</v>
      </c>
      <c r="K9" s="45"/>
      <c r="L9" s="46">
        <v>26774</v>
      </c>
      <c r="M9" s="45"/>
      <c r="N9" s="46">
        <v>157937</v>
      </c>
      <c r="O9" s="63"/>
      <c r="P9" s="46">
        <v>251162</v>
      </c>
    </row>
    <row r="10" spans="1:16" x14ac:dyDescent="0.2">
      <c r="A10" s="51" t="s">
        <v>24</v>
      </c>
      <c r="B10" s="45" t="s">
        <v>22</v>
      </c>
      <c r="C10" s="45"/>
      <c r="D10" s="46">
        <v>1938</v>
      </c>
      <c r="E10" s="45"/>
      <c r="F10" s="45">
        <v>2</v>
      </c>
      <c r="G10" s="45"/>
      <c r="H10" s="45">
        <v>308</v>
      </c>
      <c r="I10" s="45"/>
      <c r="J10" s="45" t="s">
        <v>22</v>
      </c>
      <c r="K10" s="45"/>
      <c r="L10" s="46">
        <v>1102</v>
      </c>
      <c r="M10" s="45"/>
      <c r="N10" s="45" t="s">
        <v>22</v>
      </c>
      <c r="O10" s="63"/>
      <c r="P10" s="46">
        <v>3350</v>
      </c>
    </row>
    <row r="11" spans="1:16" x14ac:dyDescent="0.2">
      <c r="A11" s="51" t="s">
        <v>25</v>
      </c>
      <c r="B11" s="46">
        <v>78742</v>
      </c>
      <c r="C11" s="45"/>
      <c r="D11" s="46">
        <v>272471</v>
      </c>
      <c r="E11" s="45"/>
      <c r="F11" s="46">
        <v>420064</v>
      </c>
      <c r="G11" s="45"/>
      <c r="H11" s="46">
        <v>133504</v>
      </c>
      <c r="I11" s="45"/>
      <c r="J11" s="45" t="s">
        <v>22</v>
      </c>
      <c r="K11" s="45"/>
      <c r="L11" s="46">
        <v>172496</v>
      </c>
      <c r="M11" s="45"/>
      <c r="N11" s="46">
        <v>323694</v>
      </c>
      <c r="O11" s="63" t="s">
        <v>43</v>
      </c>
      <c r="P11" s="46">
        <v>1400971</v>
      </c>
    </row>
    <row r="12" spans="1:16" x14ac:dyDescent="0.2">
      <c r="A12" s="51" t="s">
        <v>26</v>
      </c>
      <c r="B12" s="45" t="s">
        <v>22</v>
      </c>
      <c r="C12" s="45"/>
      <c r="D12" s="45">
        <v>257</v>
      </c>
      <c r="E12" s="45"/>
      <c r="F12" s="45" t="s">
        <v>22</v>
      </c>
      <c r="G12" s="45"/>
      <c r="H12" s="45" t="s">
        <v>22</v>
      </c>
      <c r="I12" s="45"/>
      <c r="J12" s="45" t="s">
        <v>22</v>
      </c>
      <c r="K12" s="45"/>
      <c r="L12" s="46">
        <v>57207</v>
      </c>
      <c r="M12" s="45"/>
      <c r="N12" s="46">
        <v>6770</v>
      </c>
      <c r="O12" s="63" t="s">
        <v>43</v>
      </c>
      <c r="P12" s="46">
        <v>64234</v>
      </c>
    </row>
    <row r="13" spans="1:16" x14ac:dyDescent="0.2">
      <c r="A13" s="51" t="s">
        <v>27</v>
      </c>
      <c r="B13" s="45" t="s">
        <v>22</v>
      </c>
      <c r="C13" s="45"/>
      <c r="D13" s="45" t="s">
        <v>22</v>
      </c>
      <c r="E13" s="45"/>
      <c r="F13" s="45" t="s">
        <v>22</v>
      </c>
      <c r="G13" s="45"/>
      <c r="H13" s="45" t="s">
        <v>22</v>
      </c>
      <c r="I13" s="45"/>
      <c r="J13" s="45" t="s">
        <v>22</v>
      </c>
      <c r="K13" s="45"/>
      <c r="L13" s="45" t="s">
        <v>22</v>
      </c>
      <c r="M13" s="45"/>
      <c r="N13" s="45" t="s">
        <v>22</v>
      </c>
      <c r="O13" s="63" t="s">
        <v>28</v>
      </c>
      <c r="P13" s="45" t="s">
        <v>22</v>
      </c>
    </row>
    <row r="14" spans="1:16" x14ac:dyDescent="0.2">
      <c r="A14" s="51" t="s">
        <v>29</v>
      </c>
      <c r="B14" s="45" t="s">
        <v>22</v>
      </c>
      <c r="C14" s="45"/>
      <c r="D14" s="46">
        <v>20390</v>
      </c>
      <c r="E14" s="45"/>
      <c r="F14" s="45" t="s">
        <v>22</v>
      </c>
      <c r="G14" s="45"/>
      <c r="H14" s="45">
        <v>379</v>
      </c>
      <c r="I14" s="45"/>
      <c r="J14" s="45" t="s">
        <v>22</v>
      </c>
      <c r="K14" s="45"/>
      <c r="L14" s="46">
        <v>10253</v>
      </c>
      <c r="M14" s="45"/>
      <c r="N14" s="45">
        <v>14</v>
      </c>
      <c r="O14" s="63"/>
      <c r="P14" s="46">
        <v>31036</v>
      </c>
    </row>
    <row r="15" spans="1:16" x14ac:dyDescent="0.2">
      <c r="A15" s="52"/>
      <c r="B15" s="52"/>
      <c r="C15" s="53"/>
      <c r="D15" s="52"/>
      <c r="E15" s="53"/>
      <c r="F15" s="52"/>
      <c r="G15" s="53"/>
      <c r="H15" s="52"/>
      <c r="I15" s="53"/>
      <c r="J15" s="52"/>
      <c r="K15" s="53"/>
      <c r="L15" s="52"/>
      <c r="M15" s="53"/>
      <c r="N15" s="52"/>
      <c r="O15" s="64"/>
      <c r="P15" s="52"/>
    </row>
    <row r="16" spans="1:16" x14ac:dyDescent="0.2">
      <c r="A16" s="54" t="s">
        <v>30</v>
      </c>
      <c r="B16" s="55">
        <v>91498</v>
      </c>
      <c r="C16" s="56"/>
      <c r="D16" s="55">
        <v>353088</v>
      </c>
      <c r="E16" s="56"/>
      <c r="F16" s="55">
        <v>532400</v>
      </c>
      <c r="G16" s="56"/>
      <c r="H16" s="55">
        <v>149950</v>
      </c>
      <c r="I16" s="56"/>
      <c r="J16" s="56" t="s">
        <v>22</v>
      </c>
      <c r="K16" s="56"/>
      <c r="L16" s="55">
        <v>308210</v>
      </c>
      <c r="M16" s="56"/>
      <c r="N16" s="55">
        <v>488515</v>
      </c>
      <c r="O16" s="65" t="s">
        <v>45</v>
      </c>
      <c r="P16" s="55">
        <v>1923661</v>
      </c>
    </row>
    <row r="17" spans="1:16" x14ac:dyDescent="0.2">
      <c r="A17" s="57" t="s">
        <v>31</v>
      </c>
      <c r="B17" s="58">
        <v>174384</v>
      </c>
      <c r="C17" s="59"/>
      <c r="D17" s="58">
        <v>432486</v>
      </c>
      <c r="E17" s="59"/>
      <c r="F17" s="58">
        <v>510936</v>
      </c>
      <c r="G17" s="59"/>
      <c r="H17" s="58">
        <v>145347</v>
      </c>
      <c r="I17" s="59"/>
      <c r="J17" s="59" t="s">
        <v>22</v>
      </c>
      <c r="K17" s="59"/>
      <c r="L17" s="58">
        <v>560330</v>
      </c>
      <c r="M17" s="59"/>
      <c r="N17" s="58">
        <v>761964</v>
      </c>
      <c r="O17" s="66" t="s">
        <v>43</v>
      </c>
      <c r="P17" s="58">
        <v>2585447</v>
      </c>
    </row>
    <row r="18" spans="1:16" x14ac:dyDescent="0.2">
      <c r="A18" s="47"/>
      <c r="B18" s="47"/>
      <c r="C18" s="48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/>
    </row>
    <row r="19" spans="1:16" x14ac:dyDescent="0.2">
      <c r="A19" s="87" t="s">
        <v>32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x14ac:dyDescent="0.2">
      <c r="A20" s="87" t="s">
        <v>33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spans="1:16" x14ac:dyDescent="0.2">
      <c r="A21" s="87" t="s">
        <v>34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spans="1:16" x14ac:dyDescent="0.2">
      <c r="A22" s="87" t="s">
        <v>35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x14ac:dyDescent="0.2">
      <c r="A23" s="87" t="s">
        <v>36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x14ac:dyDescent="0.2">
      <c r="A24" s="87" t="s">
        <v>37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</sheetData>
  <mergeCells count="7">
    <mergeCell ref="A22:P22"/>
    <mergeCell ref="A23:P23"/>
    <mergeCell ref="A24:P24"/>
    <mergeCell ref="D3:H3"/>
    <mergeCell ref="A19:P19"/>
    <mergeCell ref="A20:P20"/>
    <mergeCell ref="A21:P21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5" workbookViewId="0">
      <selection activeCell="O20" sqref="O20"/>
    </sheetView>
  </sheetViews>
  <sheetFormatPr baseColWidth="10" defaultRowHeight="12.75" x14ac:dyDescent="0.2"/>
  <cols>
    <col min="1" max="1" width="16.5703125" style="29" customWidth="1"/>
    <col min="2" max="2" width="11.42578125" style="29"/>
    <col min="3" max="3" width="1.7109375" style="29" customWidth="1"/>
    <col min="4" max="4" width="11.42578125" style="29"/>
    <col min="5" max="5" width="1.5703125" style="29" customWidth="1"/>
    <col min="6" max="6" width="11.42578125" style="29"/>
    <col min="7" max="7" width="2" style="29" customWidth="1"/>
    <col min="8" max="8" width="11.42578125" style="29"/>
    <col min="9" max="9" width="1.5703125" style="29" customWidth="1"/>
    <col min="10" max="10" width="11.42578125" style="29"/>
    <col min="11" max="11" width="2.28515625" style="29" customWidth="1"/>
    <col min="12" max="12" width="11.42578125" style="29"/>
    <col min="13" max="13" width="1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44" t="s">
        <v>0</v>
      </c>
    </row>
    <row r="2" spans="1:16" x14ac:dyDescent="0.2">
      <c r="A2" s="44" t="s">
        <v>38</v>
      </c>
    </row>
    <row r="3" spans="1:16" x14ac:dyDescent="0.2">
      <c r="A3" s="68"/>
      <c r="B3" s="68" t="s">
        <v>2</v>
      </c>
      <c r="C3" s="68"/>
      <c r="D3" s="88" t="s">
        <v>3</v>
      </c>
      <c r="E3" s="88"/>
      <c r="F3" s="88"/>
      <c r="G3" s="88"/>
      <c r="H3" s="88"/>
      <c r="I3" s="68"/>
      <c r="J3" s="68" t="s">
        <v>4</v>
      </c>
      <c r="K3" s="68"/>
      <c r="L3" s="68" t="s">
        <v>5</v>
      </c>
      <c r="M3" s="68"/>
      <c r="N3" s="68" t="s">
        <v>6</v>
      </c>
      <c r="O3" s="68"/>
      <c r="P3" s="68"/>
    </row>
    <row r="4" spans="1:16" x14ac:dyDescent="0.2">
      <c r="A4" s="69"/>
      <c r="B4" s="69" t="s">
        <v>7</v>
      </c>
      <c r="C4" s="69"/>
      <c r="D4" s="69"/>
      <c r="E4" s="69"/>
      <c r="F4" s="69"/>
      <c r="G4" s="69"/>
      <c r="H4" s="69"/>
      <c r="I4" s="69"/>
      <c r="J4" s="69" t="s">
        <v>8</v>
      </c>
      <c r="K4" s="69"/>
      <c r="L4" s="69" t="s">
        <v>9</v>
      </c>
      <c r="M4" s="69"/>
      <c r="N4" s="69" t="s">
        <v>10</v>
      </c>
      <c r="O4" s="69"/>
      <c r="P4" s="69"/>
    </row>
    <row r="5" spans="1:16" x14ac:dyDescent="0.2">
      <c r="A5" s="69" t="s">
        <v>11</v>
      </c>
      <c r="B5" s="69" t="s">
        <v>12</v>
      </c>
      <c r="C5" s="69"/>
      <c r="D5" s="69" t="s">
        <v>13</v>
      </c>
      <c r="E5" s="69"/>
      <c r="F5" s="69" t="s">
        <v>14</v>
      </c>
      <c r="G5" s="69"/>
      <c r="H5" s="69" t="s">
        <v>15</v>
      </c>
      <c r="I5" s="69"/>
      <c r="J5" s="69" t="s">
        <v>16</v>
      </c>
      <c r="K5" s="69"/>
      <c r="L5" s="69" t="s">
        <v>17</v>
      </c>
      <c r="M5" s="69"/>
      <c r="N5" s="70" t="s">
        <v>63</v>
      </c>
      <c r="O5" s="69"/>
      <c r="P5" s="69" t="s">
        <v>18</v>
      </c>
    </row>
    <row r="6" spans="1:16" x14ac:dyDescent="0.2">
      <c r="A6" s="71"/>
      <c r="B6" s="71" t="s">
        <v>19</v>
      </c>
      <c r="C6" s="71"/>
      <c r="D6" s="71"/>
      <c r="E6" s="71"/>
      <c r="F6" s="71" t="s">
        <v>20</v>
      </c>
      <c r="G6" s="71"/>
      <c r="H6" s="72" t="s">
        <v>62</v>
      </c>
      <c r="I6" s="71"/>
      <c r="J6" s="71"/>
      <c r="K6" s="71"/>
      <c r="L6" s="71"/>
      <c r="M6" s="71"/>
      <c r="N6" s="71"/>
      <c r="O6" s="71"/>
      <c r="P6" s="71"/>
    </row>
    <row r="7" spans="1:16" x14ac:dyDescent="0.2">
      <c r="A7" s="50"/>
      <c r="B7" s="47"/>
      <c r="C7" s="47"/>
      <c r="D7" s="47"/>
      <c r="E7" s="48"/>
      <c r="F7" s="47"/>
      <c r="G7" s="48"/>
      <c r="H7" s="47"/>
      <c r="I7" s="47"/>
      <c r="J7" s="47"/>
      <c r="K7" s="48"/>
      <c r="L7" s="47"/>
      <c r="M7" s="48"/>
      <c r="N7" s="47"/>
      <c r="O7" s="62"/>
      <c r="P7" s="47"/>
    </row>
    <row r="8" spans="1:16" x14ac:dyDescent="0.2">
      <c r="A8" s="51" t="s">
        <v>21</v>
      </c>
      <c r="B8" s="46">
        <v>19887</v>
      </c>
      <c r="C8" s="45"/>
      <c r="D8" s="46">
        <v>74322</v>
      </c>
      <c r="E8" s="45"/>
      <c r="F8" s="46">
        <v>65084</v>
      </c>
      <c r="G8" s="45"/>
      <c r="H8" s="46">
        <v>35627</v>
      </c>
      <c r="I8" s="45"/>
      <c r="J8" s="45" t="s">
        <v>22</v>
      </c>
      <c r="K8" s="45"/>
      <c r="L8" s="46">
        <v>94761</v>
      </c>
      <c r="M8" s="45"/>
      <c r="N8" s="45">
        <v>363</v>
      </c>
      <c r="O8" s="63" t="s">
        <v>43</v>
      </c>
      <c r="P8" s="46">
        <v>290044</v>
      </c>
    </row>
    <row r="9" spans="1:16" x14ac:dyDescent="0.2">
      <c r="A9" s="51" t="s">
        <v>23</v>
      </c>
      <c r="B9" s="45" t="s">
        <v>22</v>
      </c>
      <c r="C9" s="45"/>
      <c r="D9" s="46">
        <v>12166</v>
      </c>
      <c r="E9" s="45"/>
      <c r="F9" s="46">
        <v>28412</v>
      </c>
      <c r="G9" s="45"/>
      <c r="H9" s="46">
        <v>16821</v>
      </c>
      <c r="I9" s="45"/>
      <c r="J9" s="45" t="s">
        <v>22</v>
      </c>
      <c r="K9" s="45"/>
      <c r="L9" s="46">
        <v>13706</v>
      </c>
      <c r="M9" s="45"/>
      <c r="N9" s="46">
        <v>208782</v>
      </c>
      <c r="O9" s="63" t="s">
        <v>43</v>
      </c>
      <c r="P9" s="46">
        <v>279887</v>
      </c>
    </row>
    <row r="10" spans="1:16" x14ac:dyDescent="0.2">
      <c r="A10" s="51" t="s">
        <v>24</v>
      </c>
      <c r="B10" s="45">
        <v>12</v>
      </c>
      <c r="C10" s="45"/>
      <c r="D10" s="45">
        <v>771</v>
      </c>
      <c r="E10" s="45"/>
      <c r="F10" s="45">
        <v>3</v>
      </c>
      <c r="G10" s="45"/>
      <c r="H10" s="45">
        <v>309</v>
      </c>
      <c r="I10" s="45"/>
      <c r="J10" s="45" t="s">
        <v>22</v>
      </c>
      <c r="K10" s="45"/>
      <c r="L10" s="46">
        <v>1608</v>
      </c>
      <c r="M10" s="45"/>
      <c r="N10" s="45" t="s">
        <v>22</v>
      </c>
      <c r="O10" s="67"/>
      <c r="P10" s="46">
        <v>2703</v>
      </c>
    </row>
    <row r="11" spans="1:16" x14ac:dyDescent="0.2">
      <c r="A11" s="51" t="s">
        <v>25</v>
      </c>
      <c r="B11" s="46">
        <v>242443</v>
      </c>
      <c r="C11" s="45"/>
      <c r="D11" s="46">
        <v>298761</v>
      </c>
      <c r="E11" s="45"/>
      <c r="F11" s="46">
        <v>494358</v>
      </c>
      <c r="G11" s="45"/>
      <c r="H11" s="46">
        <v>242767</v>
      </c>
      <c r="I11" s="45"/>
      <c r="J11" s="45" t="s">
        <v>22</v>
      </c>
      <c r="K11" s="45"/>
      <c r="L11" s="46">
        <v>348635</v>
      </c>
      <c r="M11" s="45"/>
      <c r="N11" s="46">
        <v>467519</v>
      </c>
      <c r="O11" s="63" t="s">
        <v>43</v>
      </c>
      <c r="P11" s="46">
        <v>2094483</v>
      </c>
    </row>
    <row r="12" spans="1:16" x14ac:dyDescent="0.2">
      <c r="A12" s="51" t="s">
        <v>26</v>
      </c>
      <c r="B12" s="45" t="s">
        <v>22</v>
      </c>
      <c r="C12" s="45"/>
      <c r="D12" s="46">
        <v>1692</v>
      </c>
      <c r="E12" s="45"/>
      <c r="F12" s="45" t="s">
        <v>22</v>
      </c>
      <c r="G12" s="45"/>
      <c r="H12" s="45" t="s">
        <v>22</v>
      </c>
      <c r="I12" s="45"/>
      <c r="J12" s="45" t="s">
        <v>22</v>
      </c>
      <c r="K12" s="45"/>
      <c r="L12" s="46">
        <v>55843</v>
      </c>
      <c r="M12" s="45"/>
      <c r="N12" s="46">
        <v>6132</v>
      </c>
      <c r="O12" s="63" t="s">
        <v>43</v>
      </c>
      <c r="P12" s="46">
        <v>63667</v>
      </c>
    </row>
    <row r="13" spans="1:16" x14ac:dyDescent="0.2">
      <c r="A13" s="51" t="s">
        <v>27</v>
      </c>
      <c r="B13" s="45" t="s">
        <v>22</v>
      </c>
      <c r="C13" s="45"/>
      <c r="D13" s="45" t="s">
        <v>22</v>
      </c>
      <c r="E13" s="45"/>
      <c r="F13" s="45" t="s">
        <v>22</v>
      </c>
      <c r="G13" s="45"/>
      <c r="H13" s="45" t="s">
        <v>22</v>
      </c>
      <c r="I13" s="45"/>
      <c r="J13" s="45" t="s">
        <v>22</v>
      </c>
      <c r="K13" s="45"/>
      <c r="L13" s="45" t="s">
        <v>22</v>
      </c>
      <c r="M13" s="45"/>
      <c r="N13" s="45" t="s">
        <v>22</v>
      </c>
      <c r="O13" s="63" t="s">
        <v>28</v>
      </c>
      <c r="P13" s="45" t="s">
        <v>22</v>
      </c>
    </row>
    <row r="14" spans="1:16" x14ac:dyDescent="0.2">
      <c r="A14" s="51" t="s">
        <v>29</v>
      </c>
      <c r="B14" s="45" t="s">
        <v>22</v>
      </c>
      <c r="C14" s="45"/>
      <c r="D14" s="46">
        <v>9103</v>
      </c>
      <c r="E14" s="45"/>
      <c r="F14" s="45" t="s">
        <v>22</v>
      </c>
      <c r="G14" s="45"/>
      <c r="H14" s="46">
        <v>3083</v>
      </c>
      <c r="I14" s="45"/>
      <c r="J14" s="45" t="s">
        <v>22</v>
      </c>
      <c r="K14" s="45"/>
      <c r="L14" s="46">
        <v>15400</v>
      </c>
      <c r="M14" s="45"/>
      <c r="N14" s="45">
        <v>5</v>
      </c>
      <c r="O14" s="63"/>
      <c r="P14" s="46">
        <v>27591</v>
      </c>
    </row>
    <row r="15" spans="1:16" x14ac:dyDescent="0.2">
      <c r="A15" s="52"/>
      <c r="B15" s="52"/>
      <c r="C15" s="53"/>
      <c r="D15" s="52"/>
      <c r="E15" s="53"/>
      <c r="F15" s="52"/>
      <c r="G15" s="53"/>
      <c r="H15" s="52"/>
      <c r="I15" s="53"/>
      <c r="J15" s="52"/>
      <c r="K15" s="53"/>
      <c r="L15" s="52"/>
      <c r="M15" s="53"/>
      <c r="N15" s="52"/>
      <c r="O15" s="64"/>
      <c r="P15" s="52"/>
    </row>
    <row r="16" spans="1:16" x14ac:dyDescent="0.2">
      <c r="A16" s="54" t="s">
        <v>30</v>
      </c>
      <c r="B16" s="55">
        <v>262342</v>
      </c>
      <c r="C16" s="56"/>
      <c r="D16" s="55">
        <v>396815</v>
      </c>
      <c r="E16" s="56"/>
      <c r="F16" s="55">
        <v>587857</v>
      </c>
      <c r="G16" s="56"/>
      <c r="H16" s="55">
        <v>298607</v>
      </c>
      <c r="I16" s="56"/>
      <c r="J16" s="56" t="s">
        <v>22</v>
      </c>
      <c r="K16" s="56"/>
      <c r="L16" s="55">
        <v>529953</v>
      </c>
      <c r="M16" s="56"/>
      <c r="N16" s="55">
        <v>682801</v>
      </c>
      <c r="O16" s="65" t="s">
        <v>45</v>
      </c>
      <c r="P16" s="55">
        <v>2758375</v>
      </c>
    </row>
    <row r="17" spans="1:16" x14ac:dyDescent="0.2">
      <c r="A17" s="57" t="s">
        <v>31</v>
      </c>
      <c r="B17" s="58">
        <v>91498</v>
      </c>
      <c r="C17" s="59"/>
      <c r="D17" s="58">
        <v>353088</v>
      </c>
      <c r="E17" s="59"/>
      <c r="F17" s="58">
        <v>532400</v>
      </c>
      <c r="G17" s="59"/>
      <c r="H17" s="58">
        <v>149950</v>
      </c>
      <c r="I17" s="59"/>
      <c r="J17" s="59" t="s">
        <v>22</v>
      </c>
      <c r="K17" s="59"/>
      <c r="L17" s="58">
        <v>308210</v>
      </c>
      <c r="M17" s="59"/>
      <c r="N17" s="58">
        <v>488515</v>
      </c>
      <c r="O17" s="66" t="s">
        <v>43</v>
      </c>
      <c r="P17" s="58">
        <v>1923661</v>
      </c>
    </row>
    <row r="18" spans="1:16" x14ac:dyDescent="0.2">
      <c r="A18" s="47"/>
      <c r="B18" s="47"/>
      <c r="C18" s="48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/>
    </row>
    <row r="19" spans="1:16" x14ac:dyDescent="0.2">
      <c r="A19" s="87" t="s">
        <v>32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x14ac:dyDescent="0.2">
      <c r="A20" s="87" t="s">
        <v>33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spans="1:16" x14ac:dyDescent="0.2">
      <c r="A21" s="87" t="s">
        <v>34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spans="1:16" x14ac:dyDescent="0.2">
      <c r="A22" s="87" t="s">
        <v>35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x14ac:dyDescent="0.2">
      <c r="A23" s="87" t="s">
        <v>36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x14ac:dyDescent="0.2">
      <c r="A24" s="87" t="s">
        <v>39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</sheetData>
  <mergeCells count="7">
    <mergeCell ref="A22:P22"/>
    <mergeCell ref="A23:P23"/>
    <mergeCell ref="A24:P24"/>
    <mergeCell ref="D3:H3"/>
    <mergeCell ref="A19:P19"/>
    <mergeCell ref="A20:P20"/>
    <mergeCell ref="A21:P21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O20" sqref="O20"/>
    </sheetView>
  </sheetViews>
  <sheetFormatPr baseColWidth="10" defaultRowHeight="12.75" x14ac:dyDescent="0.2"/>
  <cols>
    <col min="1" max="2" width="11.42578125" style="29"/>
    <col min="3" max="3" width="2.7109375" style="29" customWidth="1"/>
    <col min="4" max="4" width="11.42578125" style="29"/>
    <col min="5" max="5" width="2.5703125" style="29" customWidth="1"/>
    <col min="6" max="6" width="11.42578125" style="29"/>
    <col min="7" max="7" width="2.140625" style="29" customWidth="1"/>
    <col min="8" max="8" width="11.42578125" style="29"/>
    <col min="9" max="9" width="1.85546875" style="29" customWidth="1"/>
    <col min="10" max="10" width="11.42578125" style="29"/>
    <col min="11" max="11" width="2.85546875" style="29" customWidth="1"/>
    <col min="12" max="12" width="11.42578125" style="29"/>
    <col min="13" max="13" width="2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82"/>
      <c r="E4" s="82"/>
      <c r="F4" s="82" t="s">
        <v>3</v>
      </c>
      <c r="G4" s="82"/>
      <c r="H4" s="82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7"/>
      <c r="E5" s="27"/>
      <c r="F5" s="27"/>
      <c r="G5" s="27"/>
      <c r="H5" s="27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9" spans="1:16" ht="14.25" customHeight="1" x14ac:dyDescent="0.2">
      <c r="A9" s="29" t="s">
        <v>51</v>
      </c>
      <c r="B9" s="30">
        <v>36389</v>
      </c>
      <c r="C9" s="31"/>
      <c r="D9" s="30">
        <v>3732</v>
      </c>
      <c r="E9" s="31"/>
      <c r="F9" s="30">
        <v>49825</v>
      </c>
      <c r="G9" s="31"/>
      <c r="H9" s="30">
        <v>12258</v>
      </c>
      <c r="I9" s="31"/>
      <c r="J9" s="31" t="s">
        <v>22</v>
      </c>
      <c r="K9" s="31"/>
      <c r="L9" s="30">
        <v>17031</v>
      </c>
      <c r="M9" s="31"/>
      <c r="N9" s="30">
        <v>74</v>
      </c>
      <c r="O9" s="31" t="s">
        <v>43</v>
      </c>
      <c r="P9" s="30">
        <v>119309</v>
      </c>
    </row>
    <row r="10" spans="1:16" ht="14.25" customHeight="1" x14ac:dyDescent="0.2">
      <c r="A10" s="29" t="s">
        <v>54</v>
      </c>
      <c r="B10" s="30" t="s">
        <v>22</v>
      </c>
      <c r="C10" s="31"/>
      <c r="D10" s="30">
        <v>543</v>
      </c>
      <c r="E10" s="31"/>
      <c r="F10" s="30" t="s">
        <v>22</v>
      </c>
      <c r="G10" s="31"/>
      <c r="H10" s="30" t="s">
        <v>22</v>
      </c>
      <c r="I10" s="31"/>
      <c r="J10" s="31"/>
      <c r="K10" s="31"/>
      <c r="L10" s="30">
        <v>944</v>
      </c>
      <c r="M10" s="31"/>
      <c r="N10" s="30">
        <v>5371</v>
      </c>
      <c r="O10" s="31"/>
      <c r="P10" s="30">
        <v>6858</v>
      </c>
    </row>
    <row r="11" spans="1:16" x14ac:dyDescent="0.2">
      <c r="A11" s="29" t="s">
        <v>23</v>
      </c>
      <c r="B11" s="30" t="s">
        <v>22</v>
      </c>
      <c r="C11" s="31"/>
      <c r="D11" s="30">
        <v>18036</v>
      </c>
      <c r="E11" s="31"/>
      <c r="F11" s="30">
        <v>27159</v>
      </c>
      <c r="G11" s="31"/>
      <c r="H11" s="30">
        <v>11014</v>
      </c>
      <c r="I11" s="31"/>
      <c r="J11" s="31" t="s">
        <v>22</v>
      </c>
      <c r="K11" s="31"/>
      <c r="L11" s="30">
        <v>6904</v>
      </c>
      <c r="M11" s="31"/>
      <c r="N11" s="30">
        <v>459061</v>
      </c>
      <c r="O11" s="31" t="s">
        <v>43</v>
      </c>
      <c r="P11" s="30">
        <v>522174</v>
      </c>
    </row>
    <row r="12" spans="1:16" x14ac:dyDescent="0.2">
      <c r="A12" s="29" t="s">
        <v>24</v>
      </c>
      <c r="B12" s="30" t="s">
        <v>22</v>
      </c>
      <c r="C12" s="31"/>
      <c r="D12" s="30">
        <v>1240</v>
      </c>
      <c r="E12" s="31"/>
      <c r="F12" s="30">
        <v>367</v>
      </c>
      <c r="G12" s="31"/>
      <c r="H12" s="30" t="s">
        <v>22</v>
      </c>
      <c r="I12" s="31"/>
      <c r="J12" s="31" t="s">
        <v>22</v>
      </c>
      <c r="K12" s="31"/>
      <c r="L12" s="30">
        <v>860</v>
      </c>
      <c r="M12" s="31"/>
      <c r="N12" s="30" t="s">
        <v>22</v>
      </c>
      <c r="O12" s="31"/>
      <c r="P12" s="30">
        <v>2467</v>
      </c>
    </row>
    <row r="13" spans="1:16" x14ac:dyDescent="0.2">
      <c r="A13" s="29" t="s">
        <v>25</v>
      </c>
      <c r="B13" s="30">
        <v>183292</v>
      </c>
      <c r="C13" s="31"/>
      <c r="D13" s="30">
        <v>176311</v>
      </c>
      <c r="E13" s="31"/>
      <c r="F13" s="30">
        <v>435563</v>
      </c>
      <c r="G13" s="31"/>
      <c r="H13" s="30">
        <v>213318</v>
      </c>
      <c r="I13" s="31"/>
      <c r="J13" s="31" t="s">
        <v>22</v>
      </c>
      <c r="K13" s="31"/>
      <c r="L13" s="30">
        <v>223065</v>
      </c>
      <c r="M13" s="31"/>
      <c r="N13" s="30">
        <v>315847</v>
      </c>
      <c r="O13" s="31" t="s">
        <v>43</v>
      </c>
      <c r="P13" s="30">
        <v>1547396</v>
      </c>
    </row>
    <row r="14" spans="1:16" x14ac:dyDescent="0.2">
      <c r="A14" s="29" t="s">
        <v>26</v>
      </c>
      <c r="B14" s="30" t="s">
        <v>22</v>
      </c>
      <c r="C14" s="31"/>
      <c r="D14" s="30">
        <v>1023</v>
      </c>
      <c r="E14" s="31"/>
      <c r="F14" s="30" t="s">
        <v>22</v>
      </c>
      <c r="G14" s="31"/>
      <c r="H14" s="30" t="s">
        <v>22</v>
      </c>
      <c r="I14" s="31"/>
      <c r="J14" s="31" t="s">
        <v>22</v>
      </c>
      <c r="K14" s="31"/>
      <c r="L14" s="30">
        <v>40730</v>
      </c>
      <c r="M14" s="31"/>
      <c r="N14" s="30">
        <v>9025</v>
      </c>
      <c r="O14" s="31" t="s">
        <v>43</v>
      </c>
      <c r="P14" s="30">
        <v>50778</v>
      </c>
    </row>
    <row r="15" spans="1:16" x14ac:dyDescent="0.2">
      <c r="A15" s="29" t="s">
        <v>55</v>
      </c>
      <c r="B15" s="30" t="s">
        <v>22</v>
      </c>
      <c r="C15" s="31"/>
      <c r="D15" s="30" t="s">
        <v>22</v>
      </c>
      <c r="E15" s="31"/>
      <c r="F15" s="30" t="s">
        <v>22</v>
      </c>
      <c r="G15" s="31"/>
      <c r="H15" s="30" t="s">
        <v>22</v>
      </c>
      <c r="I15" s="31"/>
      <c r="J15" s="31" t="s">
        <v>22</v>
      </c>
      <c r="K15" s="31"/>
      <c r="L15" s="30" t="s">
        <v>22</v>
      </c>
      <c r="M15" s="31"/>
      <c r="N15" s="30" t="s">
        <v>22</v>
      </c>
      <c r="O15" s="31" t="s">
        <v>28</v>
      </c>
      <c r="P15" s="30" t="s">
        <v>22</v>
      </c>
    </row>
    <row r="16" spans="1:16" x14ac:dyDescent="0.2">
      <c r="A16" s="29" t="s">
        <v>29</v>
      </c>
      <c r="B16" s="30" t="s">
        <v>22</v>
      </c>
      <c r="C16" s="31"/>
      <c r="D16" s="30">
        <v>17440</v>
      </c>
      <c r="E16" s="31"/>
      <c r="F16" s="30">
        <v>785</v>
      </c>
      <c r="G16" s="31"/>
      <c r="H16" s="30">
        <v>8077</v>
      </c>
      <c r="I16" s="31"/>
      <c r="J16" s="31" t="s">
        <v>22</v>
      </c>
      <c r="K16" s="31"/>
      <c r="L16" s="30">
        <v>1609</v>
      </c>
      <c r="M16" s="31"/>
      <c r="N16" s="30">
        <v>1083</v>
      </c>
      <c r="O16" s="31" t="s">
        <v>43</v>
      </c>
      <c r="P16" s="30">
        <v>28994</v>
      </c>
    </row>
    <row r="17" spans="1:16" x14ac:dyDescent="0.2">
      <c r="A17" s="1"/>
      <c r="B17" s="2"/>
      <c r="C17" s="3"/>
      <c r="D17" s="2"/>
      <c r="E17" s="3"/>
      <c r="F17" s="2"/>
      <c r="G17" s="3"/>
      <c r="H17" s="2"/>
      <c r="I17" s="3"/>
      <c r="J17" s="3"/>
      <c r="K17" s="3"/>
      <c r="L17" s="2"/>
      <c r="M17" s="3"/>
      <c r="N17" s="2"/>
      <c r="O17" s="3"/>
      <c r="P17" s="2"/>
    </row>
    <row r="18" spans="1:16" x14ac:dyDescent="0.2">
      <c r="A18" s="4" t="s">
        <v>30</v>
      </c>
      <c r="B18" s="5">
        <v>219681</v>
      </c>
      <c r="C18" s="6"/>
      <c r="D18" s="5">
        <v>218325</v>
      </c>
      <c r="E18" s="6"/>
      <c r="F18" s="5">
        <v>513699</v>
      </c>
      <c r="G18" s="6"/>
      <c r="H18" s="5">
        <v>244667</v>
      </c>
      <c r="I18" s="6"/>
      <c r="J18" s="6" t="s">
        <v>22</v>
      </c>
      <c r="K18" s="6"/>
      <c r="L18" s="5">
        <v>291143</v>
      </c>
      <c r="M18" s="6"/>
      <c r="N18" s="5">
        <v>790461</v>
      </c>
      <c r="O18" s="6" t="s">
        <v>45</v>
      </c>
      <c r="P18" s="5">
        <v>2277976</v>
      </c>
    </row>
    <row r="19" spans="1:16" x14ac:dyDescent="0.2">
      <c r="A19" s="7" t="s">
        <v>31</v>
      </c>
      <c r="B19" s="8">
        <v>262342</v>
      </c>
      <c r="C19" s="9"/>
      <c r="D19" s="8">
        <v>396815</v>
      </c>
      <c r="E19" s="9"/>
      <c r="F19" s="8">
        <v>587857</v>
      </c>
      <c r="G19" s="9"/>
      <c r="H19" s="8">
        <v>298607</v>
      </c>
      <c r="I19" s="9"/>
      <c r="J19" s="9" t="s">
        <v>22</v>
      </c>
      <c r="K19" s="9"/>
      <c r="L19" s="8">
        <v>529953</v>
      </c>
      <c r="M19" s="9"/>
      <c r="N19" s="8">
        <v>682801</v>
      </c>
      <c r="O19" s="10" t="s">
        <v>43</v>
      </c>
      <c r="P19" s="8">
        <v>2758375</v>
      </c>
    </row>
    <row r="21" spans="1:16" x14ac:dyDescent="0.2">
      <c r="A21" s="29" t="s">
        <v>32</v>
      </c>
    </row>
    <row r="22" spans="1:16" x14ac:dyDescent="0.2">
      <c r="A22" s="29" t="s">
        <v>33</v>
      </c>
    </row>
    <row r="23" spans="1:16" x14ac:dyDescent="0.2">
      <c r="A23" s="29" t="s">
        <v>34</v>
      </c>
    </row>
    <row r="24" spans="1:16" x14ac:dyDescent="0.2">
      <c r="A24" s="29" t="s">
        <v>35</v>
      </c>
    </row>
    <row r="25" spans="1:16" x14ac:dyDescent="0.2">
      <c r="A25" s="29" t="s">
        <v>36</v>
      </c>
    </row>
    <row r="26" spans="1:16" x14ac:dyDescent="0.2">
      <c r="A26" s="29" t="s">
        <v>46</v>
      </c>
      <c r="B26" s="32">
        <v>554678</v>
      </c>
      <c r="D26" s="29" t="s">
        <v>47</v>
      </c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O20" sqref="O20"/>
    </sheetView>
  </sheetViews>
  <sheetFormatPr baseColWidth="10" defaultRowHeight="12.75" x14ac:dyDescent="0.2"/>
  <cols>
    <col min="1" max="1" width="23.5703125" style="29" customWidth="1"/>
    <col min="2" max="2" width="11.42578125" style="29"/>
    <col min="3" max="3" width="2.7109375" style="29" customWidth="1"/>
    <col min="4" max="4" width="11.42578125" style="29"/>
    <col min="5" max="5" width="2.5703125" style="29" customWidth="1"/>
    <col min="6" max="6" width="11.42578125" style="29"/>
    <col min="7" max="7" width="2.140625" style="29" customWidth="1"/>
    <col min="8" max="8" width="11.42578125" style="29"/>
    <col min="9" max="9" width="1.85546875" style="29" customWidth="1"/>
    <col min="10" max="10" width="11.42578125" style="29"/>
    <col min="11" max="11" width="2.85546875" style="29" customWidth="1"/>
    <col min="12" max="12" width="11.42578125" style="29"/>
    <col min="13" max="13" width="2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82"/>
      <c r="E4" s="82"/>
      <c r="F4" s="82" t="s">
        <v>3</v>
      </c>
      <c r="G4" s="82"/>
      <c r="H4" s="82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7"/>
      <c r="E5" s="27"/>
      <c r="F5" s="27"/>
      <c r="G5" s="27"/>
      <c r="H5" s="27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9" spans="1:16" ht="14.25" customHeight="1" x14ac:dyDescent="0.2">
      <c r="A9" s="29" t="s">
        <v>51</v>
      </c>
      <c r="B9" s="30">
        <v>19350</v>
      </c>
      <c r="C9" s="31"/>
      <c r="D9" s="30">
        <v>24586</v>
      </c>
      <c r="E9" s="31"/>
      <c r="F9" s="30">
        <v>91662</v>
      </c>
      <c r="G9" s="31"/>
      <c r="H9" s="30">
        <v>23727</v>
      </c>
      <c r="I9" s="31"/>
      <c r="J9" s="31" t="s">
        <v>22</v>
      </c>
      <c r="K9" s="31"/>
      <c r="L9" s="30">
        <v>38891</v>
      </c>
      <c r="M9" s="31"/>
      <c r="N9" s="30" t="s">
        <v>22</v>
      </c>
      <c r="O9" s="31"/>
      <c r="P9" s="30">
        <v>198216</v>
      </c>
    </row>
    <row r="10" spans="1:16" ht="14.25" customHeight="1" x14ac:dyDescent="0.2">
      <c r="A10" s="29" t="s">
        <v>54</v>
      </c>
      <c r="B10" s="30" t="s">
        <v>22</v>
      </c>
      <c r="C10" s="31"/>
      <c r="D10" s="30">
        <v>1530</v>
      </c>
      <c r="E10" s="31"/>
      <c r="F10" s="30" t="s">
        <v>22</v>
      </c>
      <c r="G10" s="31"/>
      <c r="H10" s="30" t="s">
        <v>22</v>
      </c>
      <c r="I10" s="31"/>
      <c r="J10" s="31"/>
      <c r="K10" s="31"/>
      <c r="L10" s="30">
        <v>1026</v>
      </c>
      <c r="M10" s="31"/>
      <c r="N10" s="30">
        <v>13304</v>
      </c>
      <c r="O10" s="31"/>
      <c r="P10" s="30">
        <v>15860</v>
      </c>
    </row>
    <row r="11" spans="1:16" x14ac:dyDescent="0.2">
      <c r="A11" s="29" t="s">
        <v>23</v>
      </c>
      <c r="B11" s="30" t="s">
        <v>22</v>
      </c>
      <c r="C11" s="31"/>
      <c r="D11" s="30">
        <v>14372</v>
      </c>
      <c r="E11" s="31"/>
      <c r="F11" s="30">
        <v>33620</v>
      </c>
      <c r="G11" s="31"/>
      <c r="H11" s="30">
        <v>352</v>
      </c>
      <c r="I11" s="31"/>
      <c r="J11" s="31" t="s">
        <v>22</v>
      </c>
      <c r="K11" s="31"/>
      <c r="L11" s="30">
        <v>17370</v>
      </c>
      <c r="M11" s="31"/>
      <c r="N11" s="30">
        <v>716960</v>
      </c>
      <c r="O11" s="31" t="s">
        <v>43</v>
      </c>
      <c r="P11" s="30">
        <v>782674</v>
      </c>
    </row>
    <row r="12" spans="1:16" x14ac:dyDescent="0.2">
      <c r="A12" s="29" t="s">
        <v>24</v>
      </c>
      <c r="B12" s="30" t="s">
        <v>22</v>
      </c>
      <c r="C12" s="31"/>
      <c r="D12" s="30">
        <v>4219</v>
      </c>
      <c r="E12" s="31"/>
      <c r="F12" s="30">
        <v>38</v>
      </c>
      <c r="G12" s="31"/>
      <c r="H12" s="30" t="s">
        <v>22</v>
      </c>
      <c r="I12" s="31"/>
      <c r="J12" s="31" t="s">
        <v>22</v>
      </c>
      <c r="K12" s="31"/>
      <c r="L12" s="30">
        <v>183</v>
      </c>
      <c r="M12" s="31"/>
      <c r="N12" s="30" t="s">
        <v>22</v>
      </c>
      <c r="O12" s="31"/>
      <c r="P12" s="30">
        <v>4440</v>
      </c>
    </row>
    <row r="13" spans="1:16" x14ac:dyDescent="0.2">
      <c r="A13" s="29" t="s">
        <v>25</v>
      </c>
      <c r="B13" s="30">
        <v>256768</v>
      </c>
      <c r="C13" s="31"/>
      <c r="D13" s="30">
        <v>319000</v>
      </c>
      <c r="E13" s="31"/>
      <c r="F13" s="30">
        <v>370868</v>
      </c>
      <c r="G13" s="31"/>
      <c r="H13" s="30">
        <v>304258</v>
      </c>
      <c r="I13" s="31"/>
      <c r="J13" s="31" t="s">
        <v>22</v>
      </c>
      <c r="K13" s="31"/>
      <c r="L13" s="30">
        <v>314722</v>
      </c>
      <c r="M13" s="31"/>
      <c r="N13" s="30">
        <v>486409</v>
      </c>
      <c r="O13" s="31" t="s">
        <v>43</v>
      </c>
      <c r="P13" s="30">
        <v>2052025</v>
      </c>
    </row>
    <row r="14" spans="1:16" x14ac:dyDescent="0.2">
      <c r="A14" s="29" t="s">
        <v>26</v>
      </c>
      <c r="B14" s="30" t="s">
        <v>22</v>
      </c>
      <c r="C14" s="31"/>
      <c r="D14" s="30">
        <v>4928</v>
      </c>
      <c r="E14" s="31"/>
      <c r="F14" s="30" t="s">
        <v>22</v>
      </c>
      <c r="G14" s="31"/>
      <c r="H14" s="30" t="s">
        <v>22</v>
      </c>
      <c r="I14" s="31"/>
      <c r="J14" s="31" t="s">
        <v>22</v>
      </c>
      <c r="K14" s="31"/>
      <c r="L14" s="30">
        <v>49030</v>
      </c>
      <c r="M14" s="31"/>
      <c r="N14" s="30">
        <v>5033</v>
      </c>
      <c r="O14" s="31" t="s">
        <v>43</v>
      </c>
      <c r="P14" s="30">
        <v>58991</v>
      </c>
    </row>
    <row r="15" spans="1:16" x14ac:dyDescent="0.2">
      <c r="A15" s="29" t="s">
        <v>55</v>
      </c>
      <c r="B15" s="30" t="s">
        <v>22</v>
      </c>
      <c r="C15" s="31"/>
      <c r="D15" s="30" t="s">
        <v>22</v>
      </c>
      <c r="E15" s="31"/>
      <c r="F15" s="30" t="s">
        <v>22</v>
      </c>
      <c r="G15" s="31"/>
      <c r="H15" s="30" t="s">
        <v>22</v>
      </c>
      <c r="I15" s="31"/>
      <c r="J15" s="31" t="s">
        <v>22</v>
      </c>
      <c r="K15" s="31"/>
      <c r="L15" s="30" t="s">
        <v>22</v>
      </c>
      <c r="M15" s="31"/>
      <c r="N15" s="30" t="s">
        <v>22</v>
      </c>
      <c r="O15" s="31" t="s">
        <v>28</v>
      </c>
      <c r="P15" s="30" t="s">
        <v>22</v>
      </c>
    </row>
    <row r="16" spans="1:16" x14ac:dyDescent="0.2">
      <c r="A16" s="29" t="s">
        <v>29</v>
      </c>
      <c r="B16" s="30" t="s">
        <v>22</v>
      </c>
      <c r="C16" s="31"/>
      <c r="D16" s="30">
        <v>9309</v>
      </c>
      <c r="E16" s="31"/>
      <c r="F16" s="30" t="s">
        <v>22</v>
      </c>
      <c r="G16" s="31"/>
      <c r="H16" s="30">
        <v>18583</v>
      </c>
      <c r="I16" s="31"/>
      <c r="J16" s="31" t="s">
        <v>22</v>
      </c>
      <c r="K16" s="31"/>
      <c r="L16" s="30">
        <v>1809</v>
      </c>
      <c r="M16" s="31"/>
      <c r="N16" s="30">
        <v>1040</v>
      </c>
      <c r="O16" s="31"/>
      <c r="P16" s="30">
        <v>30741</v>
      </c>
    </row>
    <row r="17" spans="1:16" x14ac:dyDescent="0.2">
      <c r="A17" s="1"/>
      <c r="B17" s="2"/>
      <c r="C17" s="3"/>
      <c r="D17" s="2"/>
      <c r="E17" s="3"/>
      <c r="F17" s="2"/>
      <c r="G17" s="3"/>
      <c r="H17" s="2"/>
      <c r="I17" s="3"/>
      <c r="J17" s="3"/>
      <c r="K17" s="3"/>
      <c r="L17" s="2"/>
      <c r="M17" s="3"/>
      <c r="N17" s="2"/>
      <c r="O17" s="3"/>
      <c r="P17" s="2"/>
    </row>
    <row r="18" spans="1:16" x14ac:dyDescent="0.2">
      <c r="A18" s="4" t="s">
        <v>30</v>
      </c>
      <c r="B18" s="5">
        <v>276118</v>
      </c>
      <c r="C18" s="6"/>
      <c r="D18" s="5">
        <v>377944</v>
      </c>
      <c r="E18" s="6"/>
      <c r="F18" s="5">
        <v>496188</v>
      </c>
      <c r="G18" s="6"/>
      <c r="H18" s="5">
        <v>346920</v>
      </c>
      <c r="I18" s="6"/>
      <c r="J18" s="6" t="s">
        <v>22</v>
      </c>
      <c r="K18" s="6"/>
      <c r="L18" s="5">
        <v>423031</v>
      </c>
      <c r="M18" s="6"/>
      <c r="N18" s="5">
        <v>1222746</v>
      </c>
      <c r="O18" s="6" t="s">
        <v>45</v>
      </c>
      <c r="P18" s="5">
        <v>3142947</v>
      </c>
    </row>
    <row r="19" spans="1:16" x14ac:dyDescent="0.2">
      <c r="A19" s="7" t="s">
        <v>31</v>
      </c>
      <c r="B19" s="8">
        <v>219681</v>
      </c>
      <c r="C19" s="9"/>
      <c r="D19" s="8">
        <v>218325</v>
      </c>
      <c r="E19" s="9"/>
      <c r="F19" s="8">
        <v>513699</v>
      </c>
      <c r="G19" s="9"/>
      <c r="H19" s="8">
        <v>244667</v>
      </c>
      <c r="I19" s="9"/>
      <c r="J19" s="9" t="s">
        <v>22</v>
      </c>
      <c r="K19" s="9"/>
      <c r="L19" s="8">
        <v>291143</v>
      </c>
      <c r="M19" s="9"/>
      <c r="N19" s="8">
        <v>790461</v>
      </c>
      <c r="O19" s="10" t="s">
        <v>43</v>
      </c>
      <c r="P19" s="8">
        <v>2277976</v>
      </c>
    </row>
    <row r="21" spans="1:16" x14ac:dyDescent="0.2">
      <c r="A21" s="29" t="s">
        <v>32</v>
      </c>
    </row>
    <row r="22" spans="1:16" x14ac:dyDescent="0.2">
      <c r="A22" s="29" t="s">
        <v>33</v>
      </c>
    </row>
    <row r="23" spans="1:16" x14ac:dyDescent="0.2">
      <c r="A23" s="29" t="s">
        <v>34</v>
      </c>
    </row>
    <row r="24" spans="1:16" x14ac:dyDescent="0.2">
      <c r="A24" s="29" t="s">
        <v>35</v>
      </c>
    </row>
    <row r="25" spans="1:16" x14ac:dyDescent="0.2">
      <c r="A25" s="29" t="s">
        <v>36</v>
      </c>
    </row>
    <row r="26" spans="1:16" x14ac:dyDescent="0.2">
      <c r="A26" s="29" t="s">
        <v>46</v>
      </c>
      <c r="B26" s="32">
        <v>684592</v>
      </c>
      <c r="D26" s="29" t="s">
        <v>47</v>
      </c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O20" sqref="O20"/>
    </sheetView>
  </sheetViews>
  <sheetFormatPr baseColWidth="10" defaultRowHeight="12.75" x14ac:dyDescent="0.2"/>
  <cols>
    <col min="1" max="1" width="21.42578125" style="29" customWidth="1"/>
    <col min="2" max="2" width="11.42578125" style="29"/>
    <col min="3" max="3" width="2.7109375" style="29" customWidth="1"/>
    <col min="4" max="4" width="11.42578125" style="29"/>
    <col min="5" max="5" width="2.5703125" style="29" customWidth="1"/>
    <col min="6" max="6" width="11.42578125" style="29"/>
    <col min="7" max="7" width="2.140625" style="29" customWidth="1"/>
    <col min="8" max="8" width="11.42578125" style="29"/>
    <col min="9" max="9" width="1.85546875" style="29" customWidth="1"/>
    <col min="10" max="10" width="11.42578125" style="29"/>
    <col min="11" max="11" width="2.85546875" style="29" customWidth="1"/>
    <col min="12" max="12" width="11.42578125" style="29"/>
    <col min="13" max="13" width="2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82"/>
      <c r="E4" s="82"/>
      <c r="F4" s="82" t="s">
        <v>3</v>
      </c>
      <c r="G4" s="82"/>
      <c r="H4" s="82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7"/>
      <c r="E5" s="27"/>
      <c r="F5" s="27"/>
      <c r="G5" s="27"/>
      <c r="H5" s="27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9" spans="1:16" ht="14.25" customHeight="1" x14ac:dyDescent="0.2">
      <c r="A9" s="29" t="s">
        <v>51</v>
      </c>
      <c r="B9" s="30">
        <v>22172</v>
      </c>
      <c r="C9" s="31"/>
      <c r="D9" s="30">
        <v>9213</v>
      </c>
      <c r="E9" s="31"/>
      <c r="F9" s="30">
        <v>66736</v>
      </c>
      <c r="G9" s="31"/>
      <c r="H9" s="30">
        <v>23060</v>
      </c>
      <c r="I9" s="31"/>
      <c r="J9" s="31" t="s">
        <v>22</v>
      </c>
      <c r="K9" s="31"/>
      <c r="L9" s="30">
        <v>5268</v>
      </c>
      <c r="M9" s="31"/>
      <c r="N9" s="30">
        <v>490</v>
      </c>
      <c r="O9" s="31" t="s">
        <v>43</v>
      </c>
      <c r="P9" s="30">
        <v>126939</v>
      </c>
    </row>
    <row r="10" spans="1:16" ht="14.25" customHeight="1" x14ac:dyDescent="0.2">
      <c r="A10" s="29" t="s">
        <v>54</v>
      </c>
      <c r="B10" s="30" t="s">
        <v>22</v>
      </c>
      <c r="C10" s="31"/>
      <c r="D10" s="30" t="s">
        <v>22</v>
      </c>
      <c r="E10" s="31"/>
      <c r="F10" s="30" t="s">
        <v>22</v>
      </c>
      <c r="G10" s="31"/>
      <c r="H10" s="30" t="s">
        <v>22</v>
      </c>
      <c r="I10" s="31"/>
      <c r="J10" s="31"/>
      <c r="K10" s="31"/>
      <c r="L10" s="30">
        <v>11950</v>
      </c>
      <c r="M10" s="31"/>
      <c r="N10" s="30">
        <v>6921</v>
      </c>
      <c r="O10" s="31"/>
      <c r="P10" s="30">
        <v>18871</v>
      </c>
    </row>
    <row r="11" spans="1:16" x14ac:dyDescent="0.2">
      <c r="A11" s="29" t="s">
        <v>23</v>
      </c>
      <c r="B11" s="30" t="s">
        <v>22</v>
      </c>
      <c r="C11" s="31"/>
      <c r="D11" s="30">
        <v>14988</v>
      </c>
      <c r="E11" s="31"/>
      <c r="F11" s="30">
        <v>91021</v>
      </c>
      <c r="G11" s="31"/>
      <c r="H11" s="30">
        <v>7396</v>
      </c>
      <c r="I11" s="31"/>
      <c r="J11" s="31" t="s">
        <v>22</v>
      </c>
      <c r="K11" s="31"/>
      <c r="L11" s="30">
        <v>27572</v>
      </c>
      <c r="M11" s="31"/>
      <c r="N11" s="30">
        <v>194763</v>
      </c>
      <c r="O11" s="31" t="s">
        <v>43</v>
      </c>
      <c r="P11" s="30">
        <v>335740</v>
      </c>
    </row>
    <row r="12" spans="1:16" x14ac:dyDescent="0.2">
      <c r="A12" s="29" t="s">
        <v>24</v>
      </c>
      <c r="B12" s="30" t="s">
        <v>22</v>
      </c>
      <c r="C12" s="31"/>
      <c r="D12" s="30">
        <v>2252</v>
      </c>
      <c r="E12" s="31"/>
      <c r="F12" s="30">
        <v>3</v>
      </c>
      <c r="G12" s="31"/>
      <c r="H12" s="30" t="s">
        <v>22</v>
      </c>
      <c r="I12" s="31"/>
      <c r="J12" s="31" t="s">
        <v>22</v>
      </c>
      <c r="K12" s="31"/>
      <c r="L12" s="30">
        <v>1083</v>
      </c>
      <c r="M12" s="31"/>
      <c r="N12" s="30" t="s">
        <v>22</v>
      </c>
      <c r="O12" s="31"/>
      <c r="P12" s="30">
        <v>3338</v>
      </c>
    </row>
    <row r="13" spans="1:16" x14ac:dyDescent="0.2">
      <c r="A13" s="29" t="s">
        <v>25</v>
      </c>
      <c r="B13" s="30">
        <v>290640</v>
      </c>
      <c r="C13" s="31"/>
      <c r="D13" s="30">
        <v>272018</v>
      </c>
      <c r="E13" s="31"/>
      <c r="F13" s="30">
        <v>418544</v>
      </c>
      <c r="G13" s="31"/>
      <c r="H13" s="30">
        <v>220443</v>
      </c>
      <c r="I13" s="31"/>
      <c r="J13" s="31" t="s">
        <v>22</v>
      </c>
      <c r="K13" s="31"/>
      <c r="L13" s="30">
        <v>164614</v>
      </c>
      <c r="M13" s="31"/>
      <c r="N13" s="30">
        <v>459964</v>
      </c>
      <c r="O13" s="31" t="s">
        <v>43</v>
      </c>
      <c r="P13" s="30">
        <v>1826223</v>
      </c>
    </row>
    <row r="14" spans="1:16" x14ac:dyDescent="0.2">
      <c r="A14" s="29" t="s">
        <v>26</v>
      </c>
      <c r="B14" s="30" t="s">
        <v>22</v>
      </c>
      <c r="C14" s="31"/>
      <c r="D14" s="30">
        <v>6207</v>
      </c>
      <c r="E14" s="31"/>
      <c r="F14" s="30" t="s">
        <v>22</v>
      </c>
      <c r="G14" s="31"/>
      <c r="H14" s="30" t="s">
        <v>22</v>
      </c>
      <c r="I14" s="31"/>
      <c r="J14" s="31" t="s">
        <v>22</v>
      </c>
      <c r="K14" s="31"/>
      <c r="L14" s="30">
        <v>30981</v>
      </c>
      <c r="M14" s="31"/>
      <c r="N14" s="30">
        <v>5532</v>
      </c>
      <c r="O14" s="31" t="s">
        <v>43</v>
      </c>
      <c r="P14" s="30">
        <v>42720</v>
      </c>
    </row>
    <row r="15" spans="1:16" x14ac:dyDescent="0.2">
      <c r="A15" s="29" t="s">
        <v>55</v>
      </c>
      <c r="B15" s="30" t="s">
        <v>22</v>
      </c>
      <c r="C15" s="31"/>
      <c r="D15" s="30" t="s">
        <v>22</v>
      </c>
      <c r="E15" s="31"/>
      <c r="F15" s="30" t="s">
        <v>22</v>
      </c>
      <c r="G15" s="31"/>
      <c r="H15" s="30" t="s">
        <v>22</v>
      </c>
      <c r="I15" s="31"/>
      <c r="J15" s="31" t="s">
        <v>22</v>
      </c>
      <c r="K15" s="31"/>
      <c r="L15" s="30" t="s">
        <v>22</v>
      </c>
      <c r="M15" s="31"/>
      <c r="N15" s="30" t="s">
        <v>22</v>
      </c>
      <c r="O15" s="31" t="s">
        <v>28</v>
      </c>
      <c r="P15" s="30" t="s">
        <v>22</v>
      </c>
    </row>
    <row r="16" spans="1:16" x14ac:dyDescent="0.2">
      <c r="A16" s="29" t="s">
        <v>29</v>
      </c>
      <c r="B16" s="30" t="s">
        <v>22</v>
      </c>
      <c r="C16" s="31"/>
      <c r="D16" s="30">
        <v>3252</v>
      </c>
      <c r="E16" s="31"/>
      <c r="F16" s="30">
        <v>3609</v>
      </c>
      <c r="G16" s="31"/>
      <c r="H16" s="30">
        <v>6192</v>
      </c>
      <c r="I16" s="31"/>
      <c r="J16" s="31" t="s">
        <v>22</v>
      </c>
      <c r="K16" s="31"/>
      <c r="L16" s="30">
        <v>1291</v>
      </c>
      <c r="M16" s="31"/>
      <c r="N16" s="30">
        <v>560</v>
      </c>
      <c r="O16" s="31" t="s">
        <v>43</v>
      </c>
      <c r="P16" s="30">
        <v>14904</v>
      </c>
    </row>
    <row r="17" spans="1:16" x14ac:dyDescent="0.2">
      <c r="A17" s="1"/>
      <c r="B17" s="2"/>
      <c r="C17" s="3"/>
      <c r="D17" s="2"/>
      <c r="E17" s="3"/>
      <c r="F17" s="2"/>
      <c r="G17" s="3"/>
      <c r="H17" s="2"/>
      <c r="I17" s="3"/>
      <c r="J17" s="3"/>
      <c r="K17" s="3"/>
      <c r="L17" s="2"/>
      <c r="M17" s="3"/>
      <c r="N17" s="2"/>
      <c r="O17" s="3"/>
      <c r="P17" s="2"/>
    </row>
    <row r="18" spans="1:16" x14ac:dyDescent="0.2">
      <c r="A18" s="4" t="s">
        <v>30</v>
      </c>
      <c r="B18" s="5">
        <v>312812</v>
      </c>
      <c r="C18" s="6"/>
      <c r="D18" s="5">
        <v>307930</v>
      </c>
      <c r="E18" s="6"/>
      <c r="F18" s="5">
        <v>579913</v>
      </c>
      <c r="G18" s="6"/>
      <c r="H18" s="5">
        <v>257091</v>
      </c>
      <c r="I18" s="6"/>
      <c r="J18" s="6" t="s">
        <v>22</v>
      </c>
      <c r="K18" s="6"/>
      <c r="L18" s="5">
        <v>242759</v>
      </c>
      <c r="M18" s="6"/>
      <c r="N18" s="5">
        <v>668230</v>
      </c>
      <c r="O18" s="6" t="s">
        <v>45</v>
      </c>
      <c r="P18" s="5">
        <v>2368735</v>
      </c>
    </row>
    <row r="19" spans="1:16" x14ac:dyDescent="0.2">
      <c r="A19" s="7" t="s">
        <v>31</v>
      </c>
      <c r="B19" s="8">
        <v>276118</v>
      </c>
      <c r="C19" s="9"/>
      <c r="D19" s="8">
        <v>377944</v>
      </c>
      <c r="E19" s="9"/>
      <c r="F19" s="8">
        <v>496188</v>
      </c>
      <c r="G19" s="9"/>
      <c r="H19" s="8">
        <v>346920</v>
      </c>
      <c r="I19" s="9"/>
      <c r="J19" s="9" t="s">
        <v>22</v>
      </c>
      <c r="K19" s="9"/>
      <c r="L19" s="8">
        <v>423031</v>
      </c>
      <c r="M19" s="9"/>
      <c r="N19" s="8">
        <v>1222746</v>
      </c>
      <c r="O19" s="10" t="s">
        <v>43</v>
      </c>
      <c r="P19" s="8">
        <v>3142947</v>
      </c>
    </row>
    <row r="21" spans="1:16" x14ac:dyDescent="0.2">
      <c r="A21" s="29" t="s">
        <v>32</v>
      </c>
    </row>
    <row r="22" spans="1:16" x14ac:dyDescent="0.2">
      <c r="A22" s="29" t="s">
        <v>33</v>
      </c>
    </row>
    <row r="23" spans="1:16" x14ac:dyDescent="0.2">
      <c r="A23" s="29" t="s">
        <v>34</v>
      </c>
    </row>
    <row r="24" spans="1:16" x14ac:dyDescent="0.2">
      <c r="A24" s="29" t="s">
        <v>35</v>
      </c>
    </row>
    <row r="25" spans="1:16" x14ac:dyDescent="0.2">
      <c r="A25" s="29" t="s">
        <v>36</v>
      </c>
    </row>
    <row r="26" spans="1:16" x14ac:dyDescent="0.2">
      <c r="A26" s="29" t="s">
        <v>46</v>
      </c>
      <c r="B26" s="32">
        <v>591709</v>
      </c>
      <c r="D26" s="29" t="s">
        <v>47</v>
      </c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O20" sqref="O20"/>
    </sheetView>
  </sheetViews>
  <sheetFormatPr baseColWidth="10" defaultRowHeight="12.75" x14ac:dyDescent="0.2"/>
  <cols>
    <col min="1" max="1" width="21.28515625" style="29" customWidth="1"/>
    <col min="2" max="2" width="11.42578125" style="29"/>
    <col min="3" max="3" width="2.7109375" style="29" customWidth="1"/>
    <col min="4" max="4" width="11.42578125" style="29"/>
    <col min="5" max="5" width="2.5703125" style="29" customWidth="1"/>
    <col min="6" max="6" width="11.42578125" style="29"/>
    <col min="7" max="7" width="2.140625" style="29" customWidth="1"/>
    <col min="8" max="8" width="11.42578125" style="29"/>
    <col min="9" max="9" width="1.85546875" style="29" customWidth="1"/>
    <col min="10" max="10" width="11.42578125" style="29"/>
    <col min="11" max="11" width="2.85546875" style="29" customWidth="1"/>
    <col min="12" max="12" width="11.42578125" style="29"/>
    <col min="13" max="13" width="2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82"/>
      <c r="E4" s="82"/>
      <c r="F4" s="82" t="s">
        <v>3</v>
      </c>
      <c r="G4" s="82"/>
      <c r="H4" s="82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7"/>
      <c r="E5" s="27"/>
      <c r="F5" s="27"/>
      <c r="G5" s="27"/>
      <c r="H5" s="27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8" spans="1:16" x14ac:dyDescent="0.2">
      <c r="A8" s="43"/>
    </row>
    <row r="9" spans="1:16" x14ac:dyDescent="0.2">
      <c r="A9" s="42" t="s">
        <v>21</v>
      </c>
      <c r="B9" s="30">
        <v>57362</v>
      </c>
      <c r="C9" s="30"/>
      <c r="D9" s="30">
        <v>16333</v>
      </c>
      <c r="E9" s="30"/>
      <c r="F9" s="30">
        <v>102313</v>
      </c>
      <c r="G9" s="30"/>
      <c r="H9" s="30">
        <v>36551</v>
      </c>
      <c r="I9" s="30"/>
      <c r="J9" s="30" t="s">
        <v>22</v>
      </c>
      <c r="K9" s="30"/>
      <c r="L9" s="30">
        <v>73169</v>
      </c>
      <c r="M9" s="30"/>
      <c r="N9" s="30">
        <v>2133</v>
      </c>
      <c r="O9" s="30" t="s">
        <v>43</v>
      </c>
      <c r="P9" s="30">
        <v>287861</v>
      </c>
    </row>
    <row r="10" spans="1:16" x14ac:dyDescent="0.2">
      <c r="A10" s="42" t="s">
        <v>44</v>
      </c>
      <c r="B10" s="30" t="s">
        <v>22</v>
      </c>
      <c r="C10" s="30"/>
      <c r="D10" s="30" t="s">
        <v>22</v>
      </c>
      <c r="E10" s="30"/>
      <c r="F10" s="30" t="s">
        <v>22</v>
      </c>
      <c r="G10" s="30"/>
      <c r="H10" s="30" t="s">
        <v>22</v>
      </c>
      <c r="I10" s="30"/>
      <c r="J10" s="30" t="s">
        <v>22</v>
      </c>
      <c r="K10" s="30"/>
      <c r="L10" s="30">
        <v>14417</v>
      </c>
      <c r="M10" s="30"/>
      <c r="N10" s="30">
        <v>6800</v>
      </c>
      <c r="O10" s="30"/>
      <c r="P10" s="30">
        <v>21217</v>
      </c>
    </row>
    <row r="11" spans="1:16" x14ac:dyDescent="0.2">
      <c r="A11" s="42" t="s">
        <v>23</v>
      </c>
      <c r="B11" s="30" t="s">
        <v>22</v>
      </c>
      <c r="C11" s="30"/>
      <c r="D11" s="30">
        <v>51186</v>
      </c>
      <c r="E11" s="30"/>
      <c r="F11" s="30">
        <v>53870</v>
      </c>
      <c r="G11" s="30"/>
      <c r="H11" s="30">
        <v>3916</v>
      </c>
      <c r="I11" s="30"/>
      <c r="J11" s="30" t="s">
        <v>22</v>
      </c>
      <c r="K11" s="30"/>
      <c r="L11" s="30">
        <v>19835</v>
      </c>
      <c r="M11" s="30"/>
      <c r="N11" s="30">
        <v>409677</v>
      </c>
      <c r="O11" s="30" t="s">
        <v>43</v>
      </c>
      <c r="P11" s="30">
        <v>538484</v>
      </c>
    </row>
    <row r="12" spans="1:16" x14ac:dyDescent="0.2">
      <c r="A12" s="42" t="s">
        <v>24</v>
      </c>
      <c r="B12" s="30" t="s">
        <v>22</v>
      </c>
      <c r="C12" s="30"/>
      <c r="D12" s="30">
        <v>2188</v>
      </c>
      <c r="E12" s="30"/>
      <c r="F12" s="30">
        <v>826</v>
      </c>
      <c r="G12" s="30"/>
      <c r="H12" s="30"/>
      <c r="I12" s="30"/>
      <c r="J12" s="30" t="s">
        <v>22</v>
      </c>
      <c r="K12" s="30"/>
      <c r="L12" s="30">
        <v>400</v>
      </c>
      <c r="M12" s="30"/>
      <c r="N12" s="30" t="s">
        <v>22</v>
      </c>
      <c r="O12" s="30"/>
      <c r="P12" s="30">
        <v>3414</v>
      </c>
    </row>
    <row r="13" spans="1:16" x14ac:dyDescent="0.2">
      <c r="A13" s="42" t="s">
        <v>25</v>
      </c>
      <c r="B13" s="30">
        <v>251048</v>
      </c>
      <c r="C13" s="30"/>
      <c r="D13" s="30">
        <v>348542</v>
      </c>
      <c r="E13" s="30"/>
      <c r="F13" s="30">
        <v>537894</v>
      </c>
      <c r="G13" s="30"/>
      <c r="H13" s="30">
        <v>161113</v>
      </c>
      <c r="I13" s="30"/>
      <c r="J13" s="30" t="s">
        <v>22</v>
      </c>
      <c r="K13" s="30"/>
      <c r="L13" s="30">
        <v>399888</v>
      </c>
      <c r="M13" s="30"/>
      <c r="N13" s="30">
        <v>286874</v>
      </c>
      <c r="O13" s="30" t="s">
        <v>43</v>
      </c>
      <c r="P13" s="30">
        <v>1985359</v>
      </c>
    </row>
    <row r="14" spans="1:16" x14ac:dyDescent="0.2">
      <c r="A14" s="42" t="s">
        <v>26</v>
      </c>
      <c r="B14" s="30" t="s">
        <v>22</v>
      </c>
      <c r="C14" s="30"/>
      <c r="D14" s="30">
        <v>5597</v>
      </c>
      <c r="E14" s="30"/>
      <c r="F14" s="30" t="s">
        <v>22</v>
      </c>
      <c r="G14" s="30"/>
      <c r="H14" s="30" t="s">
        <v>22</v>
      </c>
      <c r="I14" s="30"/>
      <c r="J14" s="30" t="s">
        <v>22</v>
      </c>
      <c r="K14" s="30"/>
      <c r="L14" s="30">
        <v>33692</v>
      </c>
      <c r="M14" s="30"/>
      <c r="N14" s="30">
        <v>34261</v>
      </c>
      <c r="O14" s="30" t="s">
        <v>43</v>
      </c>
      <c r="P14" s="30">
        <v>73550</v>
      </c>
    </row>
    <row r="15" spans="1:16" x14ac:dyDescent="0.2">
      <c r="A15" s="42" t="s">
        <v>27</v>
      </c>
      <c r="B15" s="30" t="s">
        <v>22</v>
      </c>
      <c r="C15" s="30"/>
      <c r="D15" s="30" t="s">
        <v>22</v>
      </c>
      <c r="E15" s="30"/>
      <c r="F15" s="30" t="s">
        <v>22</v>
      </c>
      <c r="G15" s="30"/>
      <c r="H15" s="30" t="s">
        <v>22</v>
      </c>
      <c r="I15" s="30"/>
      <c r="J15" s="30" t="s">
        <v>22</v>
      </c>
      <c r="K15" s="30"/>
      <c r="L15" s="30" t="s">
        <v>22</v>
      </c>
      <c r="M15" s="30"/>
      <c r="N15" s="30" t="s">
        <v>22</v>
      </c>
      <c r="O15" s="30" t="s">
        <v>28</v>
      </c>
      <c r="P15" s="30" t="s">
        <v>22</v>
      </c>
    </row>
    <row r="16" spans="1:16" x14ac:dyDescent="0.2">
      <c r="A16" s="42" t="s">
        <v>29</v>
      </c>
      <c r="B16" s="30" t="s">
        <v>22</v>
      </c>
      <c r="C16" s="30"/>
      <c r="D16" s="30">
        <v>113</v>
      </c>
      <c r="E16" s="30"/>
      <c r="F16" s="30">
        <v>1910</v>
      </c>
      <c r="G16" s="30"/>
      <c r="H16" s="30">
        <v>6345</v>
      </c>
      <c r="I16" s="30"/>
      <c r="J16" s="30" t="s">
        <v>22</v>
      </c>
      <c r="K16" s="30"/>
      <c r="L16" s="30">
        <v>1891</v>
      </c>
      <c r="M16" s="30"/>
      <c r="N16" s="30">
        <v>350</v>
      </c>
      <c r="O16" s="30"/>
      <c r="P16" s="30">
        <v>10609</v>
      </c>
    </row>
    <row r="17" spans="1:16" x14ac:dyDescent="0.2">
      <c r="A17" s="7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80" t="s">
        <v>30</v>
      </c>
      <c r="B18" s="5">
        <v>308410</v>
      </c>
      <c r="C18" s="5"/>
      <c r="D18" s="5">
        <v>423959</v>
      </c>
      <c r="E18" s="5"/>
      <c r="F18" s="5">
        <v>696813</v>
      </c>
      <c r="G18" s="5"/>
      <c r="H18" s="5">
        <v>207925</v>
      </c>
      <c r="I18" s="5"/>
      <c r="J18" s="5" t="s">
        <v>22</v>
      </c>
      <c r="K18" s="5"/>
      <c r="L18" s="5">
        <v>543292</v>
      </c>
      <c r="M18" s="5"/>
      <c r="N18" s="5">
        <v>740095</v>
      </c>
      <c r="O18" s="5" t="s">
        <v>45</v>
      </c>
      <c r="P18" s="5">
        <v>2920494</v>
      </c>
    </row>
    <row r="19" spans="1:16" x14ac:dyDescent="0.2">
      <c r="A19" s="81" t="s">
        <v>31</v>
      </c>
      <c r="B19" s="8">
        <v>312812</v>
      </c>
      <c r="C19" s="8"/>
      <c r="D19" s="8">
        <v>307930</v>
      </c>
      <c r="E19" s="8"/>
      <c r="F19" s="8">
        <v>579913</v>
      </c>
      <c r="G19" s="8"/>
      <c r="H19" s="8">
        <v>257091</v>
      </c>
      <c r="I19" s="8"/>
      <c r="J19" s="8" t="s">
        <v>22</v>
      </c>
      <c r="K19" s="8"/>
      <c r="L19" s="8">
        <v>242759</v>
      </c>
      <c r="M19" s="8"/>
      <c r="N19" s="8">
        <v>668230</v>
      </c>
      <c r="O19" s="10" t="s">
        <v>43</v>
      </c>
      <c r="P19" s="8">
        <v>2368735</v>
      </c>
    </row>
    <row r="20" spans="1:16" x14ac:dyDescent="0.2">
      <c r="A20" s="4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">
      <c r="A21" s="29" t="s">
        <v>32</v>
      </c>
    </row>
    <row r="22" spans="1:16" x14ac:dyDescent="0.2">
      <c r="A22" s="29" t="s">
        <v>33</v>
      </c>
    </row>
    <row r="23" spans="1:16" x14ac:dyDescent="0.2">
      <c r="A23" s="29" t="s">
        <v>34</v>
      </c>
    </row>
    <row r="24" spans="1:16" x14ac:dyDescent="0.2">
      <c r="A24" s="29" t="s">
        <v>35</v>
      </c>
    </row>
    <row r="25" spans="1:16" x14ac:dyDescent="0.2">
      <c r="A25" s="29" t="s">
        <v>36</v>
      </c>
    </row>
    <row r="26" spans="1:16" x14ac:dyDescent="0.2">
      <c r="A26" s="29" t="s">
        <v>46</v>
      </c>
      <c r="B26" s="29">
        <v>488974</v>
      </c>
      <c r="D26" s="29" t="s">
        <v>47</v>
      </c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O20" sqref="O20"/>
    </sheetView>
  </sheetViews>
  <sheetFormatPr baseColWidth="10" defaultRowHeight="12.75" x14ac:dyDescent="0.2"/>
  <cols>
    <col min="1" max="2" width="11.42578125" style="29"/>
    <col min="3" max="3" width="2.7109375" style="29" customWidth="1"/>
    <col min="4" max="4" width="11.42578125" style="29"/>
    <col min="5" max="5" width="2.5703125" style="29" customWidth="1"/>
    <col min="6" max="6" width="11.42578125" style="29"/>
    <col min="7" max="7" width="2.140625" style="29" customWidth="1"/>
    <col min="8" max="8" width="11.42578125" style="29"/>
    <col min="9" max="9" width="1.85546875" style="29" customWidth="1"/>
    <col min="10" max="10" width="11.42578125" style="29"/>
    <col min="11" max="11" width="2.85546875" style="29" customWidth="1"/>
    <col min="12" max="12" width="11.42578125" style="29"/>
    <col min="13" max="13" width="2.85546875" style="29" customWidth="1"/>
    <col min="14" max="14" width="11.42578125" style="29"/>
    <col min="15" max="15" width="3.28515625" style="29" customWidth="1"/>
    <col min="16" max="16384" width="11.42578125" style="29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">
      <c r="A2" s="14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26"/>
      <c r="B4" s="26" t="s">
        <v>2</v>
      </c>
      <c r="C4" s="26"/>
      <c r="D4" s="82"/>
      <c r="E4" s="82"/>
      <c r="F4" s="82" t="s">
        <v>3</v>
      </c>
      <c r="G4" s="82"/>
      <c r="H4" s="82"/>
      <c r="I4" s="26"/>
      <c r="J4" s="26" t="s">
        <v>4</v>
      </c>
      <c r="K4" s="26"/>
      <c r="L4" s="26" t="s">
        <v>5</v>
      </c>
      <c r="M4" s="26"/>
      <c r="N4" s="26" t="s">
        <v>6</v>
      </c>
      <c r="O4" s="26"/>
      <c r="P4" s="26"/>
    </row>
    <row r="5" spans="1:16" x14ac:dyDescent="0.2">
      <c r="A5" s="27"/>
      <c r="B5" s="27" t="s">
        <v>7</v>
      </c>
      <c r="C5" s="27"/>
      <c r="D5" s="27"/>
      <c r="E5" s="27"/>
      <c r="F5" s="27"/>
      <c r="G5" s="27"/>
      <c r="H5" s="27"/>
      <c r="I5" s="27"/>
      <c r="J5" s="27" t="s">
        <v>8</v>
      </c>
      <c r="K5" s="27"/>
      <c r="L5" s="27" t="s">
        <v>9</v>
      </c>
      <c r="M5" s="27"/>
      <c r="N5" s="27" t="s">
        <v>10</v>
      </c>
      <c r="O5" s="27"/>
      <c r="P5" s="27"/>
    </row>
    <row r="6" spans="1:16" x14ac:dyDescent="0.2">
      <c r="A6" s="27" t="s">
        <v>11</v>
      </c>
      <c r="B6" s="27" t="s">
        <v>12</v>
      </c>
      <c r="C6" s="27"/>
      <c r="D6" s="27" t="s">
        <v>13</v>
      </c>
      <c r="E6" s="27"/>
      <c r="F6" s="27" t="s">
        <v>14</v>
      </c>
      <c r="G6" s="27"/>
      <c r="H6" s="27" t="s">
        <v>15</v>
      </c>
      <c r="I6" s="27"/>
      <c r="J6" s="27" t="s">
        <v>16</v>
      </c>
      <c r="K6" s="27"/>
      <c r="L6" s="27" t="s">
        <v>17</v>
      </c>
      <c r="M6" s="27"/>
      <c r="N6" s="27" t="s">
        <v>41</v>
      </c>
      <c r="O6" s="27"/>
      <c r="P6" s="27" t="s">
        <v>18</v>
      </c>
    </row>
    <row r="7" spans="1:16" x14ac:dyDescent="0.2">
      <c r="A7" s="28"/>
      <c r="B7" s="28" t="s">
        <v>19</v>
      </c>
      <c r="C7" s="28"/>
      <c r="D7" s="28"/>
      <c r="E7" s="28"/>
      <c r="F7" s="28" t="s">
        <v>20</v>
      </c>
      <c r="G7" s="28"/>
      <c r="H7" s="28" t="s">
        <v>42</v>
      </c>
      <c r="I7" s="28"/>
      <c r="J7" s="28"/>
      <c r="K7" s="28"/>
      <c r="L7" s="28"/>
      <c r="M7" s="28"/>
      <c r="N7" s="28"/>
      <c r="O7" s="28"/>
      <c r="P7" s="28"/>
    </row>
    <row r="8" spans="1:16" x14ac:dyDescent="0.2">
      <c r="A8" s="43"/>
    </row>
    <row r="9" spans="1:16" x14ac:dyDescent="0.2">
      <c r="A9" s="42" t="s">
        <v>21</v>
      </c>
      <c r="B9" s="30">
        <v>29767</v>
      </c>
      <c r="C9" s="30"/>
      <c r="D9" s="30">
        <v>88993</v>
      </c>
      <c r="E9" s="30"/>
      <c r="F9" s="30">
        <v>186990</v>
      </c>
      <c r="G9" s="30"/>
      <c r="H9" s="30">
        <v>28721</v>
      </c>
      <c r="I9" s="30"/>
      <c r="J9" s="30" t="s">
        <v>22</v>
      </c>
      <c r="K9" s="30"/>
      <c r="L9" s="30">
        <v>34207</v>
      </c>
      <c r="M9" s="30"/>
      <c r="N9" s="30">
        <v>11965</v>
      </c>
      <c r="O9" s="30" t="s">
        <v>43</v>
      </c>
      <c r="P9" s="30">
        <v>380643</v>
      </c>
    </row>
    <row r="10" spans="1:16" x14ac:dyDescent="0.2">
      <c r="A10" s="42" t="s">
        <v>44</v>
      </c>
      <c r="B10" s="30" t="s">
        <v>22</v>
      </c>
      <c r="C10" s="30"/>
      <c r="D10" s="30" t="s">
        <v>22</v>
      </c>
      <c r="E10" s="30"/>
      <c r="F10" s="30" t="s">
        <v>22</v>
      </c>
      <c r="G10" s="30"/>
      <c r="H10" s="30" t="s">
        <v>22</v>
      </c>
      <c r="I10" s="30"/>
      <c r="J10" s="30" t="s">
        <v>22</v>
      </c>
      <c r="K10" s="30"/>
      <c r="L10" s="30">
        <v>10517</v>
      </c>
      <c r="M10" s="30"/>
      <c r="N10" s="30">
        <v>7152</v>
      </c>
      <c r="O10" s="30"/>
      <c r="P10" s="30">
        <v>17669</v>
      </c>
    </row>
    <row r="11" spans="1:16" x14ac:dyDescent="0.2">
      <c r="A11" s="42" t="s">
        <v>23</v>
      </c>
      <c r="B11" s="30" t="s">
        <v>22</v>
      </c>
      <c r="C11" s="30"/>
      <c r="D11" s="30">
        <v>63838</v>
      </c>
      <c r="E11" s="30"/>
      <c r="F11" s="30">
        <v>24198</v>
      </c>
      <c r="G11" s="30"/>
      <c r="H11" s="30">
        <v>1140</v>
      </c>
      <c r="I11" s="30"/>
      <c r="J11" s="30" t="s">
        <v>22</v>
      </c>
      <c r="K11" s="30"/>
      <c r="L11" s="30">
        <v>22955</v>
      </c>
      <c r="M11" s="30"/>
      <c r="N11" s="30">
        <v>191673</v>
      </c>
      <c r="O11" s="30" t="s">
        <v>43</v>
      </c>
      <c r="P11" s="30">
        <v>303804</v>
      </c>
    </row>
    <row r="12" spans="1:16" x14ac:dyDescent="0.2">
      <c r="A12" s="42" t="s">
        <v>24</v>
      </c>
      <c r="B12" s="30" t="s">
        <v>22</v>
      </c>
      <c r="C12" s="30"/>
      <c r="D12" s="30">
        <v>1848</v>
      </c>
      <c r="E12" s="30"/>
      <c r="F12" s="30">
        <v>32</v>
      </c>
      <c r="G12" s="30"/>
      <c r="H12" s="30" t="s">
        <v>22</v>
      </c>
      <c r="I12" s="30"/>
      <c r="J12" s="30" t="s">
        <v>22</v>
      </c>
      <c r="K12" s="30"/>
      <c r="L12" s="30">
        <v>850</v>
      </c>
      <c r="M12" s="30"/>
      <c r="N12" s="30" t="s">
        <v>22</v>
      </c>
      <c r="O12" s="30"/>
      <c r="P12" s="30">
        <v>2730</v>
      </c>
    </row>
    <row r="13" spans="1:16" x14ac:dyDescent="0.2">
      <c r="A13" s="42" t="s">
        <v>25</v>
      </c>
      <c r="B13" s="30">
        <v>196487</v>
      </c>
      <c r="C13" s="30"/>
      <c r="D13" s="30">
        <v>527455</v>
      </c>
      <c r="E13" s="30"/>
      <c r="F13" s="30">
        <v>509526</v>
      </c>
      <c r="G13" s="30"/>
      <c r="H13" s="30">
        <v>166004</v>
      </c>
      <c r="I13" s="30"/>
      <c r="J13" s="30" t="s">
        <v>22</v>
      </c>
      <c r="K13" s="30"/>
      <c r="L13" s="30">
        <v>380322</v>
      </c>
      <c r="M13" s="30"/>
      <c r="N13" s="30">
        <v>342485</v>
      </c>
      <c r="O13" s="30" t="s">
        <v>43</v>
      </c>
      <c r="P13" s="30">
        <v>2122279</v>
      </c>
    </row>
    <row r="14" spans="1:16" x14ac:dyDescent="0.2">
      <c r="A14" s="42" t="s">
        <v>26</v>
      </c>
      <c r="B14" s="30" t="s">
        <v>22</v>
      </c>
      <c r="C14" s="30"/>
      <c r="D14" s="30">
        <v>8226</v>
      </c>
      <c r="E14" s="30"/>
      <c r="F14" s="30" t="s">
        <v>22</v>
      </c>
      <c r="G14" s="30"/>
      <c r="H14" s="30" t="s">
        <v>22</v>
      </c>
      <c r="I14" s="30"/>
      <c r="J14" s="30" t="s">
        <v>22</v>
      </c>
      <c r="K14" s="30"/>
      <c r="L14" s="30">
        <v>33948</v>
      </c>
      <c r="M14" s="30"/>
      <c r="N14" s="30">
        <v>29221</v>
      </c>
      <c r="O14" s="30" t="s">
        <v>43</v>
      </c>
      <c r="P14" s="30">
        <v>71395</v>
      </c>
    </row>
    <row r="15" spans="1:16" x14ac:dyDescent="0.2">
      <c r="A15" s="42" t="s">
        <v>27</v>
      </c>
      <c r="B15" s="30" t="s">
        <v>22</v>
      </c>
      <c r="C15" s="30"/>
      <c r="D15" s="30" t="s">
        <v>22</v>
      </c>
      <c r="E15" s="30"/>
      <c r="F15" s="30" t="s">
        <v>22</v>
      </c>
      <c r="G15" s="30"/>
      <c r="H15" s="30" t="s">
        <v>22</v>
      </c>
      <c r="I15" s="30"/>
      <c r="J15" s="30" t="s">
        <v>22</v>
      </c>
      <c r="K15" s="30"/>
      <c r="L15" s="30" t="s">
        <v>22</v>
      </c>
      <c r="M15" s="30"/>
      <c r="N15" s="30" t="s">
        <v>22</v>
      </c>
      <c r="O15" s="30" t="s">
        <v>28</v>
      </c>
      <c r="P15" s="30" t="s">
        <v>22</v>
      </c>
    </row>
    <row r="16" spans="1:16" x14ac:dyDescent="0.2">
      <c r="A16" s="42" t="s">
        <v>29</v>
      </c>
      <c r="B16" s="30" t="s">
        <v>22</v>
      </c>
      <c r="C16" s="30"/>
      <c r="D16" s="30">
        <v>6815</v>
      </c>
      <c r="E16" s="30"/>
      <c r="F16" s="30" t="s">
        <v>22</v>
      </c>
      <c r="G16" s="30"/>
      <c r="H16" s="30">
        <v>900</v>
      </c>
      <c r="I16" s="30"/>
      <c r="J16" s="30" t="s">
        <v>22</v>
      </c>
      <c r="K16" s="30"/>
      <c r="L16" s="30">
        <v>16291</v>
      </c>
      <c r="M16" s="30"/>
      <c r="N16" s="30">
        <v>85</v>
      </c>
      <c r="O16" s="30"/>
      <c r="P16" s="30">
        <v>24091</v>
      </c>
    </row>
    <row r="17" spans="1:16" x14ac:dyDescent="0.2">
      <c r="A17" s="7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80" t="s">
        <v>30</v>
      </c>
      <c r="B18" s="5">
        <v>226254</v>
      </c>
      <c r="C18" s="5"/>
      <c r="D18" s="5">
        <v>697175</v>
      </c>
      <c r="E18" s="5"/>
      <c r="F18" s="5">
        <v>720746</v>
      </c>
      <c r="G18" s="5"/>
      <c r="H18" s="5">
        <v>196765</v>
      </c>
      <c r="I18" s="5"/>
      <c r="J18" s="5" t="s">
        <v>22</v>
      </c>
      <c r="K18" s="5"/>
      <c r="L18" s="5">
        <v>499090</v>
      </c>
      <c r="M18" s="5"/>
      <c r="N18" s="5">
        <v>582581</v>
      </c>
      <c r="O18" s="5" t="s">
        <v>45</v>
      </c>
      <c r="P18" s="5">
        <v>2922611</v>
      </c>
    </row>
    <row r="19" spans="1:16" x14ac:dyDescent="0.2">
      <c r="A19" s="81" t="s">
        <v>31</v>
      </c>
      <c r="B19" s="8">
        <v>308410</v>
      </c>
      <c r="C19" s="8"/>
      <c r="D19" s="8">
        <v>423959</v>
      </c>
      <c r="E19" s="8"/>
      <c r="F19" s="8">
        <v>696813</v>
      </c>
      <c r="G19" s="8"/>
      <c r="H19" s="8">
        <v>207925</v>
      </c>
      <c r="I19" s="8"/>
      <c r="J19" s="8" t="s">
        <v>22</v>
      </c>
      <c r="K19" s="8"/>
      <c r="L19" s="8">
        <v>543292</v>
      </c>
      <c r="M19" s="8"/>
      <c r="N19" s="8">
        <v>740095</v>
      </c>
      <c r="O19" s="10" t="s">
        <v>43</v>
      </c>
      <c r="P19" s="8">
        <v>2920494</v>
      </c>
    </row>
    <row r="20" spans="1:16" x14ac:dyDescent="0.2">
      <c r="A20" s="4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">
      <c r="A21" s="29" t="s">
        <v>32</v>
      </c>
    </row>
    <row r="22" spans="1:16" x14ac:dyDescent="0.2">
      <c r="A22" s="29" t="s">
        <v>33</v>
      </c>
    </row>
    <row r="23" spans="1:16" x14ac:dyDescent="0.2">
      <c r="A23" s="29" t="s">
        <v>34</v>
      </c>
    </row>
    <row r="24" spans="1:16" x14ac:dyDescent="0.2">
      <c r="A24" s="29" t="s">
        <v>35</v>
      </c>
    </row>
    <row r="25" spans="1:16" x14ac:dyDescent="0.2">
      <c r="A25" s="29" t="s">
        <v>36</v>
      </c>
    </row>
    <row r="26" spans="1:16" x14ac:dyDescent="0.2">
      <c r="A26" s="29" t="s">
        <v>46</v>
      </c>
      <c r="B26" s="29">
        <v>534427</v>
      </c>
      <c r="D26" s="29" t="s">
        <v>47</v>
      </c>
    </row>
  </sheetData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75" workbookViewId="0">
      <selection activeCell="O20" sqref="O20"/>
    </sheetView>
  </sheetViews>
  <sheetFormatPr baseColWidth="10" defaultRowHeight="12.75" x14ac:dyDescent="0.2"/>
  <cols>
    <col min="1" max="2" width="11.42578125" style="29"/>
    <col min="3" max="3" width="2.28515625" style="29" customWidth="1"/>
    <col min="4" max="4" width="11.42578125" style="29"/>
    <col min="5" max="5" width="1.5703125" style="29" customWidth="1"/>
    <col min="6" max="6" width="11.42578125" style="29"/>
    <col min="7" max="7" width="1.85546875" style="29" customWidth="1"/>
    <col min="8" max="8" width="11.42578125" style="29"/>
    <col min="9" max="9" width="2.7109375" style="29" customWidth="1"/>
    <col min="10" max="10" width="11.42578125" style="29"/>
    <col min="11" max="11" width="1.85546875" style="29" customWidth="1"/>
    <col min="12" max="12" width="11.42578125" style="29"/>
    <col min="13" max="13" width="1.5703125" style="29" customWidth="1"/>
    <col min="14" max="14" width="11.42578125" style="29"/>
    <col min="15" max="15" width="3.42578125" style="29" customWidth="1"/>
    <col min="16" max="16384" width="11.42578125" style="29"/>
  </cols>
  <sheetData>
    <row r="1" spans="1:16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">
      <c r="A2" s="12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x14ac:dyDescent="0.2">
      <c r="A3" s="15"/>
      <c r="B3" s="15"/>
      <c r="C3" s="15"/>
      <c r="D3" s="15"/>
      <c r="E3" s="13"/>
      <c r="F3" s="15"/>
      <c r="G3" s="13"/>
      <c r="H3" s="15"/>
      <c r="I3" s="15"/>
      <c r="J3" s="15"/>
      <c r="K3" s="13"/>
      <c r="L3" s="15"/>
      <c r="M3" s="13"/>
      <c r="N3" s="15"/>
      <c r="O3" s="14"/>
      <c r="P3" s="15"/>
    </row>
    <row r="4" spans="1:16" x14ac:dyDescent="0.2">
      <c r="A4" s="22"/>
      <c r="B4" s="22" t="s">
        <v>2</v>
      </c>
      <c r="C4" s="22"/>
      <c r="D4" s="23"/>
      <c r="E4" s="23"/>
      <c r="F4" s="23" t="s">
        <v>3</v>
      </c>
      <c r="G4" s="23"/>
      <c r="H4" s="23"/>
      <c r="I4" s="22"/>
      <c r="J4" s="22" t="s">
        <v>4</v>
      </c>
      <c r="K4" s="22"/>
      <c r="L4" s="22" t="s">
        <v>5</v>
      </c>
      <c r="M4" s="22"/>
      <c r="N4" s="22" t="s">
        <v>6</v>
      </c>
      <c r="O4" s="22"/>
      <c r="P4" s="22"/>
    </row>
    <row r="5" spans="1:16" x14ac:dyDescent="0.2">
      <c r="A5" s="24"/>
      <c r="B5" s="24" t="s">
        <v>7</v>
      </c>
      <c r="C5" s="24"/>
      <c r="D5" s="24"/>
      <c r="E5" s="24"/>
      <c r="F5" s="24"/>
      <c r="G5" s="24"/>
      <c r="H5" s="24"/>
      <c r="I5" s="24"/>
      <c r="J5" s="24" t="s">
        <v>8</v>
      </c>
      <c r="K5" s="24"/>
      <c r="L5" s="24" t="s">
        <v>9</v>
      </c>
      <c r="M5" s="24"/>
      <c r="N5" s="24" t="s">
        <v>10</v>
      </c>
      <c r="O5" s="24"/>
      <c r="P5" s="24"/>
    </row>
    <row r="6" spans="1:16" x14ac:dyDescent="0.2">
      <c r="A6" s="24" t="s">
        <v>11</v>
      </c>
      <c r="B6" s="24" t="s">
        <v>12</v>
      </c>
      <c r="C6" s="24"/>
      <c r="D6" s="24" t="s">
        <v>13</v>
      </c>
      <c r="E6" s="24"/>
      <c r="F6" s="24" t="s">
        <v>14</v>
      </c>
      <c r="G6" s="24"/>
      <c r="H6" s="24" t="s">
        <v>15</v>
      </c>
      <c r="I6" s="24"/>
      <c r="J6" s="24" t="s">
        <v>16</v>
      </c>
      <c r="K6" s="24"/>
      <c r="L6" s="24" t="s">
        <v>17</v>
      </c>
      <c r="M6" s="24"/>
      <c r="N6" s="24" t="s">
        <v>41</v>
      </c>
      <c r="O6" s="24"/>
      <c r="P6" s="24" t="s">
        <v>18</v>
      </c>
    </row>
    <row r="7" spans="1:16" x14ac:dyDescent="0.2">
      <c r="A7" s="25"/>
      <c r="B7" s="25" t="s">
        <v>19</v>
      </c>
      <c r="C7" s="25"/>
      <c r="D7" s="25"/>
      <c r="E7" s="25"/>
      <c r="F7" s="25" t="s">
        <v>20</v>
      </c>
      <c r="G7" s="25"/>
      <c r="H7" s="25" t="s">
        <v>42</v>
      </c>
      <c r="I7" s="25"/>
      <c r="J7" s="25"/>
      <c r="K7" s="25"/>
      <c r="L7" s="25"/>
      <c r="M7" s="25"/>
      <c r="N7" s="25"/>
      <c r="O7" s="25"/>
      <c r="P7" s="25"/>
    </row>
    <row r="8" spans="1:16" x14ac:dyDescent="0.2">
      <c r="A8" s="39"/>
      <c r="B8" s="34"/>
      <c r="C8" s="34"/>
      <c r="D8" s="34"/>
      <c r="E8" s="33"/>
      <c r="F8" s="34"/>
      <c r="G8" s="33"/>
      <c r="H8" s="34"/>
      <c r="I8" s="34"/>
      <c r="J8" s="34"/>
      <c r="K8" s="33"/>
      <c r="L8" s="34"/>
      <c r="M8" s="33"/>
      <c r="N8" s="34"/>
      <c r="O8" s="33"/>
      <c r="P8" s="34"/>
    </row>
    <row r="9" spans="1:16" x14ac:dyDescent="0.2">
      <c r="A9" s="40" t="s">
        <v>21</v>
      </c>
      <c r="B9" s="41">
        <f>12439+12310</f>
        <v>24749</v>
      </c>
      <c r="C9" s="41"/>
      <c r="D9" s="41">
        <f>2933+2935+22405+22254</f>
        <v>50527</v>
      </c>
      <c r="E9" s="41"/>
      <c r="F9" s="41">
        <f>44295+44788</f>
        <v>89083</v>
      </c>
      <c r="G9" s="41"/>
      <c r="H9" s="41">
        <f>14853+14348</f>
        <v>29201</v>
      </c>
      <c r="I9" s="41"/>
      <c r="J9" s="41" t="s">
        <v>22</v>
      </c>
      <c r="K9" s="41"/>
      <c r="L9" s="41">
        <f>1088+1088+2500+2565</f>
        <v>7241</v>
      </c>
      <c r="M9" s="41"/>
      <c r="N9" s="41">
        <f>107+107+541+1286</f>
        <v>2041</v>
      </c>
      <c r="O9" s="41" t="s">
        <v>43</v>
      </c>
      <c r="P9" s="41">
        <f>SUM(B9:N9)</f>
        <v>202842</v>
      </c>
    </row>
    <row r="10" spans="1:16" x14ac:dyDescent="0.2">
      <c r="A10" s="40" t="s">
        <v>44</v>
      </c>
      <c r="B10" s="41" t="s">
        <v>22</v>
      </c>
      <c r="C10" s="30"/>
      <c r="D10" s="41" t="s">
        <v>22</v>
      </c>
      <c r="E10" s="30"/>
      <c r="F10" s="41" t="s">
        <v>22</v>
      </c>
      <c r="G10" s="30"/>
      <c r="H10" s="41" t="s">
        <v>22</v>
      </c>
      <c r="I10" s="30"/>
      <c r="J10" s="41" t="s">
        <v>22</v>
      </c>
      <c r="K10" s="30"/>
      <c r="L10" s="30" t="s">
        <v>22</v>
      </c>
      <c r="M10" s="30"/>
      <c r="N10" s="30">
        <f>6474+6367</f>
        <v>12841</v>
      </c>
      <c r="O10" s="30"/>
      <c r="P10" s="41">
        <f>SUM(B10:N10)</f>
        <v>12841</v>
      </c>
    </row>
    <row r="11" spans="1:16" x14ac:dyDescent="0.2">
      <c r="A11" s="40" t="s">
        <v>23</v>
      </c>
      <c r="B11" s="41" t="s">
        <v>22</v>
      </c>
      <c r="C11" s="41"/>
      <c r="D11" s="41">
        <f>7426+7336+1275+1134</f>
        <v>17171</v>
      </c>
      <c r="E11" s="41"/>
      <c r="F11" s="41">
        <f>18905+18906</f>
        <v>37811</v>
      </c>
      <c r="G11" s="41"/>
      <c r="H11" s="41" t="s">
        <v>22</v>
      </c>
      <c r="I11" s="41"/>
      <c r="J11" s="41" t="s">
        <v>22</v>
      </c>
      <c r="K11" s="41"/>
      <c r="L11" s="41">
        <f>9845+9845+3499+3506</f>
        <v>26695</v>
      </c>
      <c r="M11" s="41"/>
      <c r="N11" s="41">
        <f>15698+15310+11+4+1+30+1+2+33+4+117673+5+4+4+2+126+317+215+77+123+47+20+7+22+115414+464+68+9</f>
        <v>265691</v>
      </c>
      <c r="O11" s="41" t="s">
        <v>43</v>
      </c>
      <c r="P11" s="41">
        <f>SUM(B11:N11)</f>
        <v>347368</v>
      </c>
    </row>
    <row r="12" spans="1:16" x14ac:dyDescent="0.2">
      <c r="A12" s="40" t="s">
        <v>24</v>
      </c>
      <c r="B12" s="41" t="s">
        <v>22</v>
      </c>
      <c r="C12" s="41"/>
      <c r="D12" s="41">
        <f>289+87+375+536</f>
        <v>1287</v>
      </c>
      <c r="E12" s="41"/>
      <c r="F12" s="41">
        <f>27+28</f>
        <v>55</v>
      </c>
      <c r="G12" s="41"/>
      <c r="H12" s="41" t="s">
        <v>22</v>
      </c>
      <c r="I12" s="41"/>
      <c r="J12" s="41" t="s">
        <v>22</v>
      </c>
      <c r="K12" s="41"/>
      <c r="L12" s="41">
        <f>40+336+336</f>
        <v>712</v>
      </c>
      <c r="M12" s="41"/>
      <c r="N12" s="41" t="s">
        <v>22</v>
      </c>
      <c r="O12" s="30"/>
      <c r="P12" s="41">
        <f>SUM(B12:N12)</f>
        <v>2054</v>
      </c>
    </row>
    <row r="13" spans="1:16" x14ac:dyDescent="0.2">
      <c r="A13" s="40" t="s">
        <v>25</v>
      </c>
      <c r="B13" s="41">
        <f>29650+29613+62946+56531</f>
        <v>178740</v>
      </c>
      <c r="C13" s="41"/>
      <c r="D13" s="41">
        <f>104+102+212680+199342+15623+17942+51+60</f>
        <v>445904</v>
      </c>
      <c r="E13" s="41"/>
      <c r="F13" s="41">
        <f>8006+7691+249589+246839</f>
        <v>512125</v>
      </c>
      <c r="G13" s="41"/>
      <c r="H13" s="41">
        <f>84797+87758</f>
        <v>172555</v>
      </c>
      <c r="I13" s="41"/>
      <c r="J13" s="41" t="s">
        <v>22</v>
      </c>
      <c r="K13" s="41"/>
      <c r="L13" s="41">
        <f>37982+42599+27737+27314+18017+18024</f>
        <v>171673</v>
      </c>
      <c r="M13" s="41"/>
      <c r="N13" s="41">
        <f>115571+115193</f>
        <v>230764</v>
      </c>
      <c r="O13" s="41" t="s">
        <v>43</v>
      </c>
      <c r="P13" s="41">
        <f>SUM(B13:N13)</f>
        <v>1711761</v>
      </c>
    </row>
    <row r="14" spans="1:16" x14ac:dyDescent="0.2">
      <c r="A14" s="40" t="s">
        <v>26</v>
      </c>
      <c r="B14" s="41" t="s">
        <v>22</v>
      </c>
      <c r="C14" s="41"/>
      <c r="D14" s="41">
        <f>2252+2257+1+157+153</f>
        <v>4820</v>
      </c>
      <c r="E14" s="41"/>
      <c r="F14" s="41" t="s">
        <v>22</v>
      </c>
      <c r="G14" s="41"/>
      <c r="H14" s="41" t="s">
        <v>22</v>
      </c>
      <c r="I14" s="41"/>
      <c r="J14" s="41" t="s">
        <v>22</v>
      </c>
      <c r="K14" s="41"/>
      <c r="L14" s="41">
        <f>13244+13246</f>
        <v>26490</v>
      </c>
      <c r="M14" s="41"/>
      <c r="N14" s="41">
        <f>20550+20558+14+14+270+271+145+145+79+18+18</f>
        <v>42082</v>
      </c>
      <c r="O14" s="41" t="s">
        <v>43</v>
      </c>
      <c r="P14" s="41">
        <f>SUM(B14:O14)</f>
        <v>73392</v>
      </c>
    </row>
    <row r="15" spans="1:16" x14ac:dyDescent="0.2">
      <c r="A15" s="42" t="s">
        <v>27</v>
      </c>
      <c r="B15" s="41" t="s">
        <v>22</v>
      </c>
      <c r="C15" s="41"/>
      <c r="D15" s="41" t="s">
        <v>22</v>
      </c>
      <c r="E15" s="41"/>
      <c r="F15" s="41" t="s">
        <v>22</v>
      </c>
      <c r="G15" s="41"/>
      <c r="H15" s="41" t="s">
        <v>22</v>
      </c>
      <c r="I15" s="41"/>
      <c r="J15" s="41" t="s">
        <v>22</v>
      </c>
      <c r="K15" s="41"/>
      <c r="L15" s="41" t="s">
        <v>22</v>
      </c>
      <c r="M15" s="41"/>
      <c r="N15" s="41" t="s">
        <v>22</v>
      </c>
      <c r="O15" s="41" t="s">
        <v>28</v>
      </c>
      <c r="P15" s="41">
        <f>SUM(B15:O15)</f>
        <v>0</v>
      </c>
    </row>
    <row r="16" spans="1:16" x14ac:dyDescent="0.2">
      <c r="A16" s="40" t="s">
        <v>29</v>
      </c>
      <c r="B16" s="41" t="s">
        <v>22</v>
      </c>
      <c r="C16" s="41"/>
      <c r="D16" s="41">
        <f>300+300+39+35</f>
        <v>674</v>
      </c>
      <c r="E16" s="41"/>
      <c r="F16" s="41" t="s">
        <v>22</v>
      </c>
      <c r="G16" s="41"/>
      <c r="H16" s="41">
        <f>2162+2189</f>
        <v>4351</v>
      </c>
      <c r="I16" s="41"/>
      <c r="J16" s="41" t="s">
        <v>22</v>
      </c>
      <c r="K16" s="41"/>
      <c r="L16" s="41" t="s">
        <v>22</v>
      </c>
      <c r="M16" s="41"/>
      <c r="N16" s="41" t="s">
        <v>22</v>
      </c>
      <c r="O16" s="41"/>
      <c r="P16" s="41">
        <f>SUM(B16:N16)</f>
        <v>5025</v>
      </c>
    </row>
    <row r="17" spans="1:16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1:16" x14ac:dyDescent="0.2">
      <c r="A18" s="75" t="s">
        <v>30</v>
      </c>
      <c r="B18" s="76">
        <f>SUM(B9:B16)</f>
        <v>203489</v>
      </c>
      <c r="C18" s="76"/>
      <c r="D18" s="76">
        <f>SUM(D9:D16)</f>
        <v>520383</v>
      </c>
      <c r="E18" s="76"/>
      <c r="F18" s="76">
        <f>SUM(F9:F16)</f>
        <v>639074</v>
      </c>
      <c r="G18" s="76"/>
      <c r="H18" s="76">
        <f>SUM(H9:H16)</f>
        <v>206107</v>
      </c>
      <c r="I18" s="76"/>
      <c r="J18" s="76">
        <f>SUM(J9:J16)</f>
        <v>0</v>
      </c>
      <c r="K18" s="76"/>
      <c r="L18" s="76">
        <f>SUM(L9:L16)</f>
        <v>232811</v>
      </c>
      <c r="M18" s="76"/>
      <c r="N18" s="76">
        <f>SUM(N9:N16)</f>
        <v>553419</v>
      </c>
      <c r="O18" s="76" t="s">
        <v>45</v>
      </c>
      <c r="P18" s="76">
        <f>SUM(P9:P17)</f>
        <v>2355283</v>
      </c>
    </row>
    <row r="19" spans="1:16" x14ac:dyDescent="0.2">
      <c r="A19" s="77" t="s">
        <v>31</v>
      </c>
      <c r="B19" s="78">
        <v>226254</v>
      </c>
      <c r="C19" s="78"/>
      <c r="D19" s="78">
        <v>697175</v>
      </c>
      <c r="E19" s="78"/>
      <c r="F19" s="78">
        <v>720746</v>
      </c>
      <c r="G19" s="78"/>
      <c r="H19" s="78">
        <v>196765</v>
      </c>
      <c r="I19" s="78"/>
      <c r="J19" s="78">
        <v>0</v>
      </c>
      <c r="K19" s="78"/>
      <c r="L19" s="78">
        <v>499090</v>
      </c>
      <c r="M19" s="78"/>
      <c r="N19" s="78">
        <v>582581</v>
      </c>
      <c r="O19" s="21" t="s">
        <v>43</v>
      </c>
      <c r="P19" s="78">
        <f>+N19+L19+J19+H19+F19+D19+B19</f>
        <v>2922611</v>
      </c>
    </row>
    <row r="20" spans="1:16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30"/>
      <c r="P20" s="41"/>
    </row>
    <row r="21" spans="1:16" x14ac:dyDescent="0.2">
      <c r="A21" s="35" t="s">
        <v>32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6" x14ac:dyDescent="0.2">
      <c r="A22" s="35" t="s">
        <v>33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P22" s="33"/>
    </row>
    <row r="23" spans="1:16" x14ac:dyDescent="0.2">
      <c r="A23" s="35" t="s">
        <v>34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35" t="s">
        <v>35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35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35" t="s">
        <v>46</v>
      </c>
      <c r="B26" s="33">
        <v>505173</v>
      </c>
      <c r="C26" s="33"/>
      <c r="D26" s="35" t="s">
        <v>47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2001</vt:lpstr>
      <vt:lpstr>Febrero 2001</vt:lpstr>
      <vt:lpstr>Marzo 2001</vt:lpstr>
      <vt:lpstr>Abril 2001</vt:lpstr>
      <vt:lpstr>Mayo 2001</vt:lpstr>
      <vt:lpstr>Junio 2001</vt:lpstr>
      <vt:lpstr>Julio 2001</vt:lpstr>
      <vt:lpstr>Agosto 2001</vt:lpstr>
      <vt:lpstr>Septiembre 2001</vt:lpstr>
      <vt:lpstr>Octubre 2001</vt:lpstr>
      <vt:lpstr>Noviembre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2004-08-04T16:52:48Z</dcterms:created>
  <dcterms:modified xsi:type="dcterms:W3CDTF">2013-12-18T16:15:59Z</dcterms:modified>
</cp:coreProperties>
</file>