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E710FADD-542D-4D5D-BD49-CFEE4D13AAEA}" xr6:coauthVersionLast="47" xr6:coauthVersionMax="47" xr10:uidLastSave="{00000000-0000-0000-0000-000000000000}"/>
  <bookViews>
    <workbookView xWindow="-108" yWindow="-108" windowWidth="23256" windowHeight="12576" xr2:uid="{755ADB1F-B54E-46D1-AA38-F7982CE23987}"/>
  </bookViews>
  <sheets>
    <sheet name="Indice" sheetId="5" r:id="rId1"/>
    <sheet name="Solicitudes y Curses_Reactiva" sheetId="3" r:id="rId2"/>
    <sheet name="Detalle_Reactiva" sheetId="4" r:id="rId3"/>
    <sheet name="Solicitudes y Curses_Posterga" sheetId="7" r:id="rId4"/>
    <sheet name="Tasas de interes y plazos" sheetId="9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7" l="1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35" i="7"/>
  <c r="P39" i="7"/>
  <c r="O39" i="7"/>
  <c r="P47" i="7"/>
  <c r="O47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51" i="7"/>
  <c r="M51" i="7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L47" i="7"/>
  <c r="K47" i="7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B43" i="9" l="1"/>
  <c r="B40" i="9"/>
  <c r="C82" i="3" l="1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U26" i="7" l="1"/>
  <c r="C22" i="7"/>
  <c r="C23" i="7"/>
  <c r="C24" i="7"/>
  <c r="C25" i="7"/>
  <c r="D23" i="7" l="1"/>
  <c r="D25" i="7"/>
  <c r="L52" i="7"/>
  <c r="D52" i="7"/>
  <c r="P52" i="7"/>
  <c r="J52" i="7"/>
  <c r="X52" i="7"/>
  <c r="V52" i="7"/>
  <c r="T52" i="7"/>
  <c r="R52" i="7"/>
  <c r="H52" i="7"/>
  <c r="F52" i="7"/>
  <c r="X26" i="7"/>
  <c r="X27" i="7" s="1"/>
  <c r="W26" i="7"/>
  <c r="V26" i="7"/>
  <c r="V27" i="7" s="1"/>
  <c r="T26" i="7"/>
  <c r="T27" i="7" s="1"/>
  <c r="S26" i="7"/>
  <c r="R26" i="7"/>
  <c r="R27" i="7" s="1"/>
  <c r="Q26" i="7"/>
  <c r="P26" i="7"/>
  <c r="P27" i="7" s="1"/>
  <c r="O26" i="7"/>
  <c r="L26" i="7"/>
  <c r="L27" i="7" s="1"/>
  <c r="K26" i="7"/>
  <c r="J26" i="7"/>
  <c r="J27" i="7" s="1"/>
  <c r="I26" i="7"/>
  <c r="H26" i="7"/>
  <c r="H27" i="7" s="1"/>
  <c r="G26" i="7"/>
  <c r="F26" i="7"/>
  <c r="F27" i="7" s="1"/>
  <c r="E26" i="7"/>
  <c r="D24" i="7"/>
  <c r="M26" i="7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114" i="3"/>
  <c r="B111" i="3"/>
  <c r="B88" i="4"/>
  <c r="B85" i="4"/>
  <c r="C26" i="7" l="1"/>
  <c r="N52" i="7"/>
  <c r="N26" i="7"/>
  <c r="N27" i="7" s="1"/>
  <c r="G52" i="7"/>
  <c r="W52" i="7"/>
  <c r="I52" i="7"/>
  <c r="U52" i="7"/>
  <c r="D22" i="7"/>
  <c r="D26" i="7" s="1"/>
  <c r="D27" i="7" s="1"/>
  <c r="K52" i="7"/>
  <c r="S52" i="7"/>
  <c r="C52" i="7"/>
  <c r="O52" i="7"/>
  <c r="M52" i="7"/>
  <c r="E52" i="7"/>
  <c r="Q52" i="7"/>
  <c r="B85" i="7"/>
  <c r="B82" i="7"/>
</calcChain>
</file>

<file path=xl/sharedStrings.xml><?xml version="1.0" encoding="utf-8"?>
<sst xmlns="http://schemas.openxmlformats.org/spreadsheetml/2006/main" count="541" uniqueCount="122">
  <si>
    <t>COOPEUCH</t>
  </si>
  <si>
    <t>Medianas Empresas</t>
  </si>
  <si>
    <t>Institución</t>
  </si>
  <si>
    <t>Tabla 4</t>
  </si>
  <si>
    <t>Total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</si>
  <si>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</si>
  <si>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</si>
  <si>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</si>
  <si>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</si>
  <si>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</si>
  <si>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</si>
  <si>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</si>
  <si>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</si>
  <si>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</si>
  <si>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</si>
  <si>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</si>
  <si>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</si>
  <si>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</si>
  <si>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</si>
  <si>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</si>
  <si>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</si>
  <si>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</si>
  <si>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</si>
  <si>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</si>
  <si>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</si>
  <si>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</si>
  <si>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</si>
  <si>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</si>
  <si>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</si>
  <si>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</si>
  <si>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</si>
  <si>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</si>
  <si>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</si>
  <si>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</si>
  <si>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</si>
  <si>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</si>
  <si>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</si>
  <si>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</si>
  <si>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</si>
  <si>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</si>
  <si>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</si>
  <si>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</si>
  <si>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</si>
  <si>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</si>
  <si>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</si>
  <si>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</si>
  <si>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</si>
  <si>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</si>
  <si>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</si>
  <si>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</si>
  <si>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</si>
  <si>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</si>
  <si>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</si>
  <si>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Tabla 2</t>
  </si>
  <si>
    <t>Solicitudes y curses por institución financiera</t>
  </si>
  <si>
    <t>Solicitudes y curses por tipo de empresa</t>
  </si>
  <si>
    <t>Solicitudes y curses por institución y tamaño</t>
  </si>
  <si>
    <t>Banco del Estado</t>
  </si>
  <si>
    <t>Falabella</t>
  </si>
  <si>
    <t>SOLICITUDES Y CURSES DE CRÉDITO ASOCIADOS AL PROGRAMA FOGAPE REACTIVA (*)</t>
  </si>
  <si>
    <t>4 Life compañía de seguros de Vida S.A.</t>
  </si>
  <si>
    <t>EUROAMERICA  VIDA</t>
  </si>
  <si>
    <t>Ohio National Seguros de Vida S.A.</t>
  </si>
  <si>
    <t>Vida Security Prevision</t>
  </si>
  <si>
    <t>SOLICITUDES Y CURSES DE CRÉDITO ASOCIADOS AL PROGRAMA REACTIVA</t>
  </si>
  <si>
    <t>SOLICITUDES Y CURSES DE CRÉDITO ASOCIADOS AL PROGRAMA POSTERGACION</t>
  </si>
  <si>
    <t>SOLICITUDES Y CURSES DE CRÉDITO ASOCIADOS AL PROGRAMA FOGAPE POSTERGACION (*)</t>
  </si>
  <si>
    <t>BALANCE DE ACTIVIDADES ASOCIADO AL PROGRAMA DE GARANTÍAS FOGAPE REACTIVA Y POSTERGACION</t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</si>
  <si>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</si>
  <si>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</si>
  <si>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t>5) Las operaciones consideradas como cursadas podrían incluir operaciones que no están completamente perfeccionadas, por ejemplo falta termino de la tramitación en el Conservador de Bienes Raíces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</si>
  <si>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</si>
  <si>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</si>
  <si>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</si>
  <si>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</si>
  <si>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</si>
  <si>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</si>
  <si>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</si>
  <si>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</si>
  <si>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</si>
  <si>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</si>
  <si>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</si>
  <si>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</si>
  <si>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</si>
  <si>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</si>
  <si>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</si>
  <si>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</si>
  <si>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</si>
  <si>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</si>
  <si>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Destino de Financiamiento</t>
  </si>
  <si>
    <t>Inversiones en Activo Fijo</t>
  </si>
  <si>
    <t>Refinanciamiento</t>
  </si>
  <si>
    <t>Gastos de Capital de Trabajo</t>
  </si>
  <si>
    <t>TOTAL</t>
  </si>
  <si>
    <t>Tabla 5</t>
  </si>
  <si>
    <t>Solicitudes y curses por destino de financiamiento (montos en Unidades de Fomento)</t>
  </si>
  <si>
    <t>Solicitudes y curses por  region</t>
  </si>
  <si>
    <t>Solicitudes y curses por destino de financiamiento</t>
  </si>
  <si>
    <t>Solicitudes y curses por  region (montos en Unidades de Fomento)</t>
  </si>
  <si>
    <t>Tabla 6</t>
  </si>
  <si>
    <t>Tabla 7</t>
  </si>
  <si>
    <t>Solicitudes y curses por region</t>
  </si>
  <si>
    <t>Solicitudes y curses por region (montos en Unidades de Fomento)</t>
  </si>
  <si>
    <t>Tabla 8</t>
  </si>
  <si>
    <t>Tasa de interes</t>
  </si>
  <si>
    <t>Plazo contractual</t>
  </si>
  <si>
    <t>TASAS DE INTERES Y PLAZOS DE CRÉDITO ASOCIADOS AL PROGRAMA FOGAPE (*)</t>
  </si>
  <si>
    <t>Tasas de interes y plazo promedio por tipo de empresas y programa</t>
  </si>
  <si>
    <t>Programa</t>
  </si>
  <si>
    <t>Reactivación</t>
  </si>
  <si>
    <t>Postergación</t>
  </si>
  <si>
    <t>(%)</t>
  </si>
  <si>
    <t>(meses)</t>
  </si>
  <si>
    <t>Tabla 9</t>
  </si>
  <si>
    <t>Reprogramaciones</t>
  </si>
  <si>
    <t>Tasas de interes y plazo promedio por destino de financiamiento y programa</t>
  </si>
  <si>
    <t>Destino</t>
  </si>
  <si>
    <t>TASAS DE INTERES Y PLAZOS DE CRÉDITO ASOCIADOS AL PROGRAMA FOGAPE</t>
  </si>
  <si>
    <t>2) Datos sujetos a rectificación.</t>
  </si>
  <si>
    <t>1) Información de operaciones cursadas.</t>
  </si>
  <si>
    <t>Información al: 27/06/2021 para todas las instituciones</t>
  </si>
  <si>
    <t>Actualización: 02/07/2021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</si>
</sst>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i/>
      <sz val="11"/>
      <color theme="0" tint="-0.499954222235786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2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64" fontId="13" fillId="2" borderId="0" xfId="1" applyFont="1" applyFill="1" applyBorder="1"/>
    <xf numFmtId="0" fontId="15" fillId="0" borderId="0" xfId="2"/>
    <xf numFmtId="0" fontId="2" fillId="2" borderId="11" xfId="0" applyFont="1" applyFill="1" applyBorder="1"/>
    <xf numFmtId="164" fontId="2" fillId="2" borderId="11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10" fillId="2" borderId="11" xfId="0" applyNumberFormat="1" applyFont="1" applyFill="1" applyBorder="1"/>
    <xf numFmtId="164" fontId="10" fillId="2" borderId="19" xfId="0" applyNumberFormat="1" applyFont="1" applyFill="1" applyBorder="1"/>
    <xf numFmtId="164" fontId="0" fillId="2" borderId="11" xfId="1" applyFont="1" applyFill="1" applyBorder="1"/>
    <xf numFmtId="164" fontId="0" fillId="2" borderId="18" xfId="1" applyFont="1" applyFill="1" applyBorder="1"/>
    <xf numFmtId="164" fontId="0" fillId="2" borderId="19" xfId="1" applyFont="1" applyFill="1" applyBorder="1"/>
    <xf numFmtId="164" fontId="9" fillId="2" borderId="11" xfId="1" applyFont="1" applyFill="1" applyBorder="1"/>
    <xf numFmtId="164" fontId="9" fillId="2" borderId="19" xfId="1" applyFont="1" applyFill="1" applyBorder="1"/>
    <xf numFmtId="0" fontId="0" fillId="2" borderId="20" xfId="0" applyFill="1" applyBorder="1"/>
    <xf numFmtId="0" fontId="2" fillId="2" borderId="20" xfId="0" applyFont="1" applyFill="1" applyBorder="1"/>
    <xf numFmtId="3" fontId="2" fillId="2" borderId="20" xfId="0" applyNumberFormat="1" applyFont="1" applyFill="1" applyBorder="1"/>
    <xf numFmtId="0" fontId="8" fillId="2" borderId="0" xfId="0" applyFont="1" applyFill="1" applyAlignment="1">
      <alignment horizontal="left"/>
    </xf>
    <xf numFmtId="1" fontId="17" fillId="2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18" fillId="2" borderId="0" xfId="0" applyFont="1" applyFill="1"/>
    <xf numFmtId="164" fontId="17" fillId="2" borderId="0" xfId="1" applyFont="1" applyFill="1" applyAlignment="1"/>
    <xf numFmtId="0" fontId="18" fillId="2" borderId="0" xfId="0" applyFont="1" applyFill="1" applyAlignment="1">
      <alignment horizontal="left"/>
    </xf>
    <xf numFmtId="0" fontId="18" fillId="2" borderId="11" xfId="0" applyFont="1" applyFill="1" applyBorder="1" applyAlignment="1">
      <alignment horizontal="left"/>
    </xf>
    <xf numFmtId="164" fontId="2" fillId="2" borderId="15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17" fillId="2" borderId="0" xfId="1" applyFont="1" applyFill="1" applyBorder="1" applyAlignment="1"/>
    <xf numFmtId="164" fontId="17" fillId="2" borderId="3" xfId="1" applyFont="1" applyFill="1" applyBorder="1" applyAlignment="1"/>
    <xf numFmtId="164" fontId="2" fillId="2" borderId="17" xfId="0" applyNumberFormat="1" applyFont="1" applyFill="1" applyBorder="1"/>
    <xf numFmtId="0" fontId="6" fillId="3" borderId="2" xfId="0" applyFont="1" applyFill="1" applyBorder="1" applyAlignment="1">
      <alignment horizontal="center"/>
    </xf>
    <xf numFmtId="164" fontId="17" fillId="2" borderId="2" xfId="1" applyFont="1" applyFill="1" applyBorder="1" applyAlignment="1"/>
    <xf numFmtId="164" fontId="2" fillId="2" borderId="16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4" fillId="2" borderId="0" xfId="0" applyNumberFormat="1" applyFont="1" applyFill="1"/>
    <xf numFmtId="164" fontId="19" fillId="2" borderId="15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0" fontId="18" fillId="2" borderId="11" xfId="0" applyFont="1" applyFill="1" applyBorder="1"/>
    <xf numFmtId="164" fontId="19" fillId="2" borderId="17" xfId="0" applyNumberFormat="1" applyFont="1" applyFill="1" applyBorder="1"/>
    <xf numFmtId="164" fontId="20" fillId="2" borderId="0" xfId="1" applyFont="1" applyFill="1"/>
    <xf numFmtId="164" fontId="17" fillId="2" borderId="0" xfId="1" applyFont="1" applyFill="1" applyAlignment="1">
      <alignment horizontal="center"/>
    </xf>
    <xf numFmtId="164" fontId="17" fillId="2" borderId="11" xfId="1" applyFont="1" applyFill="1" applyBorder="1" applyAlignment="1"/>
    <xf numFmtId="164" fontId="13" fillId="2" borderId="0" xfId="0" applyNumberFormat="1" applyFont="1" applyFill="1"/>
    <xf numFmtId="0" fontId="12" fillId="3" borderId="8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6" fillId="2" borderId="0" xfId="0" applyFont="1" applyFill="1"/>
    <xf numFmtId="0" fontId="6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166" fontId="0" fillId="2" borderId="0" xfId="1" applyNumberFormat="1" applyFont="1" applyFill="1" applyBorder="1"/>
    <xf numFmtId="166" fontId="0" fillId="2" borderId="11" xfId="1" applyNumberFormat="1" applyFont="1" applyFill="1" applyBorder="1"/>
    <xf numFmtId="0" fontId="0" fillId="0" borderId="0" xfId="0" applyAlignment="1">
      <alignment vertical="center"/>
    </xf>
    <xf numFmtId="166" fontId="2" fillId="2" borderId="11" xfId="1" applyNumberFormat="1" applyFont="1" applyFill="1" applyBorder="1"/>
    <xf numFmtId="3" fontId="0" fillId="0" borderId="0" xfId="0" applyNumberFormat="1"/>
    <xf numFmtId="0" fontId="6" fillId="3" borderId="0" xfId="0" applyFont="1" applyFill="1" applyBorder="1" applyAlignment="1">
      <alignment horizontal="center" vertical="center"/>
    </xf>
    <xf numFmtId="10" fontId="0" fillId="0" borderId="0" xfId="4" applyNumberFormat="1" applyFont="1"/>
    <xf numFmtId="0" fontId="0" fillId="0" borderId="0" xfId="0" applyBorder="1"/>
    <xf numFmtId="0" fontId="9" fillId="2" borderId="0" xfId="0" applyFont="1" applyFill="1" applyBorder="1"/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1" xfId="0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</cellXfs>
  <cellStyles count="5">
    <cellStyle name="Hipervínculo" xfId="2" builtinId="8"/>
    <cellStyle name="Millares [0]" xfId="1" builtinId="6"/>
    <cellStyle name="Millares 2" xfId="3" xr:uid="{C8B8870D-7D15-44F5-A38F-0FAC4219327A}"/>
    <cellStyle name="Normal" xfId="0" builtinId="0"/>
    <cellStyle name="Porcentaje" xfId="4" builtinId="5"/>
  </cellStyles>
  <dxfs count="0"/>
  <tableStyles count="1" defaultTableStyle="TableStyleMedium2" defaultPivotStyle="PivotStyleLight16">
    <tableStyle name="Invisible" pivot="0" table="0" count="0" xr9:uid="{12B41395-0211-4AB3-8D23-009B08AA1F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anal_e22_alameda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vio 1"/>
      <sheetName val="Hoja3"/>
      <sheetName val="envio 3"/>
      <sheetName val="Hoja4"/>
      <sheetName val="envio 4"/>
      <sheetName val="Hoja5"/>
      <sheetName val="envio 6"/>
      <sheetName val="Hoja6"/>
      <sheetName val="envio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1">
          <cell r="D31">
            <v>1</v>
          </cell>
          <cell r="E31">
            <v>72.880108467984002</v>
          </cell>
        </row>
        <row r="32">
          <cell r="C32">
            <v>660.26501527056564</v>
          </cell>
          <cell r="D32">
            <v>18</v>
          </cell>
          <cell r="E32">
            <v>1605.7512003832876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9"/>
  <sheetViews>
    <sheetView showGridLines="0" tabSelected="1" zoomScale="85" zoomScaleNormal="85" workbookViewId="0">
      <selection activeCell="F8" sqref="F8"/>
    </sheetView>
  </sheetViews>
  <sheetFormatPr baseColWidth="10" defaultColWidth="11.44140625" defaultRowHeight="14.4" x14ac:dyDescent="0.3"/>
  <cols>
    <col min="1" max="1" width="5.6640625" style="55" customWidth="1"/>
    <col min="2" max="2" width="13.44140625" style="56" customWidth="1"/>
    <col min="3" max="3" width="73" style="56" customWidth="1"/>
    <col min="4" max="16384" width="11.44140625" style="56"/>
  </cols>
  <sheetData>
    <row r="2" spans="2:13" ht="15.6" x14ac:dyDescent="0.3">
      <c r="B2" s="39" t="s">
        <v>67</v>
      </c>
    </row>
    <row r="4" spans="2:13" x14ac:dyDescent="0.3">
      <c r="B4" s="54" t="s">
        <v>64</v>
      </c>
      <c r="C4" s="40"/>
      <c r="D4" s="40"/>
    </row>
    <row r="6" spans="2:13" x14ac:dyDescent="0.3">
      <c r="B6" s="61" t="s">
        <v>52</v>
      </c>
      <c r="C6" s="126" t="s">
        <v>54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2:13" x14ac:dyDescent="0.3">
      <c r="B7" s="61" t="s">
        <v>53</v>
      </c>
      <c r="C7" s="126" t="s">
        <v>55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2:13" x14ac:dyDescent="0.3">
      <c r="B8" s="61" t="s">
        <v>47</v>
      </c>
      <c r="C8" s="76" t="s">
        <v>96</v>
      </c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2:13" x14ac:dyDescent="0.3">
      <c r="B9" s="61" t="s">
        <v>3</v>
      </c>
      <c r="C9" s="76" t="s">
        <v>97</v>
      </c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2:13" x14ac:dyDescent="0.3">
      <c r="B10" s="61" t="s">
        <v>94</v>
      </c>
      <c r="C10" s="126" t="s">
        <v>56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2:13" x14ac:dyDescent="0.3"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2:13" x14ac:dyDescent="0.3">
      <c r="B12" s="54" t="s">
        <v>65</v>
      </c>
      <c r="C12" s="41"/>
      <c r="D12" s="41"/>
    </row>
    <row r="13" spans="2:13" x14ac:dyDescent="0.3">
      <c r="B13" s="53"/>
      <c r="C13" s="41"/>
      <c r="D13" s="41"/>
    </row>
    <row r="14" spans="2:13" x14ac:dyDescent="0.3">
      <c r="B14" s="61" t="s">
        <v>99</v>
      </c>
      <c r="C14" s="126" t="s">
        <v>54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2:13" x14ac:dyDescent="0.3">
      <c r="B15" s="61" t="s">
        <v>100</v>
      </c>
      <c r="C15" s="126" t="s">
        <v>101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2:13" x14ac:dyDescent="0.3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2:13" x14ac:dyDescent="0.3">
      <c r="B17" s="54" t="s">
        <v>117</v>
      </c>
      <c r="C17" s="41"/>
      <c r="D17" s="41"/>
    </row>
    <row r="18" spans="2:13" x14ac:dyDescent="0.3">
      <c r="B18" s="53"/>
      <c r="C18" s="41"/>
      <c r="D18" s="41"/>
    </row>
    <row r="19" spans="2:13" x14ac:dyDescent="0.3">
      <c r="B19" s="61" t="s">
        <v>103</v>
      </c>
      <c r="C19" s="126" t="s">
        <v>115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</row>
    <row r="20" spans="2:13" x14ac:dyDescent="0.3">
      <c r="B20" s="61" t="s">
        <v>113</v>
      </c>
      <c r="C20" s="126" t="s">
        <v>107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</row>
    <row r="21" spans="2:13" x14ac:dyDescent="0.3">
      <c r="B21" s="61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</row>
    <row r="22" spans="2:13" x14ac:dyDescent="0.3">
      <c r="B22" s="61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2:13" x14ac:dyDescent="0.3">
      <c r="B23" s="61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2:13" ht="13.8" customHeight="1" x14ac:dyDescent="0.3">
      <c r="B24" s="56" t="s">
        <v>120</v>
      </c>
    </row>
    <row r="25" spans="2:13" x14ac:dyDescent="0.3">
      <c r="B25" s="55" t="s">
        <v>121</v>
      </c>
    </row>
    <row r="39" spans="1:1" x14ac:dyDescent="0.3">
      <c r="A39" s="20"/>
    </row>
  </sheetData>
  <mergeCells count="7">
    <mergeCell ref="C19:M19"/>
    <mergeCell ref="C20:M20"/>
    <mergeCell ref="C15:M15"/>
    <mergeCell ref="C14:M14"/>
    <mergeCell ref="C6:M6"/>
    <mergeCell ref="C7:M7"/>
    <mergeCell ref="C10:M10"/>
  </mergeCells>
  <hyperlinks>
    <hyperlink ref="B6" location="'Solicitudes y Curses_Reactiva'!B4" display="Tabla 1" xr:uid="{D90E6927-C52C-46B2-94B5-958C546B7DF5}"/>
    <hyperlink ref="B7" location="'Solicitudes y Curses_Reactiva'!B28" display="Tabla 2" xr:uid="{23A31FFF-28FD-4ED7-8658-43C6A9290596}"/>
    <hyperlink ref="B14" location="'Solicitudes y Curses_Posterga'!B4" display="Tabla 4" xr:uid="{03214C8A-F7DB-49B7-BB09-6C8A04F77C47}"/>
    <hyperlink ref="B10" location="Detalle_Reactiva!B2" display="Tabla 3" xr:uid="{8686A663-0A78-46CF-8A5F-450EC1FE6C6F}"/>
    <hyperlink ref="B8" location="'Solicitudes y Curses_Reactiva'!A44" display="Tabla 3" xr:uid="{46E6FA78-7AF6-4568-8BBF-B2C3A1F851A9}"/>
    <hyperlink ref="B9" location="'Solicitudes y Curses_Reactiva'!A73" display="Tabla 4" xr:uid="{1396BD91-0782-44C4-8C29-3B71BA57A171}"/>
    <hyperlink ref="B15" location="'Solicitudes y Curses_Posterga'!B29" display="Tabla 7" xr:uid="{1FDC09A4-9F23-48AF-AAC1-27838F5EF95F}"/>
    <hyperlink ref="B19" location="'Tasas de interes y plazos'!B4" display="Tabla 8" xr:uid="{3D3486C2-D906-4378-9824-C86BDF23EFC2}"/>
    <hyperlink ref="B20" location="'Tasas de interes y plazos'!B19" display="Tabla 9" xr:uid="{5268CFD6-8023-4F74-A149-AE299121363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A2:AD114"/>
  <sheetViews>
    <sheetView topLeftCell="A102" zoomScale="80" zoomScaleNormal="80" workbookViewId="0">
      <selection activeCell="N40" sqref="N40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8.5546875" style="6" bestFit="1" customWidth="1"/>
    <col min="5" max="5" width="12.664062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2" spans="2:24" x14ac:dyDescent="0.3">
      <c r="B2" s="7" t="s">
        <v>59</v>
      </c>
    </row>
    <row r="3" spans="2:24" x14ac:dyDescent="0.3">
      <c r="B3" s="7"/>
    </row>
    <row r="4" spans="2:24" x14ac:dyDescent="0.3">
      <c r="B4" s="7" t="s">
        <v>52</v>
      </c>
    </row>
    <row r="5" spans="2:24" x14ac:dyDescent="0.3">
      <c r="B5" s="127" t="s">
        <v>43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2:24" x14ac:dyDescent="0.3">
      <c r="B6" s="137" t="s">
        <v>2</v>
      </c>
      <c r="C6" s="153" t="s">
        <v>5</v>
      </c>
      <c r="D6" s="153"/>
      <c r="E6" s="141" t="s">
        <v>6</v>
      </c>
      <c r="F6" s="139"/>
      <c r="G6" s="153" t="s">
        <v>7</v>
      </c>
      <c r="H6" s="153"/>
      <c r="I6" s="147" t="s">
        <v>8</v>
      </c>
      <c r="J6" s="145"/>
      <c r="K6" s="145"/>
      <c r="L6" s="145"/>
      <c r="M6" s="145"/>
      <c r="N6" s="146"/>
      <c r="O6" s="145" t="s">
        <v>9</v>
      </c>
      <c r="P6" s="146"/>
      <c r="Q6" s="147" t="s">
        <v>10</v>
      </c>
      <c r="R6" s="145"/>
      <c r="S6" s="145"/>
      <c r="T6" s="145"/>
      <c r="U6" s="145"/>
      <c r="V6" s="145"/>
      <c r="W6" s="145"/>
      <c r="X6" s="146"/>
    </row>
    <row r="7" spans="2:24" x14ac:dyDescent="0.3">
      <c r="B7" s="137"/>
      <c r="C7" s="154"/>
      <c r="D7" s="154"/>
      <c r="E7" s="141"/>
      <c r="F7" s="139"/>
      <c r="G7" s="154"/>
      <c r="H7" s="154"/>
      <c r="I7" s="142" t="s">
        <v>11</v>
      </c>
      <c r="J7" s="144"/>
      <c r="K7" s="144" t="s">
        <v>12</v>
      </c>
      <c r="L7" s="144"/>
      <c r="M7" s="148" t="s">
        <v>4</v>
      </c>
      <c r="N7" s="149"/>
      <c r="O7" s="144" t="s">
        <v>13</v>
      </c>
      <c r="P7" s="143"/>
      <c r="Q7" s="142" t="s">
        <v>14</v>
      </c>
      <c r="R7" s="144"/>
      <c r="S7" s="144" t="s">
        <v>15</v>
      </c>
      <c r="T7" s="144"/>
      <c r="U7" s="144" t="s">
        <v>16</v>
      </c>
      <c r="V7" s="144"/>
      <c r="W7" s="148" t="s">
        <v>4</v>
      </c>
      <c r="X7" s="149"/>
    </row>
    <row r="8" spans="2:24" ht="45" customHeight="1" x14ac:dyDescent="0.3">
      <c r="B8" s="137"/>
      <c r="C8" s="154"/>
      <c r="D8" s="154"/>
      <c r="E8" s="155"/>
      <c r="F8" s="156"/>
      <c r="G8" s="154"/>
      <c r="H8" s="154"/>
      <c r="I8" s="142"/>
      <c r="J8" s="144"/>
      <c r="K8" s="144"/>
      <c r="L8" s="144"/>
      <c r="M8" s="150"/>
      <c r="N8" s="151"/>
      <c r="O8" s="144"/>
      <c r="P8" s="143"/>
      <c r="Q8" s="142"/>
      <c r="R8" s="144"/>
      <c r="S8" s="144"/>
      <c r="T8" s="144"/>
      <c r="U8" s="144"/>
      <c r="V8" s="144"/>
      <c r="W8" s="150"/>
      <c r="X8" s="151"/>
    </row>
    <row r="9" spans="2:24" x14ac:dyDescent="0.3">
      <c r="B9" s="152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7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2:24" x14ac:dyDescent="0.3">
      <c r="B10" s="1" t="s">
        <v>19</v>
      </c>
      <c r="C10" s="2">
        <v>23089</v>
      </c>
      <c r="D10" s="2">
        <v>88287039.516843408</v>
      </c>
      <c r="E10" s="3">
        <v>0</v>
      </c>
      <c r="F10" s="4">
        <v>0</v>
      </c>
      <c r="G10" s="2">
        <v>450</v>
      </c>
      <c r="H10" s="2">
        <v>2830987.1294939248</v>
      </c>
      <c r="I10" s="3">
        <v>2282</v>
      </c>
      <c r="J10" s="24">
        <v>10623980.225535026</v>
      </c>
      <c r="K10" s="24">
        <v>0</v>
      </c>
      <c r="L10" s="24">
        <v>0</v>
      </c>
      <c r="M10" s="25">
        <v>2282</v>
      </c>
      <c r="N10" s="5">
        <v>10623980.225535026</v>
      </c>
      <c r="O10" s="24">
        <v>19575</v>
      </c>
      <c r="P10" s="4">
        <v>73442805.15906404</v>
      </c>
      <c r="Q10" s="3">
        <v>1</v>
      </c>
      <c r="R10" s="24">
        <v>33668.979388860884</v>
      </c>
      <c r="S10" s="24">
        <v>174</v>
      </c>
      <c r="T10" s="24">
        <v>179884.6702780014</v>
      </c>
      <c r="U10" s="24">
        <v>607</v>
      </c>
      <c r="V10" s="24">
        <v>1175713.3530835565</v>
      </c>
      <c r="W10" s="25">
        <v>782</v>
      </c>
      <c r="X10" s="5">
        <v>1389267.0027504188</v>
      </c>
    </row>
    <row r="11" spans="2:24" x14ac:dyDescent="0.3">
      <c r="B11" s="1" t="s">
        <v>20</v>
      </c>
      <c r="C11" s="2">
        <v>825</v>
      </c>
      <c r="D11" s="2">
        <v>6039985.7528030267</v>
      </c>
      <c r="E11" s="3">
        <v>0</v>
      </c>
      <c r="F11" s="4">
        <v>0</v>
      </c>
      <c r="G11" s="2">
        <v>192</v>
      </c>
      <c r="H11" s="2">
        <v>1612979.7955821585</v>
      </c>
      <c r="I11" s="3">
        <v>173</v>
      </c>
      <c r="J11" s="24">
        <v>1228682.0648377005</v>
      </c>
      <c r="K11" s="24">
        <v>0</v>
      </c>
      <c r="L11" s="24">
        <v>0</v>
      </c>
      <c r="M11" s="25">
        <v>173</v>
      </c>
      <c r="N11" s="5">
        <v>1228682.0648377005</v>
      </c>
      <c r="O11" s="24">
        <v>377</v>
      </c>
      <c r="P11" s="4">
        <v>2667599.7702765535</v>
      </c>
      <c r="Q11" s="3">
        <v>0</v>
      </c>
      <c r="R11" s="24">
        <v>0</v>
      </c>
      <c r="S11" s="24">
        <v>5</v>
      </c>
      <c r="T11" s="24">
        <v>48415.992361181954</v>
      </c>
      <c r="U11" s="24">
        <v>78</v>
      </c>
      <c r="V11" s="24">
        <v>482308.12974543223</v>
      </c>
      <c r="W11" s="25">
        <v>83</v>
      </c>
      <c r="X11" s="5">
        <v>530724.12210661417</v>
      </c>
    </row>
    <row r="12" spans="2:24" x14ac:dyDescent="0.3">
      <c r="B12" s="6" t="s">
        <v>57</v>
      </c>
      <c r="C12" s="2">
        <v>128488</v>
      </c>
      <c r="D12" s="2">
        <v>103865043.95562698</v>
      </c>
      <c r="E12" s="3">
        <v>0</v>
      </c>
      <c r="F12" s="4">
        <v>0</v>
      </c>
      <c r="G12" s="2">
        <v>19471</v>
      </c>
      <c r="H12" s="2">
        <v>17226345.251545995</v>
      </c>
      <c r="I12" s="3">
        <v>3989</v>
      </c>
      <c r="J12" s="24">
        <v>3662922.7234972105</v>
      </c>
      <c r="K12" s="24">
        <v>6440</v>
      </c>
      <c r="L12" s="24">
        <v>21304214.589846175</v>
      </c>
      <c r="M12" s="25">
        <v>10429</v>
      </c>
      <c r="N12" s="5">
        <v>24967137.313343387</v>
      </c>
      <c r="O12" s="24">
        <v>80016</v>
      </c>
      <c r="P12" s="4">
        <v>44182315.440257259</v>
      </c>
      <c r="Q12" s="3">
        <v>4152</v>
      </c>
      <c r="R12" s="24">
        <v>3426081.0727138845</v>
      </c>
      <c r="S12" s="24">
        <v>5862</v>
      </c>
      <c r="T12" s="24">
        <v>3567355.4155038241</v>
      </c>
      <c r="U12" s="24">
        <v>8558</v>
      </c>
      <c r="V12" s="24">
        <v>10495809.462262629</v>
      </c>
      <c r="W12" s="25">
        <v>18572</v>
      </c>
      <c r="X12" s="5">
        <v>17489245.950480338</v>
      </c>
    </row>
    <row r="13" spans="2:24" x14ac:dyDescent="0.3">
      <c r="B13" s="1" t="s">
        <v>21</v>
      </c>
      <c r="C13" s="2">
        <v>3498</v>
      </c>
      <c r="D13" s="2">
        <v>17813888.700959869</v>
      </c>
      <c r="E13" s="3">
        <v>770</v>
      </c>
      <c r="F13" s="4">
        <v>1575557.023264928</v>
      </c>
      <c r="G13" s="2">
        <v>136</v>
      </c>
      <c r="H13" s="2">
        <v>465059.43433421105</v>
      </c>
      <c r="I13" s="3">
        <v>205</v>
      </c>
      <c r="J13" s="24">
        <v>1577493.6406705109</v>
      </c>
      <c r="K13" s="24">
        <v>4</v>
      </c>
      <c r="L13" s="24">
        <v>21817.498643981853</v>
      </c>
      <c r="M13" s="25">
        <v>209</v>
      </c>
      <c r="N13" s="5">
        <v>1599311.1393144927</v>
      </c>
      <c r="O13" s="24">
        <v>2318</v>
      </c>
      <c r="P13" s="4">
        <v>13025034.117584869</v>
      </c>
      <c r="Q13" s="3">
        <v>0</v>
      </c>
      <c r="R13" s="24">
        <v>0</v>
      </c>
      <c r="S13" s="24">
        <v>64</v>
      </c>
      <c r="T13" s="24">
        <v>1147310.8754507015</v>
      </c>
      <c r="U13" s="24">
        <v>1</v>
      </c>
      <c r="V13" s="24">
        <v>1616.1110106653225</v>
      </c>
      <c r="W13" s="25">
        <v>65</v>
      </c>
      <c r="X13" s="5">
        <v>1148926.9864613668</v>
      </c>
    </row>
    <row r="14" spans="2:24" x14ac:dyDescent="0.3">
      <c r="B14" s="6" t="s">
        <v>22</v>
      </c>
      <c r="C14" s="2">
        <v>8241</v>
      </c>
      <c r="D14" s="2">
        <v>56079420.121289134</v>
      </c>
      <c r="E14" s="3">
        <v>0</v>
      </c>
      <c r="F14" s="4">
        <v>0</v>
      </c>
      <c r="G14" s="2">
        <v>257</v>
      </c>
      <c r="H14" s="2">
        <v>4841419.4437682591</v>
      </c>
      <c r="I14" s="3">
        <v>1092</v>
      </c>
      <c r="J14" s="24">
        <v>27247320.855239213</v>
      </c>
      <c r="K14" s="24">
        <v>0</v>
      </c>
      <c r="L14" s="24">
        <v>0</v>
      </c>
      <c r="M14" s="25">
        <v>1092</v>
      </c>
      <c r="N14" s="5">
        <v>27247320.855239213</v>
      </c>
      <c r="O14" s="24">
        <v>6774</v>
      </c>
      <c r="P14" s="4">
        <v>22478292.020283539</v>
      </c>
      <c r="Q14" s="3">
        <v>0</v>
      </c>
      <c r="R14" s="24">
        <v>0</v>
      </c>
      <c r="S14" s="24">
        <v>0</v>
      </c>
      <c r="T14" s="24">
        <v>0</v>
      </c>
      <c r="U14" s="24">
        <v>118</v>
      </c>
      <c r="V14" s="24">
        <v>1512387.8019981193</v>
      </c>
      <c r="W14" s="25">
        <v>118</v>
      </c>
      <c r="X14" s="5">
        <v>1512387.8019981193</v>
      </c>
    </row>
    <row r="15" spans="2:24" x14ac:dyDescent="0.3">
      <c r="B15" s="6" t="s">
        <v>23</v>
      </c>
      <c r="C15" s="2">
        <v>1419</v>
      </c>
      <c r="D15" s="2">
        <v>8060432.5788115049</v>
      </c>
      <c r="E15" s="3">
        <v>873</v>
      </c>
      <c r="F15" s="4">
        <v>3729147.8929784354</v>
      </c>
      <c r="G15" s="2">
        <v>73</v>
      </c>
      <c r="H15" s="2">
        <v>304937.61562348384</v>
      </c>
      <c r="I15" s="3">
        <v>31</v>
      </c>
      <c r="J15" s="24">
        <v>299869.18217712373</v>
      </c>
      <c r="K15" s="24">
        <v>6</v>
      </c>
      <c r="L15" s="24">
        <v>37857.966063688917</v>
      </c>
      <c r="M15" s="25">
        <v>37</v>
      </c>
      <c r="N15" s="5">
        <v>337727.14824081265</v>
      </c>
      <c r="O15" s="24">
        <v>421</v>
      </c>
      <c r="P15" s="4">
        <v>3619674.8770829733</v>
      </c>
      <c r="Q15" s="3">
        <v>1</v>
      </c>
      <c r="R15" s="24">
        <v>1010.0693816658267</v>
      </c>
      <c r="S15" s="24">
        <v>2</v>
      </c>
      <c r="T15" s="24">
        <v>1929.153396880165</v>
      </c>
      <c r="U15" s="24">
        <v>12</v>
      </c>
      <c r="V15" s="24">
        <v>66005.822107253887</v>
      </c>
      <c r="W15" s="25">
        <v>15</v>
      </c>
      <c r="X15" s="5">
        <v>68945.044885799885</v>
      </c>
    </row>
    <row r="16" spans="2:24" x14ac:dyDescent="0.3">
      <c r="B16" s="6" t="s">
        <v>24</v>
      </c>
      <c r="C16" s="2">
        <v>15651</v>
      </c>
      <c r="D16" s="2">
        <v>46296321.848474108</v>
      </c>
      <c r="E16" s="3">
        <v>0</v>
      </c>
      <c r="F16" s="4">
        <v>0</v>
      </c>
      <c r="G16" s="2">
        <v>0</v>
      </c>
      <c r="H16" s="2">
        <v>0</v>
      </c>
      <c r="I16" s="3">
        <v>4940</v>
      </c>
      <c r="J16" s="24">
        <v>18241442.724520747</v>
      </c>
      <c r="K16" s="24">
        <v>0</v>
      </c>
      <c r="L16" s="24">
        <v>0</v>
      </c>
      <c r="M16" s="25">
        <v>4940</v>
      </c>
      <c r="N16" s="5">
        <v>18241442.724520747</v>
      </c>
      <c r="O16" s="24">
        <v>8811</v>
      </c>
      <c r="P16" s="4">
        <v>24029622.667337354</v>
      </c>
      <c r="Q16" s="3">
        <v>0</v>
      </c>
      <c r="R16" s="24">
        <v>0</v>
      </c>
      <c r="S16" s="24">
        <v>14</v>
      </c>
      <c r="T16" s="24">
        <v>27845.698737379604</v>
      </c>
      <c r="U16" s="24">
        <v>1886</v>
      </c>
      <c r="V16" s="24">
        <v>3997410.7578786253</v>
      </c>
      <c r="W16" s="25">
        <v>1900</v>
      </c>
      <c r="X16" s="5">
        <v>4025256.4566160049</v>
      </c>
    </row>
    <row r="17" spans="2:24" x14ac:dyDescent="0.3">
      <c r="B17" s="6" t="s">
        <v>25</v>
      </c>
      <c r="C17" s="2">
        <v>10358</v>
      </c>
      <c r="D17" s="2">
        <v>24536173.884353116</v>
      </c>
      <c r="E17" s="3">
        <v>0</v>
      </c>
      <c r="F17" s="4">
        <v>0</v>
      </c>
      <c r="G17" s="2">
        <v>707</v>
      </c>
      <c r="H17" s="2">
        <v>1634584.7573459821</v>
      </c>
      <c r="I17" s="3">
        <v>1750</v>
      </c>
      <c r="J17" s="24">
        <v>2934476.6480376204</v>
      </c>
      <c r="K17" s="24">
        <v>708</v>
      </c>
      <c r="L17" s="24">
        <v>1659300.7526700343</v>
      </c>
      <c r="M17" s="25">
        <v>2458</v>
      </c>
      <c r="N17" s="5">
        <v>4593777.4007076547</v>
      </c>
      <c r="O17" s="24">
        <v>5160</v>
      </c>
      <c r="P17" s="4">
        <v>15127709.870263321</v>
      </c>
      <c r="Q17" s="3">
        <v>0</v>
      </c>
      <c r="R17" s="24">
        <v>0</v>
      </c>
      <c r="S17" s="24">
        <v>50</v>
      </c>
      <c r="T17" s="24">
        <v>85064.683429104742</v>
      </c>
      <c r="U17" s="24">
        <v>1983</v>
      </c>
      <c r="V17" s="24">
        <v>3095037.1726070531</v>
      </c>
      <c r="W17" s="25">
        <v>2033</v>
      </c>
      <c r="X17" s="5">
        <v>3180101.8560361578</v>
      </c>
    </row>
    <row r="18" spans="2:24" x14ac:dyDescent="0.3">
      <c r="B18" s="6" t="s">
        <v>26</v>
      </c>
      <c r="C18" s="2">
        <v>335</v>
      </c>
      <c r="D18" s="2">
        <v>3273712.2058130838</v>
      </c>
      <c r="E18" s="3">
        <v>38</v>
      </c>
      <c r="F18" s="4">
        <v>329171.51079107623</v>
      </c>
      <c r="G18" s="2">
        <v>9</v>
      </c>
      <c r="H18" s="2">
        <v>36901.201410191534</v>
      </c>
      <c r="I18" s="3">
        <v>78</v>
      </c>
      <c r="J18" s="24">
        <v>983148.16670723783</v>
      </c>
      <c r="K18" s="24">
        <v>15</v>
      </c>
      <c r="L18" s="24">
        <v>244089.99987542478</v>
      </c>
      <c r="M18" s="25">
        <v>93</v>
      </c>
      <c r="N18" s="5">
        <v>1227238.1665826626</v>
      </c>
      <c r="O18" s="24">
        <v>130</v>
      </c>
      <c r="P18" s="4">
        <v>1148976.8901512511</v>
      </c>
      <c r="Q18" s="3">
        <v>23</v>
      </c>
      <c r="R18" s="24">
        <v>256635.06159571433</v>
      </c>
      <c r="S18" s="24">
        <v>0</v>
      </c>
      <c r="T18" s="24">
        <v>0</v>
      </c>
      <c r="U18" s="24">
        <v>42</v>
      </c>
      <c r="V18" s="24">
        <v>274789.37528218812</v>
      </c>
      <c r="W18" s="25">
        <v>65</v>
      </c>
      <c r="X18" s="5">
        <v>531424.43687790248</v>
      </c>
    </row>
    <row r="19" spans="2:24" x14ac:dyDescent="0.3">
      <c r="B19" s="6" t="s">
        <v>58</v>
      </c>
      <c r="C19" s="2">
        <v>0</v>
      </c>
      <c r="D19" s="2">
        <v>0</v>
      </c>
      <c r="E19" s="3">
        <v>0</v>
      </c>
      <c r="F19" s="4">
        <v>0</v>
      </c>
      <c r="G19" s="2">
        <v>0</v>
      </c>
      <c r="H19" s="2">
        <v>0</v>
      </c>
      <c r="I19" s="3">
        <v>0</v>
      </c>
      <c r="J19" s="2">
        <v>0</v>
      </c>
      <c r="K19" s="2">
        <v>0</v>
      </c>
      <c r="L19" s="2">
        <v>0</v>
      </c>
      <c r="M19" s="42">
        <v>0</v>
      </c>
      <c r="N19" s="5">
        <v>0</v>
      </c>
      <c r="O19" s="2">
        <v>0</v>
      </c>
      <c r="P19" s="4">
        <v>0</v>
      </c>
      <c r="Q19" s="3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42">
        <v>0</v>
      </c>
      <c r="X19" s="5">
        <v>0</v>
      </c>
    </row>
    <row r="20" spans="2:24" x14ac:dyDescent="0.3">
      <c r="B20" s="6" t="s">
        <v>27</v>
      </c>
      <c r="C20" s="2">
        <v>96</v>
      </c>
      <c r="D20" s="2">
        <v>881427.10056553781</v>
      </c>
      <c r="E20" s="3">
        <v>0</v>
      </c>
      <c r="F20" s="4">
        <v>0</v>
      </c>
      <c r="G20" s="2">
        <v>0</v>
      </c>
      <c r="H20" s="2">
        <v>0</v>
      </c>
      <c r="I20" s="3">
        <v>33</v>
      </c>
      <c r="J20" s="24">
        <v>288610.49132131552</v>
      </c>
      <c r="K20" s="24">
        <v>4</v>
      </c>
      <c r="L20" s="24">
        <v>39122.994229473625</v>
      </c>
      <c r="M20" s="25">
        <v>37</v>
      </c>
      <c r="N20" s="5">
        <v>327733.48555078916</v>
      </c>
      <c r="O20" s="24">
        <v>57</v>
      </c>
      <c r="P20" s="4">
        <v>543592.92119809042</v>
      </c>
      <c r="Q20" s="3">
        <v>0</v>
      </c>
      <c r="R20" s="24">
        <v>0</v>
      </c>
      <c r="S20" s="24">
        <v>0</v>
      </c>
      <c r="T20" s="24">
        <v>0</v>
      </c>
      <c r="U20" s="24">
        <v>2</v>
      </c>
      <c r="V20" s="24">
        <v>10100.693816658266</v>
      </c>
      <c r="W20" s="25">
        <v>2</v>
      </c>
      <c r="X20" s="5">
        <v>10100.693816658266</v>
      </c>
    </row>
    <row r="21" spans="2:24" x14ac:dyDescent="0.3">
      <c r="B21" s="13" t="s">
        <v>0</v>
      </c>
      <c r="C21" s="68">
        <v>147</v>
      </c>
      <c r="D21" s="68">
        <v>81118.278922579193</v>
      </c>
      <c r="E21" s="69">
        <v>1</v>
      </c>
      <c r="F21" s="70">
        <v>1447.7661137210182</v>
      </c>
      <c r="G21" s="68">
        <v>4</v>
      </c>
      <c r="H21" s="68">
        <v>14730.178482626638</v>
      </c>
      <c r="I21" s="69">
        <v>16</v>
      </c>
      <c r="J21" s="68">
        <v>5619.6556808153819</v>
      </c>
      <c r="K21" s="68">
        <v>0</v>
      </c>
      <c r="L21" s="68">
        <v>0</v>
      </c>
      <c r="M21" s="71">
        <v>16</v>
      </c>
      <c r="N21" s="72">
        <v>5619.6556808153819</v>
      </c>
      <c r="O21" s="68">
        <v>93</v>
      </c>
      <c r="P21" s="70">
        <v>39595.841746369559</v>
      </c>
      <c r="Q21" s="69">
        <v>8</v>
      </c>
      <c r="R21" s="68">
        <v>5936.9858115553952</v>
      </c>
      <c r="S21" s="68">
        <v>0</v>
      </c>
      <c r="T21" s="68">
        <v>0</v>
      </c>
      <c r="U21" s="68">
        <v>25</v>
      </c>
      <c r="V21" s="68">
        <v>13787.851087491199</v>
      </c>
      <c r="W21" s="71">
        <v>33</v>
      </c>
      <c r="X21" s="72">
        <v>19724.836899046593</v>
      </c>
    </row>
    <row r="22" spans="2:24" x14ac:dyDescent="0.3">
      <c r="B22" s="62" t="s">
        <v>4</v>
      </c>
      <c r="C22" s="63">
        <v>192147</v>
      </c>
      <c r="D22" s="63">
        <v>355214563.94446236</v>
      </c>
      <c r="E22" s="64">
        <v>1682</v>
      </c>
      <c r="F22" s="65">
        <v>5635324.1931481604</v>
      </c>
      <c r="G22" s="63">
        <v>21299</v>
      </c>
      <c r="H22" s="63">
        <v>28967944.807586834</v>
      </c>
      <c r="I22" s="64">
        <v>14589</v>
      </c>
      <c r="J22" s="63">
        <v>67093566.378224522</v>
      </c>
      <c r="K22" s="63">
        <v>7177</v>
      </c>
      <c r="L22" s="63">
        <v>23306403.801328782</v>
      </c>
      <c r="M22" s="66">
        <v>21766</v>
      </c>
      <c r="N22" s="67">
        <v>90399970.1795533</v>
      </c>
      <c r="O22" s="63">
        <v>123732</v>
      </c>
      <c r="P22" s="65">
        <v>200305219.57524562</v>
      </c>
      <c r="Q22" s="64">
        <v>4185</v>
      </c>
      <c r="R22" s="63">
        <v>3723332.1688916809</v>
      </c>
      <c r="S22" s="63">
        <v>6171</v>
      </c>
      <c r="T22" s="63">
        <v>5057806.4891570732</v>
      </c>
      <c r="U22" s="63">
        <v>13312</v>
      </c>
      <c r="V22" s="63">
        <v>21124966.530879669</v>
      </c>
      <c r="W22" s="66">
        <v>23668</v>
      </c>
      <c r="X22" s="67">
        <v>29906105.188928429</v>
      </c>
    </row>
    <row r="23" spans="2:24" s="20" customFormat="1" x14ac:dyDescent="0.3">
      <c r="B23" s="20" t="s">
        <v>46</v>
      </c>
      <c r="D23" s="21">
        <v>14407.92475069307</v>
      </c>
      <c r="E23" s="23"/>
      <c r="F23" s="28">
        <v>228.57544470877434</v>
      </c>
      <c r="H23" s="21">
        <v>1174.9742587558894</v>
      </c>
      <c r="I23" s="23"/>
      <c r="J23" s="21">
        <v>2721.3947674291567</v>
      </c>
      <c r="K23" s="26"/>
      <c r="L23" s="21">
        <v>945.33542895868914</v>
      </c>
      <c r="M23" s="26"/>
      <c r="N23" s="28">
        <v>3666.7301963878454</v>
      </c>
      <c r="P23" s="21">
        <v>8124.6176923714584</v>
      </c>
      <c r="Q23" s="23"/>
      <c r="R23" s="21">
        <v>151.02277653123934</v>
      </c>
      <c r="S23" s="26"/>
      <c r="T23" s="21">
        <v>205.15064047524754</v>
      </c>
      <c r="U23" s="26"/>
      <c r="V23" s="21">
        <v>856.85374146261506</v>
      </c>
      <c r="W23" s="26"/>
      <c r="X23" s="28">
        <v>1213.0271584691022</v>
      </c>
    </row>
    <row r="24" spans="2:24" s="20" customFormat="1" x14ac:dyDescent="0.3">
      <c r="D24" s="21"/>
      <c r="E24" s="26"/>
      <c r="F24" s="60"/>
      <c r="H24" s="21"/>
      <c r="I24" s="26"/>
      <c r="J24" s="21"/>
      <c r="K24" s="26"/>
      <c r="L24" s="21"/>
      <c r="M24" s="26"/>
      <c r="N24" s="60"/>
      <c r="P24" s="21"/>
      <c r="Q24" s="26"/>
      <c r="R24" s="21"/>
      <c r="S24" s="26"/>
      <c r="T24" s="21"/>
      <c r="U24" s="26"/>
      <c r="V24" s="21"/>
      <c r="W24" s="26"/>
      <c r="X24" s="60"/>
    </row>
    <row r="25" spans="2:24" x14ac:dyDescent="0.3">
      <c r="B25" s="6" t="s">
        <v>28</v>
      </c>
      <c r="C25" s="8"/>
      <c r="D25" s="8"/>
      <c r="E25" s="8"/>
      <c r="F25" s="8"/>
      <c r="G25" s="8"/>
      <c r="H25" s="8"/>
      <c r="I25" s="8"/>
      <c r="J25" s="8"/>
      <c r="K25" s="8"/>
      <c r="L25" s="8"/>
      <c r="P25" s="22"/>
    </row>
    <row r="26" spans="2:24" x14ac:dyDescent="0.3"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</row>
    <row r="28" spans="2:24" x14ac:dyDescent="0.3">
      <c r="B28" s="7" t="s">
        <v>53</v>
      </c>
    </row>
    <row r="29" spans="2:24" x14ac:dyDescent="0.3">
      <c r="B29" s="127" t="s">
        <v>44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2:24" ht="15" customHeight="1" x14ac:dyDescent="0.3">
      <c r="B30" s="137" t="s">
        <v>29</v>
      </c>
      <c r="C30" s="153" t="s">
        <v>5</v>
      </c>
      <c r="D30" s="153"/>
      <c r="E30" s="141" t="s">
        <v>6</v>
      </c>
      <c r="F30" s="138"/>
      <c r="G30" s="155" t="s">
        <v>7</v>
      </c>
      <c r="H30" s="156"/>
      <c r="I30" s="147" t="s">
        <v>8</v>
      </c>
      <c r="J30" s="145"/>
      <c r="K30" s="145"/>
      <c r="L30" s="145"/>
      <c r="M30" s="145"/>
      <c r="N30" s="146"/>
      <c r="O30" s="147" t="s">
        <v>9</v>
      </c>
      <c r="P30" s="146"/>
      <c r="Q30" s="147" t="s">
        <v>10</v>
      </c>
      <c r="R30" s="145"/>
      <c r="S30" s="145"/>
      <c r="T30" s="145"/>
      <c r="U30" s="145"/>
      <c r="V30" s="145"/>
      <c r="W30" s="145"/>
      <c r="X30" s="146"/>
    </row>
    <row r="31" spans="2:24" ht="15" customHeight="1" x14ac:dyDescent="0.3">
      <c r="B31" s="137"/>
      <c r="C31" s="154"/>
      <c r="D31" s="154"/>
      <c r="E31" s="141"/>
      <c r="F31" s="138"/>
      <c r="G31" s="157"/>
      <c r="H31" s="158"/>
      <c r="I31" s="142" t="s">
        <v>11</v>
      </c>
      <c r="J31" s="144"/>
      <c r="K31" s="144" t="s">
        <v>12</v>
      </c>
      <c r="L31" s="144"/>
      <c r="M31" s="148" t="s">
        <v>4</v>
      </c>
      <c r="N31" s="149"/>
      <c r="O31" s="142" t="s">
        <v>13</v>
      </c>
      <c r="P31" s="143"/>
      <c r="Q31" s="142" t="s">
        <v>14</v>
      </c>
      <c r="R31" s="144"/>
      <c r="S31" s="144" t="s">
        <v>15</v>
      </c>
      <c r="T31" s="144"/>
      <c r="U31" s="144" t="s">
        <v>16</v>
      </c>
      <c r="V31" s="144"/>
      <c r="W31" s="148" t="s">
        <v>4</v>
      </c>
      <c r="X31" s="149"/>
    </row>
    <row r="32" spans="2:24" ht="45" customHeight="1" x14ac:dyDescent="0.3">
      <c r="B32" s="137"/>
      <c r="C32" s="154"/>
      <c r="D32" s="154"/>
      <c r="E32" s="155"/>
      <c r="F32" s="153"/>
      <c r="G32" s="157"/>
      <c r="H32" s="158"/>
      <c r="I32" s="142"/>
      <c r="J32" s="144"/>
      <c r="K32" s="144"/>
      <c r="L32" s="144"/>
      <c r="M32" s="150"/>
      <c r="N32" s="151"/>
      <c r="O32" s="142"/>
      <c r="P32" s="143"/>
      <c r="Q32" s="142"/>
      <c r="R32" s="144"/>
      <c r="S32" s="144"/>
      <c r="T32" s="144"/>
      <c r="U32" s="144"/>
      <c r="V32" s="144"/>
      <c r="W32" s="150"/>
      <c r="X32" s="151"/>
    </row>
    <row r="33" spans="1:30" x14ac:dyDescent="0.3">
      <c r="B33" s="152"/>
      <c r="C33" s="14" t="s">
        <v>17</v>
      </c>
      <c r="D33" s="14" t="s">
        <v>18</v>
      </c>
      <c r="E33" s="15" t="s">
        <v>17</v>
      </c>
      <c r="F33" s="14" t="s">
        <v>18</v>
      </c>
      <c r="G33" s="15" t="s">
        <v>17</v>
      </c>
      <c r="H33" s="16" t="s">
        <v>18</v>
      </c>
      <c r="I33" s="15" t="s">
        <v>17</v>
      </c>
      <c r="J33" s="14" t="s">
        <v>18</v>
      </c>
      <c r="K33" s="14" t="s">
        <v>17</v>
      </c>
      <c r="L33" s="14" t="s">
        <v>18</v>
      </c>
      <c r="M33" s="17" t="s">
        <v>17</v>
      </c>
      <c r="N33" s="18" t="s">
        <v>18</v>
      </c>
      <c r="O33" s="15" t="s">
        <v>17</v>
      </c>
      <c r="P33" s="16" t="s">
        <v>18</v>
      </c>
      <c r="Q33" s="15" t="s">
        <v>17</v>
      </c>
      <c r="R33" s="14" t="s">
        <v>18</v>
      </c>
      <c r="S33" s="14" t="s">
        <v>17</v>
      </c>
      <c r="T33" s="14" t="s">
        <v>18</v>
      </c>
      <c r="U33" s="14" t="s">
        <v>17</v>
      </c>
      <c r="V33" s="14" t="s">
        <v>18</v>
      </c>
      <c r="W33" s="17" t="s">
        <v>17</v>
      </c>
      <c r="X33" s="18" t="s">
        <v>18</v>
      </c>
    </row>
    <row r="34" spans="1:30" x14ac:dyDescent="0.3">
      <c r="B34" s="6" t="s">
        <v>30</v>
      </c>
      <c r="C34" s="2">
        <v>171237</v>
      </c>
      <c r="D34" s="2">
        <v>118936694.13089085</v>
      </c>
      <c r="E34" s="3">
        <v>1491</v>
      </c>
      <c r="F34" s="24">
        <v>3634502.0552218398</v>
      </c>
      <c r="G34" s="3">
        <v>20162</v>
      </c>
      <c r="H34" s="4">
        <v>17988871.490589689</v>
      </c>
      <c r="I34" s="3">
        <v>11328</v>
      </c>
      <c r="J34" s="24">
        <v>20159714.094171461</v>
      </c>
      <c r="K34" s="24">
        <v>5816</v>
      </c>
      <c r="L34" s="24">
        <v>4444118.23734139</v>
      </c>
      <c r="M34" s="25">
        <v>17144</v>
      </c>
      <c r="N34" s="5">
        <v>24603832.33151285</v>
      </c>
      <c r="O34" s="3">
        <v>110186</v>
      </c>
      <c r="P34" s="4">
        <v>56479860.262355417</v>
      </c>
      <c r="Q34" s="3">
        <v>4103</v>
      </c>
      <c r="R34" s="24">
        <v>3203964.6103674197</v>
      </c>
      <c r="S34" s="24">
        <v>5977</v>
      </c>
      <c r="T34" s="24">
        <v>2554744.8154653744</v>
      </c>
      <c r="U34" s="24">
        <v>12174</v>
      </c>
      <c r="V34" s="24">
        <v>10470918.565378256</v>
      </c>
      <c r="W34" s="25">
        <v>22254</v>
      </c>
      <c r="X34" s="5">
        <v>16229627.991211049</v>
      </c>
    </row>
    <row r="35" spans="1:30" x14ac:dyDescent="0.3">
      <c r="B35" s="6" t="s">
        <v>1</v>
      </c>
      <c r="C35" s="2">
        <v>13599</v>
      </c>
      <c r="D35" s="2">
        <v>71341755.563445315</v>
      </c>
      <c r="E35" s="3">
        <v>114</v>
      </c>
      <c r="F35" s="24">
        <v>860241.94791206869</v>
      </c>
      <c r="G35" s="3">
        <v>815</v>
      </c>
      <c r="H35" s="4">
        <v>5571482.4603135325</v>
      </c>
      <c r="I35" s="3">
        <v>2031</v>
      </c>
      <c r="J35" s="24">
        <v>21285383.199987341</v>
      </c>
      <c r="K35" s="24">
        <v>561</v>
      </c>
      <c r="L35" s="24">
        <v>2994695.19415722</v>
      </c>
      <c r="M35" s="25">
        <v>2592</v>
      </c>
      <c r="N35" s="5">
        <v>24280078.394144561</v>
      </c>
      <c r="O35" s="3">
        <v>9115</v>
      </c>
      <c r="P35" s="4">
        <v>35825700.561127208</v>
      </c>
      <c r="Q35" s="3">
        <v>66</v>
      </c>
      <c r="R35" s="24">
        <v>272035.23593368963</v>
      </c>
      <c r="S35" s="24">
        <v>100</v>
      </c>
      <c r="T35" s="24">
        <v>330175.61318786989</v>
      </c>
      <c r="U35" s="24">
        <v>797</v>
      </c>
      <c r="V35" s="24">
        <v>4202041.3508263882</v>
      </c>
      <c r="W35" s="25">
        <v>963</v>
      </c>
      <c r="X35" s="5">
        <v>4804252.1999479476</v>
      </c>
    </row>
    <row r="36" spans="1:30" x14ac:dyDescent="0.3">
      <c r="B36" s="6" t="s">
        <v>31</v>
      </c>
      <c r="C36" s="2">
        <v>6378</v>
      </c>
      <c r="D36" s="2">
        <v>130792333.39986323</v>
      </c>
      <c r="E36" s="3">
        <v>65</v>
      </c>
      <c r="F36" s="24">
        <v>988076.33582517446</v>
      </c>
      <c r="G36" s="3">
        <v>289</v>
      </c>
      <c r="H36" s="4">
        <v>4194326.7236076444</v>
      </c>
      <c r="I36" s="3">
        <v>1052</v>
      </c>
      <c r="J36" s="24">
        <v>19799230.503556624</v>
      </c>
      <c r="K36" s="24">
        <v>684</v>
      </c>
      <c r="L36" s="24">
        <v>11290665.742958218</v>
      </c>
      <c r="M36" s="25">
        <v>1736</v>
      </c>
      <c r="N36" s="5">
        <v>31089896.246514842</v>
      </c>
      <c r="O36" s="3">
        <v>3898</v>
      </c>
      <c r="P36" s="4">
        <v>88440981.225335374</v>
      </c>
      <c r="Q36" s="3">
        <v>14</v>
      </c>
      <c r="R36" s="24">
        <v>210296.44526282509</v>
      </c>
      <c r="S36" s="24">
        <v>69</v>
      </c>
      <c r="T36" s="24">
        <v>985410.54344089562</v>
      </c>
      <c r="U36" s="24">
        <v>307</v>
      </c>
      <c r="V36" s="24">
        <v>4883345.8798764888</v>
      </c>
      <c r="W36" s="25">
        <v>390</v>
      </c>
      <c r="X36" s="5">
        <v>6079052.8685802091</v>
      </c>
    </row>
    <row r="37" spans="1:30" x14ac:dyDescent="0.3">
      <c r="B37" s="13" t="s">
        <v>32</v>
      </c>
      <c r="C37" s="68">
        <v>933</v>
      </c>
      <c r="D37" s="68">
        <v>34143780.85026294</v>
      </c>
      <c r="E37" s="69">
        <v>12</v>
      </c>
      <c r="F37" s="68">
        <v>152503.85418907757</v>
      </c>
      <c r="G37" s="69">
        <v>33</v>
      </c>
      <c r="H37" s="70">
        <v>1213264.1330759677</v>
      </c>
      <c r="I37" s="69">
        <v>178</v>
      </c>
      <c r="J37" s="68">
        <v>5849238.5805090955</v>
      </c>
      <c r="K37" s="68">
        <v>116</v>
      </c>
      <c r="L37" s="68">
        <v>4576924.6268719528</v>
      </c>
      <c r="M37" s="71">
        <v>294</v>
      </c>
      <c r="N37" s="72">
        <v>10426163.207381047</v>
      </c>
      <c r="O37" s="69">
        <v>533</v>
      </c>
      <c r="P37" s="70">
        <v>19558677.526427623</v>
      </c>
      <c r="Q37" s="69">
        <v>2</v>
      </c>
      <c r="R37" s="68">
        <v>37035.877327746974</v>
      </c>
      <c r="S37" s="68">
        <v>25</v>
      </c>
      <c r="T37" s="68">
        <v>1187475.5170629336</v>
      </c>
      <c r="U37" s="68">
        <v>34</v>
      </c>
      <c r="V37" s="68">
        <v>1568660.7347985399</v>
      </c>
      <c r="W37" s="71">
        <v>61</v>
      </c>
      <c r="X37" s="72">
        <v>2793172.1291892203</v>
      </c>
    </row>
    <row r="38" spans="1:30" x14ac:dyDescent="0.3">
      <c r="B38" s="62" t="s">
        <v>4</v>
      </c>
      <c r="C38" s="63">
        <f>+SUM(C34:C37)</f>
        <v>192147</v>
      </c>
      <c r="D38" s="63">
        <f t="shared" ref="D38:X38" si="0">+SUM(D34:D37)</f>
        <v>355214563.94446236</v>
      </c>
      <c r="E38" s="64">
        <f t="shared" si="0"/>
        <v>1682</v>
      </c>
      <c r="F38" s="65">
        <f t="shared" si="0"/>
        <v>5635324.1931481604</v>
      </c>
      <c r="G38" s="63">
        <f t="shared" si="0"/>
        <v>21299</v>
      </c>
      <c r="H38" s="63">
        <f t="shared" si="0"/>
        <v>28967944.807586834</v>
      </c>
      <c r="I38" s="64">
        <f t="shared" si="0"/>
        <v>14589</v>
      </c>
      <c r="J38" s="63">
        <f t="shared" si="0"/>
        <v>67093566.378224522</v>
      </c>
      <c r="K38" s="63">
        <f t="shared" si="0"/>
        <v>7177</v>
      </c>
      <c r="L38" s="63">
        <f t="shared" si="0"/>
        <v>23306403.801328778</v>
      </c>
      <c r="M38" s="66">
        <f t="shared" si="0"/>
        <v>21766</v>
      </c>
      <c r="N38" s="67">
        <f t="shared" si="0"/>
        <v>90399970.1795533</v>
      </c>
      <c r="O38" s="63">
        <f t="shared" si="0"/>
        <v>123732</v>
      </c>
      <c r="P38" s="65">
        <f t="shared" si="0"/>
        <v>200305219.57524562</v>
      </c>
      <c r="Q38" s="64">
        <f t="shared" si="0"/>
        <v>4185</v>
      </c>
      <c r="R38" s="63">
        <f t="shared" si="0"/>
        <v>3723332.1688916818</v>
      </c>
      <c r="S38" s="63">
        <f t="shared" si="0"/>
        <v>6171</v>
      </c>
      <c r="T38" s="63">
        <f t="shared" si="0"/>
        <v>5057806.4891570732</v>
      </c>
      <c r="U38" s="63">
        <f t="shared" si="0"/>
        <v>13312</v>
      </c>
      <c r="V38" s="63">
        <f t="shared" si="0"/>
        <v>21124966.530879673</v>
      </c>
      <c r="W38" s="66">
        <f t="shared" si="0"/>
        <v>23668</v>
      </c>
      <c r="X38" s="67">
        <f t="shared" si="0"/>
        <v>29906105.188928422</v>
      </c>
    </row>
    <row r="39" spans="1:30" s="20" customFormat="1" x14ac:dyDescent="0.3">
      <c r="B39" s="20" t="s">
        <v>46</v>
      </c>
      <c r="D39" s="21">
        <v>14407.924750693068</v>
      </c>
      <c r="E39" s="23"/>
      <c r="F39" s="28">
        <v>228.57544470877434</v>
      </c>
      <c r="H39" s="21">
        <v>1174.9742587558894</v>
      </c>
      <c r="I39" s="23"/>
      <c r="J39" s="21">
        <v>2721.3947674291571</v>
      </c>
      <c r="K39" s="26"/>
      <c r="L39" s="21">
        <v>945.33542895868902</v>
      </c>
      <c r="M39" s="26"/>
      <c r="N39" s="28">
        <v>3666.7301963878454</v>
      </c>
      <c r="P39" s="21">
        <v>8124.6176923714584</v>
      </c>
      <c r="Q39" s="23"/>
      <c r="R39" s="21">
        <v>151.02277653123937</v>
      </c>
      <c r="S39" s="26"/>
      <c r="T39" s="21">
        <v>205.15064047524754</v>
      </c>
      <c r="U39" s="26"/>
      <c r="V39" s="21">
        <v>856.85374146261529</v>
      </c>
      <c r="W39" s="26"/>
      <c r="X39" s="28">
        <v>1213.027158469102</v>
      </c>
    </row>
    <row r="40" spans="1:30" s="20" customFormat="1" x14ac:dyDescent="0.3">
      <c r="D40" s="21"/>
      <c r="E40" s="26"/>
      <c r="F40" s="60"/>
      <c r="H40" s="21"/>
      <c r="I40" s="26"/>
      <c r="J40" s="21"/>
      <c r="K40" s="26"/>
      <c r="L40" s="21"/>
      <c r="M40" s="26"/>
      <c r="N40" s="60"/>
      <c r="P40" s="21"/>
      <c r="Q40" s="26"/>
      <c r="R40" s="21"/>
      <c r="S40" s="26"/>
      <c r="T40" s="21"/>
      <c r="U40" s="26"/>
      <c r="V40" s="21"/>
      <c r="W40" s="26"/>
      <c r="X40" s="60"/>
    </row>
    <row r="41" spans="1:30" x14ac:dyDescent="0.3">
      <c r="B41" s="6" t="s">
        <v>28</v>
      </c>
      <c r="C41" s="8"/>
      <c r="D41" s="8"/>
      <c r="E41" s="8"/>
      <c r="F41" s="8"/>
      <c r="G41" s="8"/>
      <c r="H41" s="8"/>
      <c r="I41" s="8"/>
      <c r="J41" s="8"/>
      <c r="K41" s="8"/>
      <c r="L41" s="8"/>
      <c r="P41" s="22"/>
    </row>
    <row r="42" spans="1:30" x14ac:dyDescent="0.3"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</row>
    <row r="44" spans="1:30" x14ac:dyDescent="0.3">
      <c r="B44" s="7" t="s">
        <v>47</v>
      </c>
    </row>
    <row r="45" spans="1:30" x14ac:dyDescent="0.3">
      <c r="B45" s="127" t="s">
        <v>98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</row>
    <row r="46" spans="1:30" ht="14.4" customHeight="1" x14ac:dyDescent="0.3">
      <c r="A46" s="136" t="s">
        <v>2</v>
      </c>
      <c r="B46" s="137" t="s">
        <v>71</v>
      </c>
      <c r="C46" s="138" t="s">
        <v>5</v>
      </c>
      <c r="D46" s="139"/>
      <c r="E46" s="141" t="s">
        <v>6</v>
      </c>
      <c r="F46" s="139"/>
      <c r="G46" s="141" t="s">
        <v>7</v>
      </c>
      <c r="H46" s="139"/>
      <c r="I46" s="128" t="s">
        <v>8</v>
      </c>
      <c r="J46" s="128"/>
      <c r="K46" s="128"/>
      <c r="L46" s="128"/>
      <c r="M46" s="128"/>
      <c r="N46" s="128"/>
      <c r="O46" s="129" t="s">
        <v>9</v>
      </c>
      <c r="P46" s="130"/>
      <c r="Q46" s="128" t="s">
        <v>10</v>
      </c>
      <c r="R46" s="128"/>
      <c r="S46" s="128"/>
      <c r="T46" s="128"/>
      <c r="U46" s="128"/>
      <c r="V46" s="128"/>
      <c r="W46" s="128"/>
      <c r="X46" s="128"/>
      <c r="Y46" s="77"/>
      <c r="Z46" s="77"/>
      <c r="AA46" s="77"/>
      <c r="AB46" s="77"/>
      <c r="AC46" s="77"/>
      <c r="AD46" s="77"/>
    </row>
    <row r="47" spans="1:30" ht="15" customHeight="1" x14ac:dyDescent="0.3">
      <c r="A47" s="136"/>
      <c r="B47" s="137"/>
      <c r="C47" s="138"/>
      <c r="D47" s="139"/>
      <c r="E47" s="141"/>
      <c r="F47" s="139"/>
      <c r="G47" s="141"/>
      <c r="H47" s="139"/>
      <c r="I47" s="131" t="s">
        <v>11</v>
      </c>
      <c r="J47" s="131"/>
      <c r="K47" s="131" t="s">
        <v>12</v>
      </c>
      <c r="L47" s="131"/>
      <c r="M47" s="132" t="s">
        <v>4</v>
      </c>
      <c r="N47" s="133"/>
      <c r="O47" s="134" t="s">
        <v>13</v>
      </c>
      <c r="P47" s="135"/>
      <c r="Q47" s="131" t="s">
        <v>14</v>
      </c>
      <c r="R47" s="131"/>
      <c r="S47" s="131" t="s">
        <v>15</v>
      </c>
      <c r="T47" s="131"/>
      <c r="U47" s="131" t="s">
        <v>16</v>
      </c>
      <c r="V47" s="131"/>
      <c r="W47" s="132" t="s">
        <v>4</v>
      </c>
      <c r="X47" s="133"/>
      <c r="Y47" s="77"/>
      <c r="Z47" s="77"/>
      <c r="AA47" s="77"/>
      <c r="AB47" s="77"/>
      <c r="AC47" s="77"/>
      <c r="AD47" s="77"/>
    </row>
    <row r="48" spans="1:30" x14ac:dyDescent="0.3">
      <c r="A48" s="136"/>
      <c r="B48" s="137"/>
      <c r="C48" s="138"/>
      <c r="D48" s="139"/>
      <c r="E48" s="141"/>
      <c r="F48" s="139"/>
      <c r="G48" s="141"/>
      <c r="H48" s="139"/>
      <c r="I48" s="131"/>
      <c r="J48" s="131"/>
      <c r="K48" s="131"/>
      <c r="L48" s="131"/>
      <c r="M48" s="132"/>
      <c r="N48" s="133"/>
      <c r="O48" s="134"/>
      <c r="P48" s="135"/>
      <c r="Q48" s="131"/>
      <c r="R48" s="131"/>
      <c r="S48" s="131"/>
      <c r="T48" s="131"/>
      <c r="U48" s="131"/>
      <c r="V48" s="131"/>
      <c r="W48" s="132"/>
      <c r="X48" s="133"/>
      <c r="Y48" s="77"/>
      <c r="Z48" s="77"/>
      <c r="AA48" s="77"/>
      <c r="AB48" s="77"/>
      <c r="AC48" s="77"/>
      <c r="AD48" s="77"/>
    </row>
    <row r="49" spans="1:30" x14ac:dyDescent="0.3">
      <c r="A49" s="136"/>
      <c r="B49" s="137"/>
      <c r="C49" s="85" t="s">
        <v>17</v>
      </c>
      <c r="D49" s="86" t="s">
        <v>18</v>
      </c>
      <c r="E49" s="90" t="s">
        <v>17</v>
      </c>
      <c r="F49" s="86" t="s">
        <v>18</v>
      </c>
      <c r="G49" s="90" t="s">
        <v>17</v>
      </c>
      <c r="H49" s="86" t="s">
        <v>18</v>
      </c>
      <c r="I49" s="78" t="s">
        <v>17</v>
      </c>
      <c r="J49" s="78" t="s">
        <v>18</v>
      </c>
      <c r="K49" s="78" t="s">
        <v>17</v>
      </c>
      <c r="L49" s="78" t="s">
        <v>18</v>
      </c>
      <c r="M49" s="93" t="s">
        <v>17</v>
      </c>
      <c r="N49" s="94" t="s">
        <v>18</v>
      </c>
      <c r="O49" s="85" t="s">
        <v>17</v>
      </c>
      <c r="P49" s="86" t="s">
        <v>18</v>
      </c>
      <c r="Q49" s="78" t="s">
        <v>17</v>
      </c>
      <c r="R49" s="78" t="s">
        <v>18</v>
      </c>
      <c r="S49" s="78" t="s">
        <v>17</v>
      </c>
      <c r="T49" s="78" t="s">
        <v>18</v>
      </c>
      <c r="U49" s="78" t="s">
        <v>17</v>
      </c>
      <c r="V49" s="78" t="s">
        <v>18</v>
      </c>
      <c r="W49" s="93" t="s">
        <v>17</v>
      </c>
      <c r="X49" s="94" t="s">
        <v>18</v>
      </c>
      <c r="Y49" s="77"/>
      <c r="Z49" s="77"/>
      <c r="AA49" s="77"/>
      <c r="AB49" s="77"/>
      <c r="AC49" s="77"/>
      <c r="AD49" s="77"/>
    </row>
    <row r="50" spans="1:30" x14ac:dyDescent="0.3">
      <c r="A50" s="79"/>
      <c r="B50" s="80" t="s">
        <v>72</v>
      </c>
      <c r="C50" s="87">
        <v>3964</v>
      </c>
      <c r="D50" s="88">
        <v>6097346.0870753881</v>
      </c>
      <c r="E50" s="91">
        <v>7</v>
      </c>
      <c r="F50" s="88">
        <v>13545.030408138735</v>
      </c>
      <c r="G50" s="91">
        <v>409</v>
      </c>
      <c r="H50" s="88">
        <v>835599.2679690501</v>
      </c>
      <c r="I50" s="81">
        <v>246</v>
      </c>
      <c r="J50" s="81">
        <v>903443.73021316167</v>
      </c>
      <c r="K50" s="81">
        <v>114</v>
      </c>
      <c r="L50" s="81">
        <v>230221.92453232946</v>
      </c>
      <c r="M50" s="87">
        <v>360</v>
      </c>
      <c r="N50" s="88">
        <v>1133665.6547454912</v>
      </c>
      <c r="O50" s="87">
        <v>2727</v>
      </c>
      <c r="P50" s="88">
        <v>3196290.9388359222</v>
      </c>
      <c r="Q50" s="81">
        <v>80</v>
      </c>
      <c r="R50" s="81">
        <v>232080.2749274181</v>
      </c>
      <c r="S50" s="81">
        <v>136</v>
      </c>
      <c r="T50" s="81">
        <v>39862.814901755599</v>
      </c>
      <c r="U50" s="81">
        <v>245</v>
      </c>
      <c r="V50" s="81">
        <v>646302.10528761218</v>
      </c>
      <c r="W50" s="87">
        <v>461</v>
      </c>
      <c r="X50" s="88">
        <v>918245.19511678594</v>
      </c>
      <c r="Y50" s="81"/>
      <c r="Z50" s="81"/>
      <c r="AA50" s="81"/>
      <c r="AB50" s="81"/>
      <c r="AC50" s="81"/>
      <c r="AD50" s="81"/>
    </row>
    <row r="51" spans="1:30" x14ac:dyDescent="0.3">
      <c r="B51" s="82" t="s">
        <v>73</v>
      </c>
      <c r="C51" s="87">
        <v>6023</v>
      </c>
      <c r="D51" s="88">
        <v>7752120.318387337</v>
      </c>
      <c r="E51" s="91">
        <v>67</v>
      </c>
      <c r="F51" s="88">
        <v>178717.73190267105</v>
      </c>
      <c r="G51" s="91">
        <v>622</v>
      </c>
      <c r="H51" s="88">
        <v>607437.34233237815</v>
      </c>
      <c r="I51" s="81">
        <v>413</v>
      </c>
      <c r="J51" s="81">
        <v>1931749.3754572668</v>
      </c>
      <c r="K51" s="81">
        <v>276</v>
      </c>
      <c r="L51" s="81">
        <v>376491.12048006576</v>
      </c>
      <c r="M51" s="87">
        <v>689</v>
      </c>
      <c r="N51" s="88">
        <v>2308240.4959373325</v>
      </c>
      <c r="O51" s="87">
        <v>3870</v>
      </c>
      <c r="P51" s="88">
        <v>3790411.2701184778</v>
      </c>
      <c r="Q51" s="81">
        <v>129</v>
      </c>
      <c r="R51" s="81">
        <v>165764.51276104822</v>
      </c>
      <c r="S51" s="81">
        <v>229</v>
      </c>
      <c r="T51" s="81">
        <v>106846.34450840428</v>
      </c>
      <c r="U51" s="81">
        <v>417</v>
      </c>
      <c r="V51" s="81">
        <v>594702.62082702457</v>
      </c>
      <c r="W51" s="87">
        <v>775</v>
      </c>
      <c r="X51" s="88">
        <v>867313.47809647711</v>
      </c>
      <c r="Y51" s="81"/>
      <c r="Z51" s="81"/>
      <c r="AA51" s="81"/>
      <c r="AB51" s="81"/>
      <c r="AC51" s="81"/>
      <c r="AD51" s="81"/>
    </row>
    <row r="52" spans="1:30" x14ac:dyDescent="0.3">
      <c r="B52" s="82" t="s">
        <v>74</v>
      </c>
      <c r="C52" s="87">
        <v>3496</v>
      </c>
      <c r="D52" s="88">
        <v>2921228.4490755005</v>
      </c>
      <c r="E52" s="91">
        <v>3</v>
      </c>
      <c r="F52" s="88">
        <v>4764.1605835238151</v>
      </c>
      <c r="G52" s="91">
        <v>324</v>
      </c>
      <c r="H52" s="88">
        <v>188050.53915820143</v>
      </c>
      <c r="I52" s="81">
        <v>162</v>
      </c>
      <c r="J52" s="81">
        <v>613823.30361372523</v>
      </c>
      <c r="K52" s="81">
        <v>108</v>
      </c>
      <c r="L52" s="81">
        <v>124436.26468935484</v>
      </c>
      <c r="M52" s="87">
        <v>270</v>
      </c>
      <c r="N52" s="88">
        <v>738259.56830308004</v>
      </c>
      <c r="O52" s="87">
        <v>2564</v>
      </c>
      <c r="P52" s="88">
        <v>1808047.0168779227</v>
      </c>
      <c r="Q52" s="81">
        <v>65</v>
      </c>
      <c r="R52" s="81">
        <v>18443.866909217995</v>
      </c>
      <c r="S52" s="81">
        <v>120</v>
      </c>
      <c r="T52" s="81">
        <v>32066.558353559973</v>
      </c>
      <c r="U52" s="81">
        <v>150</v>
      </c>
      <c r="V52" s="81">
        <v>131596.73888999436</v>
      </c>
      <c r="W52" s="87">
        <v>335</v>
      </c>
      <c r="X52" s="88">
        <v>182107.16415277231</v>
      </c>
      <c r="Y52" s="81"/>
      <c r="Z52" s="81"/>
      <c r="AA52" s="81"/>
      <c r="AB52" s="81"/>
      <c r="AC52" s="81"/>
      <c r="AD52" s="81"/>
    </row>
    <row r="53" spans="1:30" x14ac:dyDescent="0.3">
      <c r="B53" s="82" t="s">
        <v>75</v>
      </c>
      <c r="C53" s="87">
        <v>8088</v>
      </c>
      <c r="D53" s="88">
        <v>8639758.2772660647</v>
      </c>
      <c r="E53" s="91">
        <v>14</v>
      </c>
      <c r="F53" s="88">
        <v>21352.867031436388</v>
      </c>
      <c r="G53" s="91">
        <v>952</v>
      </c>
      <c r="H53" s="88">
        <v>1017172.8042859264</v>
      </c>
      <c r="I53" s="81">
        <v>424</v>
      </c>
      <c r="J53" s="81">
        <v>1730011.4744891827</v>
      </c>
      <c r="K53" s="81">
        <v>290</v>
      </c>
      <c r="L53" s="81">
        <v>909731.22844974883</v>
      </c>
      <c r="M53" s="87">
        <v>714</v>
      </c>
      <c r="N53" s="88">
        <v>2639742.7029389315</v>
      </c>
      <c r="O53" s="87">
        <v>5431</v>
      </c>
      <c r="P53" s="88">
        <v>4215006.9420048464</v>
      </c>
      <c r="Q53" s="81">
        <v>215</v>
      </c>
      <c r="R53" s="81">
        <v>90744.633248857863</v>
      </c>
      <c r="S53" s="81">
        <v>284</v>
      </c>
      <c r="T53" s="81">
        <v>101235.71123867165</v>
      </c>
      <c r="U53" s="81">
        <v>478</v>
      </c>
      <c r="V53" s="81">
        <v>554502.61651739525</v>
      </c>
      <c r="W53" s="87">
        <v>977</v>
      </c>
      <c r="X53" s="88">
        <v>746482.96100492473</v>
      </c>
      <c r="Y53" s="81"/>
      <c r="Z53" s="81"/>
      <c r="AA53" s="81"/>
      <c r="AB53" s="81"/>
      <c r="AC53" s="81"/>
      <c r="AD53" s="81"/>
    </row>
    <row r="54" spans="1:30" x14ac:dyDescent="0.3">
      <c r="B54" s="82" t="s">
        <v>76</v>
      </c>
      <c r="C54" s="87">
        <v>18051</v>
      </c>
      <c r="D54" s="88">
        <v>20573744.03606217</v>
      </c>
      <c r="E54" s="91">
        <v>68</v>
      </c>
      <c r="F54" s="88">
        <v>219399.54816229659</v>
      </c>
      <c r="G54" s="91">
        <v>2089</v>
      </c>
      <c r="H54" s="88">
        <v>2566487.0868689972</v>
      </c>
      <c r="I54" s="81">
        <v>1141</v>
      </c>
      <c r="J54" s="81">
        <v>3650926.2095159981</v>
      </c>
      <c r="K54" s="81">
        <v>728</v>
      </c>
      <c r="L54" s="81">
        <v>1284427.3999501027</v>
      </c>
      <c r="M54" s="87">
        <v>1869</v>
      </c>
      <c r="N54" s="88">
        <v>4935353.609466101</v>
      </c>
      <c r="O54" s="87">
        <v>11743</v>
      </c>
      <c r="P54" s="88">
        <v>11064744.809169276</v>
      </c>
      <c r="Q54" s="81">
        <v>428</v>
      </c>
      <c r="R54" s="81">
        <v>150406.06472591936</v>
      </c>
      <c r="S54" s="81">
        <v>669</v>
      </c>
      <c r="T54" s="81">
        <v>311379.68504689919</v>
      </c>
      <c r="U54" s="81">
        <v>1185</v>
      </c>
      <c r="V54" s="81">
        <v>1325973.2326226821</v>
      </c>
      <c r="W54" s="87">
        <v>2282</v>
      </c>
      <c r="X54" s="88">
        <v>1787758.9823955006</v>
      </c>
      <c r="Y54" s="81"/>
      <c r="Z54" s="81"/>
      <c r="AA54" s="81"/>
      <c r="AB54" s="81"/>
      <c r="AC54" s="81"/>
      <c r="AD54" s="81"/>
    </row>
    <row r="55" spans="1:30" x14ac:dyDescent="0.3">
      <c r="B55" s="82" t="s">
        <v>77</v>
      </c>
      <c r="C55" s="87">
        <v>8432</v>
      </c>
      <c r="D55" s="88">
        <v>45262173.758835159</v>
      </c>
      <c r="E55" s="91">
        <v>97</v>
      </c>
      <c r="F55" s="88">
        <v>543008.3502435782</v>
      </c>
      <c r="G55" s="91">
        <v>889</v>
      </c>
      <c r="H55" s="88">
        <v>1440916.9350252668</v>
      </c>
      <c r="I55" s="81">
        <v>523</v>
      </c>
      <c r="J55" s="81">
        <v>2032818.2047498175</v>
      </c>
      <c r="K55" s="81">
        <v>381</v>
      </c>
      <c r="L55" s="81">
        <v>656385.1327887713</v>
      </c>
      <c r="M55" s="87">
        <v>904</v>
      </c>
      <c r="N55" s="88">
        <v>2689203.3375385888</v>
      </c>
      <c r="O55" s="87">
        <v>5609</v>
      </c>
      <c r="P55" s="88">
        <v>39685905.940049686</v>
      </c>
      <c r="Q55" s="81">
        <v>179</v>
      </c>
      <c r="R55" s="81">
        <v>162028.55378602623</v>
      </c>
      <c r="S55" s="81">
        <v>249</v>
      </c>
      <c r="T55" s="81">
        <v>238611.179885613</v>
      </c>
      <c r="U55" s="81">
        <v>505</v>
      </c>
      <c r="V55" s="81">
        <v>502499.46230639913</v>
      </c>
      <c r="W55" s="87">
        <v>933</v>
      </c>
      <c r="X55" s="88">
        <v>903139.19597803836</v>
      </c>
      <c r="Y55" s="81"/>
      <c r="Z55" s="81"/>
      <c r="AA55" s="81"/>
      <c r="AB55" s="81"/>
      <c r="AC55" s="81"/>
      <c r="AD55" s="81"/>
    </row>
    <row r="56" spans="1:30" x14ac:dyDescent="0.3">
      <c r="B56" s="82" t="s">
        <v>78</v>
      </c>
      <c r="C56" s="87">
        <v>10745</v>
      </c>
      <c r="D56" s="88">
        <v>15242976.989946106</v>
      </c>
      <c r="E56" s="91">
        <v>63</v>
      </c>
      <c r="F56" s="88">
        <v>170992.40761147882</v>
      </c>
      <c r="G56" s="91">
        <v>1109</v>
      </c>
      <c r="H56" s="88">
        <v>1924231.1784849835</v>
      </c>
      <c r="I56" s="81">
        <v>766</v>
      </c>
      <c r="J56" s="81">
        <v>3142438.7553857742</v>
      </c>
      <c r="K56" s="81">
        <v>351</v>
      </c>
      <c r="L56" s="81">
        <v>577681.75595848344</v>
      </c>
      <c r="M56" s="87">
        <v>1117</v>
      </c>
      <c r="N56" s="88">
        <v>3720120.5113442577</v>
      </c>
      <c r="O56" s="87">
        <v>7200</v>
      </c>
      <c r="P56" s="88">
        <v>7073802.8932427363</v>
      </c>
      <c r="Q56" s="81">
        <v>248</v>
      </c>
      <c r="R56" s="81">
        <v>395968.80501721665</v>
      </c>
      <c r="S56" s="81">
        <v>305</v>
      </c>
      <c r="T56" s="81">
        <v>356529.77418552211</v>
      </c>
      <c r="U56" s="81">
        <v>703</v>
      </c>
      <c r="V56" s="81">
        <v>1601331.4200599105</v>
      </c>
      <c r="W56" s="87">
        <v>1256</v>
      </c>
      <c r="X56" s="88">
        <v>2353829.9992626491</v>
      </c>
      <c r="Y56" s="81"/>
      <c r="Z56" s="81"/>
      <c r="AA56" s="81"/>
      <c r="AB56" s="81"/>
      <c r="AC56" s="81"/>
      <c r="AD56" s="81"/>
    </row>
    <row r="57" spans="1:30" x14ac:dyDescent="0.3">
      <c r="B57" s="82" t="s">
        <v>79</v>
      </c>
      <c r="C57" s="87">
        <v>14956</v>
      </c>
      <c r="D57" s="88">
        <v>17471208.897566509</v>
      </c>
      <c r="E57" s="91">
        <v>203</v>
      </c>
      <c r="F57" s="88">
        <v>487978.08529901254</v>
      </c>
      <c r="G57" s="91">
        <v>1822</v>
      </c>
      <c r="H57" s="88">
        <v>2306343.1569987875</v>
      </c>
      <c r="I57" s="81">
        <v>998</v>
      </c>
      <c r="J57" s="81">
        <v>3060508.919215661</v>
      </c>
      <c r="K57" s="81">
        <v>562</v>
      </c>
      <c r="L57" s="81">
        <v>1105899.9513146558</v>
      </c>
      <c r="M57" s="87">
        <v>1560</v>
      </c>
      <c r="N57" s="88">
        <v>4166408.8705303166</v>
      </c>
      <c r="O57" s="87">
        <v>9537</v>
      </c>
      <c r="P57" s="88">
        <v>9173403.8075912092</v>
      </c>
      <c r="Q57" s="81">
        <v>387</v>
      </c>
      <c r="R57" s="81">
        <v>218255.79165366202</v>
      </c>
      <c r="S57" s="81">
        <v>534</v>
      </c>
      <c r="T57" s="81">
        <v>365102.56254602131</v>
      </c>
      <c r="U57" s="81">
        <v>913</v>
      </c>
      <c r="V57" s="81">
        <v>753716.62294749694</v>
      </c>
      <c r="W57" s="87">
        <v>1834</v>
      </c>
      <c r="X57" s="88">
        <v>1337074.9771471801</v>
      </c>
      <c r="Y57" s="81"/>
      <c r="Z57" s="81"/>
      <c r="AA57" s="81"/>
      <c r="AB57" s="81"/>
      <c r="AC57" s="81"/>
      <c r="AD57" s="81"/>
    </row>
    <row r="58" spans="1:30" x14ac:dyDescent="0.3">
      <c r="B58" s="82" t="s">
        <v>80</v>
      </c>
      <c r="C58" s="87">
        <v>10817</v>
      </c>
      <c r="D58" s="88">
        <v>9435632.1793627329</v>
      </c>
      <c r="E58" s="91">
        <v>69</v>
      </c>
      <c r="F58" s="88">
        <v>196403.10000393927</v>
      </c>
      <c r="G58" s="91">
        <v>1049</v>
      </c>
      <c r="H58" s="88">
        <v>1333636.8194867971</v>
      </c>
      <c r="I58" s="81">
        <v>622</v>
      </c>
      <c r="J58" s="81">
        <v>1547031.337705587</v>
      </c>
      <c r="K58" s="81">
        <v>264</v>
      </c>
      <c r="L58" s="81">
        <v>486774.60466726124</v>
      </c>
      <c r="M58" s="87">
        <v>886</v>
      </c>
      <c r="N58" s="88">
        <v>2033805.9423728483</v>
      </c>
      <c r="O58" s="87">
        <v>7674</v>
      </c>
      <c r="P58" s="88">
        <v>4883721.8523123683</v>
      </c>
      <c r="Q58" s="81">
        <v>257</v>
      </c>
      <c r="R58" s="81">
        <v>93148.59837722253</v>
      </c>
      <c r="S58" s="81">
        <v>320</v>
      </c>
      <c r="T58" s="81">
        <v>332538.49828944751</v>
      </c>
      <c r="U58" s="81">
        <v>562</v>
      </c>
      <c r="V58" s="81">
        <v>562377.36852011026</v>
      </c>
      <c r="W58" s="87">
        <v>1139</v>
      </c>
      <c r="X58" s="88">
        <v>988064.46518678032</v>
      </c>
      <c r="Y58" s="81"/>
      <c r="Z58" s="81"/>
      <c r="AA58" s="81"/>
      <c r="AB58" s="81"/>
      <c r="AC58" s="81"/>
      <c r="AD58" s="81"/>
    </row>
    <row r="59" spans="1:30" x14ac:dyDescent="0.3">
      <c r="B59" s="82" t="s">
        <v>81</v>
      </c>
      <c r="C59" s="87">
        <v>10809</v>
      </c>
      <c r="D59" s="88">
        <v>14270200.824250285</v>
      </c>
      <c r="E59" s="91">
        <v>96</v>
      </c>
      <c r="F59" s="88">
        <v>293800.49941197125</v>
      </c>
      <c r="G59" s="91">
        <v>1078</v>
      </c>
      <c r="H59" s="88">
        <v>1101813.7402431506</v>
      </c>
      <c r="I59" s="81">
        <v>792</v>
      </c>
      <c r="J59" s="81">
        <v>3772669.4630437498</v>
      </c>
      <c r="K59" s="81">
        <v>379</v>
      </c>
      <c r="L59" s="81">
        <v>647540.25847002096</v>
      </c>
      <c r="M59" s="87">
        <v>1171</v>
      </c>
      <c r="N59" s="88">
        <v>4420209.7215137705</v>
      </c>
      <c r="O59" s="87">
        <v>7266</v>
      </c>
      <c r="P59" s="88">
        <v>6865817.7078293506</v>
      </c>
      <c r="Q59" s="81">
        <v>215</v>
      </c>
      <c r="R59" s="81">
        <v>692382.35974429082</v>
      </c>
      <c r="S59" s="81">
        <v>351</v>
      </c>
      <c r="T59" s="81">
        <v>389529.1350809554</v>
      </c>
      <c r="U59" s="81">
        <v>632</v>
      </c>
      <c r="V59" s="81">
        <v>506647.66042679473</v>
      </c>
      <c r="W59" s="87">
        <v>1198</v>
      </c>
      <c r="X59" s="88">
        <v>1588559.1552520408</v>
      </c>
      <c r="Y59" s="81"/>
      <c r="Z59" s="81"/>
      <c r="AA59" s="81"/>
      <c r="AB59" s="81"/>
      <c r="AC59" s="81"/>
      <c r="AD59" s="81"/>
    </row>
    <row r="60" spans="1:30" x14ac:dyDescent="0.3">
      <c r="B60" s="82" t="s">
        <v>82</v>
      </c>
      <c r="C60" s="87">
        <v>1948</v>
      </c>
      <c r="D60" s="88">
        <v>1569262.649216708</v>
      </c>
      <c r="E60" s="91">
        <v>1</v>
      </c>
      <c r="F60" s="88">
        <v>101.00693816658266</v>
      </c>
      <c r="G60" s="91">
        <v>214</v>
      </c>
      <c r="H60" s="88">
        <v>251533.53783871414</v>
      </c>
      <c r="I60" s="81">
        <v>109</v>
      </c>
      <c r="J60" s="81">
        <v>541619.43750582892</v>
      </c>
      <c r="K60" s="81">
        <v>86</v>
      </c>
      <c r="L60" s="81">
        <v>25840.941680950731</v>
      </c>
      <c r="M60" s="87">
        <v>195</v>
      </c>
      <c r="N60" s="88">
        <v>567460.37918677961</v>
      </c>
      <c r="O60" s="87">
        <v>1328</v>
      </c>
      <c r="P60" s="88">
        <v>671185.69792259031</v>
      </c>
      <c r="Q60" s="81">
        <v>47</v>
      </c>
      <c r="R60" s="81">
        <v>9599.0260237642397</v>
      </c>
      <c r="S60" s="81">
        <v>45</v>
      </c>
      <c r="T60" s="81">
        <v>7078.8830181411831</v>
      </c>
      <c r="U60" s="81">
        <v>118</v>
      </c>
      <c r="V60" s="81">
        <v>62304.118288551908</v>
      </c>
      <c r="W60" s="87">
        <v>210</v>
      </c>
      <c r="X60" s="88">
        <v>78982.027330457335</v>
      </c>
      <c r="Y60" s="81"/>
      <c r="Z60" s="81"/>
      <c r="AA60" s="81"/>
      <c r="AB60" s="81"/>
      <c r="AC60" s="81"/>
      <c r="AD60" s="81"/>
    </row>
    <row r="61" spans="1:30" x14ac:dyDescent="0.3">
      <c r="B61" s="82" t="s">
        <v>83</v>
      </c>
      <c r="C61" s="87">
        <v>2547</v>
      </c>
      <c r="D61" s="88">
        <v>2908443.347497873</v>
      </c>
      <c r="E61" s="91">
        <v>8</v>
      </c>
      <c r="F61" s="88">
        <v>9114.1927205646425</v>
      </c>
      <c r="G61" s="91">
        <v>295</v>
      </c>
      <c r="H61" s="88">
        <v>239394.75571977039</v>
      </c>
      <c r="I61" s="81">
        <v>179</v>
      </c>
      <c r="J61" s="81">
        <v>603675.52049716958</v>
      </c>
      <c r="K61" s="81">
        <v>87</v>
      </c>
      <c r="L61" s="81">
        <v>100879.1949949042</v>
      </c>
      <c r="M61" s="87">
        <v>266</v>
      </c>
      <c r="N61" s="88">
        <v>704554.7154920738</v>
      </c>
      <c r="O61" s="87">
        <v>1679</v>
      </c>
      <c r="P61" s="88">
        <v>1757294.1277933049</v>
      </c>
      <c r="Q61" s="81">
        <v>54</v>
      </c>
      <c r="R61" s="81">
        <v>32288.551233917591</v>
      </c>
      <c r="S61" s="81">
        <v>78</v>
      </c>
      <c r="T61" s="81">
        <v>19443.768528460219</v>
      </c>
      <c r="U61" s="81">
        <v>167</v>
      </c>
      <c r="V61" s="81">
        <v>146353.23600978151</v>
      </c>
      <c r="W61" s="87">
        <v>299</v>
      </c>
      <c r="X61" s="88">
        <v>198085.55577215931</v>
      </c>
      <c r="Y61" s="81"/>
      <c r="Z61" s="81"/>
      <c r="AA61" s="81"/>
      <c r="AB61" s="81"/>
      <c r="AC61" s="81"/>
      <c r="AD61" s="81"/>
    </row>
    <row r="62" spans="1:30" x14ac:dyDescent="0.3">
      <c r="B62" s="82" t="s">
        <v>84</v>
      </c>
      <c r="C62" s="87">
        <v>80151</v>
      </c>
      <c r="D62" s="88">
        <v>192279401.21427175</v>
      </c>
      <c r="E62" s="91">
        <v>677</v>
      </c>
      <c r="F62" s="88">
        <v>3242715.4179347246</v>
      </c>
      <c r="G62" s="91">
        <v>9240</v>
      </c>
      <c r="H62" s="88">
        <v>13699505.451647473</v>
      </c>
      <c r="I62" s="81">
        <v>7436</v>
      </c>
      <c r="J62" s="81">
        <v>41558772.09972886</v>
      </c>
      <c r="K62" s="81">
        <v>3119</v>
      </c>
      <c r="L62" s="81">
        <v>16143254.08716158</v>
      </c>
      <c r="M62" s="87">
        <v>10555</v>
      </c>
      <c r="N62" s="88">
        <v>57702026.186890446</v>
      </c>
      <c r="O62" s="87">
        <v>49092</v>
      </c>
      <c r="P62" s="88">
        <v>100636811.70390961</v>
      </c>
      <c r="Q62" s="81">
        <v>1608</v>
      </c>
      <c r="R62" s="81">
        <v>1270628.0824539838</v>
      </c>
      <c r="S62" s="81">
        <v>2485</v>
      </c>
      <c r="T62" s="81">
        <v>2546262.898939528</v>
      </c>
      <c r="U62" s="81">
        <v>6494</v>
      </c>
      <c r="V62" s="81">
        <v>13181451.472495979</v>
      </c>
      <c r="W62" s="87">
        <v>10587</v>
      </c>
      <c r="X62" s="88">
        <v>16998342.453889489</v>
      </c>
      <c r="Y62" s="81"/>
      <c r="Z62" s="81"/>
      <c r="AA62" s="81"/>
      <c r="AB62" s="81"/>
      <c r="AC62" s="81"/>
      <c r="AD62" s="81"/>
    </row>
    <row r="63" spans="1:30" x14ac:dyDescent="0.3">
      <c r="B63" s="82" t="s">
        <v>85</v>
      </c>
      <c r="C63" s="87">
        <v>4816</v>
      </c>
      <c r="D63" s="88">
        <v>3835903.1324945046</v>
      </c>
      <c r="E63" s="91">
        <v>7</v>
      </c>
      <c r="F63" s="88">
        <v>3114.380593469632</v>
      </c>
      <c r="G63" s="91">
        <v>512</v>
      </c>
      <c r="H63" s="88">
        <v>369469.60899877548</v>
      </c>
      <c r="I63" s="81">
        <v>260</v>
      </c>
      <c r="J63" s="81">
        <v>845935.05711774004</v>
      </c>
      <c r="K63" s="81">
        <v>175</v>
      </c>
      <c r="L63" s="81">
        <v>325940.31264340883</v>
      </c>
      <c r="M63" s="87">
        <v>435</v>
      </c>
      <c r="N63" s="88">
        <v>1171875.3697611489</v>
      </c>
      <c r="O63" s="87">
        <v>3277</v>
      </c>
      <c r="P63" s="88">
        <v>2045798.9697628997</v>
      </c>
      <c r="Q63" s="81">
        <v>119</v>
      </c>
      <c r="R63" s="81">
        <v>62258.747722714405</v>
      </c>
      <c r="S63" s="81">
        <v>136</v>
      </c>
      <c r="T63" s="81">
        <v>33875.21000184169</v>
      </c>
      <c r="U63" s="81">
        <v>330</v>
      </c>
      <c r="V63" s="81">
        <v>149510.84565365463</v>
      </c>
      <c r="W63" s="87">
        <v>585</v>
      </c>
      <c r="X63" s="88">
        <v>245644.80337821072</v>
      </c>
      <c r="Y63" s="81"/>
      <c r="Z63" s="81"/>
      <c r="AA63" s="81"/>
      <c r="AB63" s="81"/>
      <c r="AC63" s="81"/>
      <c r="AD63" s="81"/>
    </row>
    <row r="64" spans="1:30" x14ac:dyDescent="0.3">
      <c r="B64" s="82" t="s">
        <v>86</v>
      </c>
      <c r="C64" s="87">
        <v>2465</v>
      </c>
      <c r="D64" s="88">
        <v>1936938.3084974107</v>
      </c>
      <c r="E64" s="91">
        <v>4</v>
      </c>
      <c r="F64" s="88">
        <v>3198.5530419417842</v>
      </c>
      <c r="G64" s="91">
        <v>182</v>
      </c>
      <c r="H64" s="88">
        <v>141029.92734570938</v>
      </c>
      <c r="I64" s="81">
        <v>108</v>
      </c>
      <c r="J64" s="81">
        <v>228803.95735083043</v>
      </c>
      <c r="K64" s="81">
        <v>66</v>
      </c>
      <c r="L64" s="81">
        <v>29948.063511815959</v>
      </c>
      <c r="M64" s="87">
        <v>174</v>
      </c>
      <c r="N64" s="88">
        <v>258752.02086264637</v>
      </c>
      <c r="O64" s="87">
        <v>1842</v>
      </c>
      <c r="P64" s="88">
        <v>1373299.887107912</v>
      </c>
      <c r="Q64" s="81">
        <v>41</v>
      </c>
      <c r="R64" s="81">
        <v>63285.863439292974</v>
      </c>
      <c r="S64" s="81">
        <v>89</v>
      </c>
      <c r="T64" s="81">
        <v>21839.997872120501</v>
      </c>
      <c r="U64" s="81">
        <v>133</v>
      </c>
      <c r="V64" s="81">
        <v>75532.05882778755</v>
      </c>
      <c r="W64" s="87">
        <v>263</v>
      </c>
      <c r="X64" s="88">
        <v>160657.92013920101</v>
      </c>
      <c r="Y64" s="81"/>
      <c r="Z64" s="81"/>
      <c r="AA64" s="81"/>
      <c r="AB64" s="81"/>
      <c r="AC64" s="81"/>
      <c r="AD64" s="81"/>
    </row>
    <row r="65" spans="1:30" x14ac:dyDescent="0.3">
      <c r="B65" s="82" t="s">
        <v>87</v>
      </c>
      <c r="C65" s="87">
        <v>4173</v>
      </c>
      <c r="D65" s="88">
        <v>3941963.1846208181</v>
      </c>
      <c r="E65" s="91">
        <v>4</v>
      </c>
      <c r="F65" s="88">
        <v>4040.2775266633066</v>
      </c>
      <c r="G65" s="91">
        <v>491</v>
      </c>
      <c r="H65" s="88">
        <v>865897.53280452837</v>
      </c>
      <c r="I65" s="81">
        <v>253</v>
      </c>
      <c r="J65" s="81">
        <v>582945.79644475784</v>
      </c>
      <c r="K65" s="81">
        <v>191</v>
      </c>
      <c r="L65" s="81">
        <v>280951.56003532547</v>
      </c>
      <c r="M65" s="87">
        <v>444</v>
      </c>
      <c r="N65" s="88">
        <v>863897.35648008331</v>
      </c>
      <c r="O65" s="87">
        <v>2775</v>
      </c>
      <c r="P65" s="88">
        <v>1845996.1324443375</v>
      </c>
      <c r="Q65" s="81">
        <v>113</v>
      </c>
      <c r="R65" s="81">
        <v>66048.436867128403</v>
      </c>
      <c r="S65" s="81">
        <v>118</v>
      </c>
      <c r="T65" s="81">
        <v>79107.545588639812</v>
      </c>
      <c r="U65" s="81">
        <v>228</v>
      </c>
      <c r="V65" s="81">
        <v>216975.90290943751</v>
      </c>
      <c r="W65" s="87">
        <v>459</v>
      </c>
      <c r="X65" s="88">
        <v>362131.88536520576</v>
      </c>
      <c r="Y65" s="81"/>
      <c r="Z65" s="81"/>
      <c r="AA65" s="81"/>
      <c r="AB65" s="81"/>
      <c r="AC65" s="81"/>
      <c r="AD65" s="81"/>
    </row>
    <row r="66" spans="1:30" x14ac:dyDescent="0.3">
      <c r="B66" s="83" t="s">
        <v>88</v>
      </c>
      <c r="C66" s="87">
        <v>666</v>
      </c>
      <c r="D66" s="88">
        <v>1076262.2900360359</v>
      </c>
      <c r="E66" s="91">
        <v>294</v>
      </c>
      <c r="F66" s="88">
        <v>243078.5837345834</v>
      </c>
      <c r="G66" s="91">
        <v>22</v>
      </c>
      <c r="H66" s="88">
        <v>79425.122378322834</v>
      </c>
      <c r="I66" s="81">
        <v>157</v>
      </c>
      <c r="J66" s="81">
        <v>346393.73618940549</v>
      </c>
      <c r="K66" s="81">
        <v>0</v>
      </c>
      <c r="L66" s="81">
        <v>0</v>
      </c>
      <c r="M66" s="87">
        <v>157</v>
      </c>
      <c r="N66" s="88">
        <v>346393.73618940549</v>
      </c>
      <c r="O66" s="87">
        <v>118</v>
      </c>
      <c r="P66" s="88">
        <v>217679.87827317193</v>
      </c>
      <c r="Q66" s="81">
        <v>0</v>
      </c>
      <c r="R66" s="81">
        <v>0</v>
      </c>
      <c r="S66" s="81">
        <v>23</v>
      </c>
      <c r="T66" s="81">
        <v>76495.921171491937</v>
      </c>
      <c r="U66" s="81">
        <v>52</v>
      </c>
      <c r="V66" s="81">
        <v>113189.0482890603</v>
      </c>
      <c r="W66" s="87">
        <v>75</v>
      </c>
      <c r="X66" s="88">
        <v>189684.96946055224</v>
      </c>
      <c r="Y66" s="81"/>
      <c r="Z66" s="81"/>
      <c r="AA66" s="81"/>
      <c r="AB66" s="81"/>
      <c r="AC66" s="81"/>
      <c r="AD66" s="81"/>
    </row>
    <row r="67" spans="1:30" x14ac:dyDescent="0.3">
      <c r="B67" s="7" t="s">
        <v>4</v>
      </c>
      <c r="C67" s="84">
        <v>192147</v>
      </c>
      <c r="D67" s="89">
        <v>355214563.94446236</v>
      </c>
      <c r="E67" s="92">
        <v>1682</v>
      </c>
      <c r="F67" s="89">
        <v>5635324.1931481594</v>
      </c>
      <c r="G67" s="92">
        <v>21299</v>
      </c>
      <c r="H67" s="89">
        <v>28967944.807586834</v>
      </c>
      <c r="I67" s="84">
        <v>14589</v>
      </c>
      <c r="J67" s="84">
        <v>67093566.378224507</v>
      </c>
      <c r="K67" s="84">
        <v>7177</v>
      </c>
      <c r="L67" s="84">
        <v>23306403.801328778</v>
      </c>
      <c r="M67" s="84">
        <v>21766</v>
      </c>
      <c r="N67" s="89">
        <v>90399970.179553285</v>
      </c>
      <c r="O67" s="84">
        <v>123732</v>
      </c>
      <c r="P67" s="89">
        <v>200305219.57524562</v>
      </c>
      <c r="Q67" s="84">
        <v>4185</v>
      </c>
      <c r="R67" s="84">
        <v>3723332.1688916814</v>
      </c>
      <c r="S67" s="84">
        <v>6171</v>
      </c>
      <c r="T67" s="84">
        <v>5057806.4891570741</v>
      </c>
      <c r="U67" s="84">
        <v>13312</v>
      </c>
      <c r="V67" s="84">
        <v>21124966.530879673</v>
      </c>
      <c r="W67" s="84">
        <v>23668</v>
      </c>
      <c r="X67" s="89">
        <v>29906105.188928425</v>
      </c>
      <c r="Y67" s="81"/>
      <c r="Z67" s="81"/>
      <c r="AA67" s="81"/>
      <c r="AB67" s="81"/>
      <c r="AC67" s="81"/>
      <c r="AD67" s="81"/>
    </row>
    <row r="68" spans="1:30" s="20" customFormat="1" x14ac:dyDescent="0.3">
      <c r="B68" s="20" t="s">
        <v>46</v>
      </c>
      <c r="D68" s="21">
        <v>14407.92475069307</v>
      </c>
      <c r="E68" s="23"/>
      <c r="F68" s="28">
        <v>228.57544470877428</v>
      </c>
      <c r="H68" s="21">
        <v>1174.9742587558894</v>
      </c>
      <c r="I68" s="23"/>
      <c r="J68" s="21">
        <v>2721.3947674291562</v>
      </c>
      <c r="K68" s="26"/>
      <c r="L68" s="21">
        <v>945.33542895868891</v>
      </c>
      <c r="M68" s="26"/>
      <c r="N68" s="28">
        <v>3666.7301963878454</v>
      </c>
      <c r="P68" s="21">
        <v>8124.6176923714584</v>
      </c>
      <c r="Q68" s="23"/>
      <c r="R68" s="21">
        <v>151.02277653123934</v>
      </c>
      <c r="S68" s="26"/>
      <c r="T68" s="21">
        <v>205.15064047524754</v>
      </c>
      <c r="U68" s="26"/>
      <c r="V68" s="21">
        <v>856.85374146261529</v>
      </c>
      <c r="W68" s="26"/>
      <c r="X68" s="28">
        <v>1213.027158469102</v>
      </c>
    </row>
    <row r="69" spans="1:30" s="20" customFormat="1" x14ac:dyDescent="0.3">
      <c r="D69" s="21"/>
      <c r="E69" s="26"/>
      <c r="F69" s="60"/>
      <c r="H69" s="21"/>
      <c r="I69" s="26"/>
      <c r="J69" s="21"/>
      <c r="K69" s="26"/>
      <c r="L69" s="21"/>
      <c r="M69" s="26"/>
      <c r="N69" s="60"/>
      <c r="P69" s="21"/>
      <c r="Q69" s="26"/>
      <c r="R69" s="21"/>
      <c r="S69" s="26"/>
      <c r="T69" s="21"/>
      <c r="U69" s="26"/>
      <c r="V69" s="21"/>
      <c r="W69" s="26"/>
      <c r="X69" s="60"/>
    </row>
    <row r="70" spans="1:30" x14ac:dyDescent="0.3">
      <c r="B70" s="6" t="s">
        <v>28</v>
      </c>
      <c r="C70" s="8"/>
      <c r="D70" s="8"/>
      <c r="E70" s="8"/>
      <c r="F70" s="8"/>
      <c r="G70" s="8"/>
      <c r="H70" s="8"/>
      <c r="I70" s="8"/>
      <c r="J70" s="8"/>
      <c r="K70" s="8"/>
      <c r="L70" s="8"/>
      <c r="P70" s="22"/>
    </row>
    <row r="71" spans="1:30" x14ac:dyDescent="0.3">
      <c r="B71" s="9"/>
      <c r="C71" s="8"/>
      <c r="D71" s="8"/>
      <c r="E71" s="8"/>
      <c r="F71" s="8"/>
      <c r="G71" s="8"/>
      <c r="H71" s="8"/>
      <c r="I71" s="8"/>
      <c r="J71" s="8"/>
      <c r="K71" s="8"/>
      <c r="L71" s="8"/>
    </row>
    <row r="73" spans="1:30" x14ac:dyDescent="0.3">
      <c r="B73" s="7" t="s">
        <v>3</v>
      </c>
    </row>
    <row r="74" spans="1:30" x14ac:dyDescent="0.3">
      <c r="B74" s="127" t="s">
        <v>95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</row>
    <row r="75" spans="1:30" x14ac:dyDescent="0.3">
      <c r="A75" s="136" t="s">
        <v>2</v>
      </c>
      <c r="B75" s="137" t="s">
        <v>89</v>
      </c>
      <c r="C75" s="138" t="s">
        <v>5</v>
      </c>
      <c r="D75" s="139"/>
      <c r="E75" s="138" t="s">
        <v>6</v>
      </c>
      <c r="F75" s="139"/>
      <c r="G75" s="138" t="s">
        <v>7</v>
      </c>
      <c r="H75" s="139"/>
      <c r="I75" s="128" t="s">
        <v>8</v>
      </c>
      <c r="J75" s="128"/>
      <c r="K75" s="128"/>
      <c r="L75" s="128"/>
      <c r="M75" s="128"/>
      <c r="N75" s="128"/>
      <c r="O75" s="129" t="s">
        <v>9</v>
      </c>
      <c r="P75" s="130"/>
      <c r="Q75" s="129" t="s">
        <v>10</v>
      </c>
      <c r="R75" s="129"/>
      <c r="S75" s="129"/>
      <c r="T75" s="129"/>
      <c r="U75" s="129"/>
      <c r="V75" s="129"/>
      <c r="W75" s="129"/>
      <c r="X75" s="130"/>
      <c r="Y75" s="77"/>
      <c r="Z75" s="77"/>
      <c r="AA75" s="77"/>
      <c r="AB75" s="77"/>
      <c r="AC75" s="77"/>
      <c r="AD75" s="77"/>
    </row>
    <row r="76" spans="1:30" ht="15" customHeight="1" x14ac:dyDescent="0.3">
      <c r="A76" s="136"/>
      <c r="B76" s="137"/>
      <c r="C76" s="138"/>
      <c r="D76" s="139"/>
      <c r="E76" s="138"/>
      <c r="F76" s="139"/>
      <c r="G76" s="138"/>
      <c r="H76" s="139"/>
      <c r="I76" s="131" t="s">
        <v>11</v>
      </c>
      <c r="J76" s="131"/>
      <c r="K76" s="131" t="s">
        <v>12</v>
      </c>
      <c r="L76" s="131"/>
      <c r="M76" s="140" t="s">
        <v>4</v>
      </c>
      <c r="N76" s="140"/>
      <c r="O76" s="134" t="s">
        <v>13</v>
      </c>
      <c r="P76" s="135"/>
      <c r="Q76" s="134" t="s">
        <v>14</v>
      </c>
      <c r="R76" s="134"/>
      <c r="S76" s="134" t="s">
        <v>15</v>
      </c>
      <c r="T76" s="134"/>
      <c r="U76" s="134" t="s">
        <v>16</v>
      </c>
      <c r="V76" s="134"/>
      <c r="W76" s="132" t="s">
        <v>4</v>
      </c>
      <c r="X76" s="133"/>
      <c r="Y76" s="77"/>
      <c r="Z76" s="77"/>
      <c r="AA76" s="77"/>
      <c r="AB76" s="77"/>
      <c r="AC76" s="77"/>
      <c r="AD76" s="77"/>
    </row>
    <row r="77" spans="1:30" x14ac:dyDescent="0.3">
      <c r="A77" s="136"/>
      <c r="B77" s="137"/>
      <c r="C77" s="138"/>
      <c r="D77" s="139"/>
      <c r="E77" s="138"/>
      <c r="F77" s="139"/>
      <c r="G77" s="138"/>
      <c r="H77" s="139"/>
      <c r="I77" s="131"/>
      <c r="J77" s="131"/>
      <c r="K77" s="131"/>
      <c r="L77" s="131"/>
      <c r="M77" s="140"/>
      <c r="N77" s="140"/>
      <c r="O77" s="134"/>
      <c r="P77" s="135"/>
      <c r="Q77" s="134"/>
      <c r="R77" s="134"/>
      <c r="S77" s="134"/>
      <c r="T77" s="134"/>
      <c r="U77" s="134"/>
      <c r="V77" s="134"/>
      <c r="W77" s="132"/>
      <c r="X77" s="133"/>
      <c r="Y77" s="77"/>
      <c r="Z77" s="77"/>
      <c r="AA77" s="77"/>
      <c r="AB77" s="77"/>
      <c r="AC77" s="77"/>
      <c r="AD77" s="77"/>
    </row>
    <row r="78" spans="1:30" x14ac:dyDescent="0.3">
      <c r="A78" s="136"/>
      <c r="B78" s="137"/>
      <c r="C78" s="85" t="s">
        <v>17</v>
      </c>
      <c r="D78" s="86" t="s">
        <v>18</v>
      </c>
      <c r="E78" s="85" t="s">
        <v>17</v>
      </c>
      <c r="F78" s="86" t="s">
        <v>18</v>
      </c>
      <c r="G78" s="85" t="s">
        <v>17</v>
      </c>
      <c r="H78" s="86" t="s">
        <v>18</v>
      </c>
      <c r="I78" s="107" t="s">
        <v>17</v>
      </c>
      <c r="J78" s="107" t="s">
        <v>18</v>
      </c>
      <c r="K78" s="107" t="s">
        <v>17</v>
      </c>
      <c r="L78" s="107" t="s">
        <v>18</v>
      </c>
      <c r="M78" s="108" t="s">
        <v>17</v>
      </c>
      <c r="N78" s="108" t="s">
        <v>18</v>
      </c>
      <c r="O78" s="109" t="s">
        <v>17</v>
      </c>
      <c r="P78" s="110" t="s">
        <v>18</v>
      </c>
      <c r="Q78" s="109" t="s">
        <v>17</v>
      </c>
      <c r="R78" s="109" t="s">
        <v>18</v>
      </c>
      <c r="S78" s="109" t="s">
        <v>17</v>
      </c>
      <c r="T78" s="109" t="s">
        <v>18</v>
      </c>
      <c r="U78" s="109" t="s">
        <v>17</v>
      </c>
      <c r="V78" s="109" t="s">
        <v>18</v>
      </c>
      <c r="W78" s="111" t="s">
        <v>17</v>
      </c>
      <c r="X78" s="112" t="s">
        <v>18</v>
      </c>
      <c r="Y78" s="77"/>
      <c r="Z78" s="77"/>
      <c r="AA78" s="77"/>
      <c r="AB78" s="77"/>
      <c r="AC78" s="77"/>
      <c r="AD78" s="77"/>
    </row>
    <row r="79" spans="1:30" x14ac:dyDescent="0.3">
      <c r="A79" s="79"/>
      <c r="B79" s="80" t="s">
        <v>90</v>
      </c>
      <c r="C79" s="87">
        <v>46372</v>
      </c>
      <c r="D79" s="88">
        <v>57760424.627444327</v>
      </c>
      <c r="E79" s="87">
        <v>194</v>
      </c>
      <c r="F79" s="88">
        <v>623328.56553650007</v>
      </c>
      <c r="G79" s="87">
        <v>3708</v>
      </c>
      <c r="H79" s="88">
        <v>4560613.5404850962</v>
      </c>
      <c r="I79" s="81">
        <v>2935</v>
      </c>
      <c r="J79" s="81">
        <v>11926713.979393911</v>
      </c>
      <c r="K79" s="81">
        <v>1209</v>
      </c>
      <c r="L79" s="81">
        <v>2079085.5492403773</v>
      </c>
      <c r="M79" s="81">
        <v>4144</v>
      </c>
      <c r="N79" s="81">
        <v>14005799.528634289</v>
      </c>
      <c r="O79" s="87">
        <v>33540</v>
      </c>
      <c r="P79" s="88">
        <v>33223253.676097009</v>
      </c>
      <c r="Q79" s="87">
        <v>960</v>
      </c>
      <c r="R79" s="87">
        <v>915398.9454202276</v>
      </c>
      <c r="S79" s="87">
        <v>1310</v>
      </c>
      <c r="T79" s="87">
        <v>1261021.1066791511</v>
      </c>
      <c r="U79" s="87">
        <v>2516</v>
      </c>
      <c r="V79" s="87">
        <v>3171009.2645920515</v>
      </c>
      <c r="W79" s="87">
        <v>4786</v>
      </c>
      <c r="X79" s="88">
        <v>5347429.3166914303</v>
      </c>
      <c r="Y79" s="81"/>
      <c r="Z79" s="81"/>
      <c r="AA79" s="81"/>
      <c r="AB79" s="81"/>
      <c r="AC79" s="81"/>
      <c r="AD79" s="81"/>
    </row>
    <row r="80" spans="1:30" x14ac:dyDescent="0.3">
      <c r="B80" s="80" t="s">
        <v>91</v>
      </c>
      <c r="C80" s="87">
        <v>18384</v>
      </c>
      <c r="D80" s="88">
        <v>99818629.025118068</v>
      </c>
      <c r="E80" s="87">
        <v>56</v>
      </c>
      <c r="F80" s="88">
        <v>245313.02555172515</v>
      </c>
      <c r="G80" s="87">
        <v>811</v>
      </c>
      <c r="H80" s="88">
        <v>4308430.5855405871</v>
      </c>
      <c r="I80" s="81">
        <v>2335</v>
      </c>
      <c r="J80" s="81">
        <v>28773703.631132089</v>
      </c>
      <c r="K80" s="81">
        <v>952</v>
      </c>
      <c r="L80" s="81">
        <v>11604870.22409736</v>
      </c>
      <c r="M80" s="81">
        <v>3287</v>
      </c>
      <c r="N80" s="81">
        <v>40378573.855229452</v>
      </c>
      <c r="O80" s="87">
        <v>12924</v>
      </c>
      <c r="P80" s="88">
        <v>49560542.931854323</v>
      </c>
      <c r="Q80" s="87">
        <v>82</v>
      </c>
      <c r="R80" s="87">
        <v>158460.15596144632</v>
      </c>
      <c r="S80" s="87">
        <v>353</v>
      </c>
      <c r="T80" s="87">
        <v>286315.63920725713</v>
      </c>
      <c r="U80" s="87">
        <v>871</v>
      </c>
      <c r="V80" s="87">
        <v>4880992.8317732811</v>
      </c>
      <c r="W80" s="87">
        <v>1306</v>
      </c>
      <c r="X80" s="88">
        <v>5325768.6269419845</v>
      </c>
      <c r="Y80" s="77"/>
      <c r="Z80" s="77"/>
      <c r="AA80" s="77"/>
      <c r="AB80" s="77"/>
      <c r="AC80" s="95"/>
      <c r="AD80" s="95"/>
    </row>
    <row r="81" spans="1:30" x14ac:dyDescent="0.3">
      <c r="B81" s="100" t="s">
        <v>92</v>
      </c>
      <c r="C81" s="87">
        <v>127391</v>
      </c>
      <c r="D81" s="88">
        <v>197635510.29189995</v>
      </c>
      <c r="E81" s="87">
        <v>1432</v>
      </c>
      <c r="F81" s="88">
        <v>4766682.6020599352</v>
      </c>
      <c r="G81" s="87">
        <v>16780</v>
      </c>
      <c r="H81" s="88">
        <v>20098900.68156115</v>
      </c>
      <c r="I81" s="81">
        <v>9319</v>
      </c>
      <c r="J81" s="81">
        <v>26393148.767698519</v>
      </c>
      <c r="K81" s="81">
        <v>5016</v>
      </c>
      <c r="L81" s="81">
        <v>9622448.0279910434</v>
      </c>
      <c r="M81" s="81">
        <v>14335</v>
      </c>
      <c r="N81" s="81">
        <v>36015596.79568956</v>
      </c>
      <c r="O81" s="87">
        <v>77268</v>
      </c>
      <c r="P81" s="88">
        <v>117521422.96729429</v>
      </c>
      <c r="Q81" s="87">
        <v>3143</v>
      </c>
      <c r="R81" s="87">
        <v>2649473.0675100074</v>
      </c>
      <c r="S81" s="87">
        <v>4508</v>
      </c>
      <c r="T81" s="87">
        <v>3510469.7432706654</v>
      </c>
      <c r="U81" s="87">
        <v>9925</v>
      </c>
      <c r="V81" s="87">
        <v>13072964.43451434</v>
      </c>
      <c r="W81" s="87">
        <v>17576</v>
      </c>
      <c r="X81" s="88">
        <v>19232907.245295014</v>
      </c>
      <c r="Y81" s="77"/>
      <c r="Z81" s="77"/>
      <c r="AA81" s="77"/>
      <c r="AB81" s="77"/>
      <c r="AC81" s="95"/>
      <c r="AD81" s="95"/>
    </row>
    <row r="82" spans="1:30" x14ac:dyDescent="0.3">
      <c r="B82" s="96" t="s">
        <v>93</v>
      </c>
      <c r="C82" s="97">
        <f t="shared" ref="C82:H82" si="1">+SUM(C79:C81)</f>
        <v>192147</v>
      </c>
      <c r="D82" s="101">
        <f t="shared" si="1"/>
        <v>355214563.9444623</v>
      </c>
      <c r="E82" s="97">
        <f t="shared" si="1"/>
        <v>1682</v>
      </c>
      <c r="F82" s="101">
        <f t="shared" si="1"/>
        <v>5635324.1931481604</v>
      </c>
      <c r="G82" s="97">
        <f t="shared" si="1"/>
        <v>21299</v>
      </c>
      <c r="H82" s="101">
        <f t="shared" si="1"/>
        <v>28967944.807586834</v>
      </c>
      <c r="I82" s="97">
        <f t="shared" ref="I82:N82" si="2">+SUM(I79:I81)</f>
        <v>14589</v>
      </c>
      <c r="J82" s="97">
        <f t="shared" si="2"/>
        <v>67093566.378224514</v>
      </c>
      <c r="K82" s="97">
        <f t="shared" si="2"/>
        <v>7177</v>
      </c>
      <c r="L82" s="97">
        <f t="shared" si="2"/>
        <v>23306403.801328778</v>
      </c>
      <c r="M82" s="97">
        <f t="shared" si="2"/>
        <v>21766</v>
      </c>
      <c r="N82" s="97">
        <f t="shared" si="2"/>
        <v>90399970.1795533</v>
      </c>
      <c r="O82" s="97">
        <f>+SUM(O79:O81)</f>
        <v>123732</v>
      </c>
      <c r="P82" s="101">
        <f>+SUM(P79:P81)</f>
        <v>200305219.57524562</v>
      </c>
      <c r="Q82" s="97">
        <f t="shared" ref="Q82:X82" si="3">+SUM(Q79:Q81)</f>
        <v>4185</v>
      </c>
      <c r="R82" s="97">
        <f t="shared" si="3"/>
        <v>3723332.1688916814</v>
      </c>
      <c r="S82" s="97">
        <f t="shared" si="3"/>
        <v>6171</v>
      </c>
      <c r="T82" s="97">
        <f t="shared" si="3"/>
        <v>5057806.4891570732</v>
      </c>
      <c r="U82" s="97">
        <f t="shared" si="3"/>
        <v>13312</v>
      </c>
      <c r="V82" s="97">
        <f t="shared" si="3"/>
        <v>21124966.530879673</v>
      </c>
      <c r="W82" s="97">
        <f t="shared" si="3"/>
        <v>23668</v>
      </c>
      <c r="X82" s="101">
        <f t="shared" si="3"/>
        <v>29906105.188928429</v>
      </c>
      <c r="Y82" s="77"/>
      <c r="Z82" s="77"/>
      <c r="AA82" s="77"/>
      <c r="AB82" s="77"/>
      <c r="AC82" s="95"/>
      <c r="AD82" s="95"/>
    </row>
    <row r="83" spans="1:30" s="2" customFormat="1" x14ac:dyDescent="0.3">
      <c r="A83" s="42"/>
      <c r="B83" s="102" t="s">
        <v>46</v>
      </c>
      <c r="C83" s="102"/>
      <c r="D83" s="21">
        <v>14407.92475069307</v>
      </c>
      <c r="E83" s="23"/>
      <c r="F83" s="28">
        <v>228.57544470877428</v>
      </c>
      <c r="G83" s="20"/>
      <c r="H83" s="21">
        <v>1174.9742587558894</v>
      </c>
      <c r="I83" s="23"/>
      <c r="J83" s="21">
        <v>2721.3947674291562</v>
      </c>
      <c r="K83" s="26"/>
      <c r="L83" s="21">
        <v>945.33542895868891</v>
      </c>
      <c r="M83" s="26"/>
      <c r="N83" s="28">
        <v>3666.7301963878454</v>
      </c>
      <c r="O83" s="20"/>
      <c r="P83" s="21">
        <v>8124.6176923714584</v>
      </c>
      <c r="Q83" s="23"/>
      <c r="R83" s="21">
        <v>151.02277653123934</v>
      </c>
      <c r="S83" s="26"/>
      <c r="T83" s="21">
        <v>205.15064047524754</v>
      </c>
      <c r="U83" s="26"/>
      <c r="V83" s="21">
        <v>856.85374146261529</v>
      </c>
      <c r="W83" s="26"/>
      <c r="X83" s="28">
        <v>1213.027158469102</v>
      </c>
      <c r="Y83" s="103"/>
      <c r="Z83" s="103"/>
      <c r="AA83" s="103"/>
      <c r="AB83" s="103"/>
      <c r="AC83" s="103"/>
      <c r="AD83" s="103"/>
    </row>
    <row r="84" spans="1:30" x14ac:dyDescent="0.3">
      <c r="P84" s="22"/>
    </row>
    <row r="85" spans="1:30" x14ac:dyDescent="0.3">
      <c r="B85" s="6" t="s">
        <v>28</v>
      </c>
      <c r="P85" s="22"/>
    </row>
    <row r="86" spans="1:30" x14ac:dyDescent="0.3">
      <c r="C86" s="22"/>
    </row>
    <row r="87" spans="1:30" x14ac:dyDescent="0.3">
      <c r="B87" s="6" t="s">
        <v>33</v>
      </c>
    </row>
    <row r="88" spans="1:30" x14ac:dyDescent="0.3">
      <c r="B88" s="6" t="s">
        <v>51</v>
      </c>
    </row>
    <row r="89" spans="1:30" x14ac:dyDescent="0.3">
      <c r="B89" s="6" t="s">
        <v>48</v>
      </c>
    </row>
    <row r="90" spans="1:30" x14ac:dyDescent="0.3">
      <c r="B90" s="6" t="s">
        <v>49</v>
      </c>
    </row>
    <row r="91" spans="1:30" x14ac:dyDescent="0.3">
      <c r="B91" s="6" t="s">
        <v>50</v>
      </c>
    </row>
    <row r="92" spans="1:30" x14ac:dyDescent="0.3">
      <c r="B92" s="6" t="s">
        <v>70</v>
      </c>
    </row>
    <row r="94" spans="1:30" x14ac:dyDescent="0.3">
      <c r="B94" s="160" t="s">
        <v>34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</row>
    <row r="95" spans="1:30" x14ac:dyDescent="0.3">
      <c r="B95" s="161" t="s">
        <v>35</v>
      </c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</row>
    <row r="96" spans="1:30" x14ac:dyDescent="0.3">
      <c r="B96" s="162" t="s">
        <v>68</v>
      </c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</row>
    <row r="97" spans="2:22" x14ac:dyDescent="0.3"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</row>
    <row r="98" spans="2:22" x14ac:dyDescent="0.3"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</row>
    <row r="99" spans="2:22" x14ac:dyDescent="0.3">
      <c r="B99" s="162" t="s">
        <v>36</v>
      </c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</row>
    <row r="100" spans="2:22" x14ac:dyDescent="0.3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</row>
    <row r="101" spans="2:22" x14ac:dyDescent="0.3">
      <c r="B101" s="159" t="s">
        <v>37</v>
      </c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</row>
    <row r="102" spans="2:22" x14ac:dyDescent="0.3">
      <c r="B102" s="163" t="s">
        <v>38</v>
      </c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</row>
    <row r="103" spans="2:22" x14ac:dyDescent="0.3"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</row>
    <row r="104" spans="2:22" x14ac:dyDescent="0.3">
      <c r="B104" s="159" t="s">
        <v>39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</row>
    <row r="105" spans="2:22" x14ac:dyDescent="0.3">
      <c r="B105" s="159" t="s">
        <v>40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</row>
    <row r="106" spans="2:22" x14ac:dyDescent="0.3">
      <c r="B106" s="159" t="s">
        <v>69</v>
      </c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</row>
    <row r="107" spans="2:22" x14ac:dyDescent="0.3">
      <c r="B107" s="159" t="s">
        <v>41</v>
      </c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</row>
    <row r="109" spans="2:22" x14ac:dyDescent="0.3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52"/>
      <c r="N109" s="52"/>
      <c r="O109" s="13"/>
      <c r="P109" s="13"/>
      <c r="Q109" s="13"/>
      <c r="R109" s="13"/>
      <c r="S109" s="13"/>
      <c r="T109" s="13"/>
      <c r="U109" s="13"/>
      <c r="V109" s="13"/>
    </row>
    <row r="110" spans="2:22" x14ac:dyDescent="0.3">
      <c r="B110" s="27" t="s">
        <v>42</v>
      </c>
    </row>
    <row r="111" spans="2:22" x14ac:dyDescent="0.3">
      <c r="B111" s="19" t="str">
        <f>Indice!B24</f>
        <v>Información al: 27/06/2021 para todas las instituciones</v>
      </c>
    </row>
    <row r="112" spans="2:22" x14ac:dyDescent="0.3">
      <c r="B112" s="6" t="s">
        <v>28</v>
      </c>
    </row>
    <row r="114" spans="2:2" x14ac:dyDescent="0.3">
      <c r="B114" s="6" t="str">
        <f>Indice!B25</f>
        <v>Actualización: 02/07/2021</v>
      </c>
    </row>
  </sheetData>
  <mergeCells count="76">
    <mergeCell ref="B107:V107"/>
    <mergeCell ref="B104:V104"/>
    <mergeCell ref="B105:V105"/>
    <mergeCell ref="B106:V106"/>
    <mergeCell ref="B94:V94"/>
    <mergeCell ref="B95:V95"/>
    <mergeCell ref="B96:V98"/>
    <mergeCell ref="B99:V100"/>
    <mergeCell ref="B101:V101"/>
    <mergeCell ref="B102:V103"/>
    <mergeCell ref="I6:N6"/>
    <mergeCell ref="B5:L5"/>
    <mergeCell ref="B29:L29"/>
    <mergeCell ref="B30:B33"/>
    <mergeCell ref="C30:D32"/>
    <mergeCell ref="E30:F32"/>
    <mergeCell ref="G30:H32"/>
    <mergeCell ref="I30:N30"/>
    <mergeCell ref="B6:B9"/>
    <mergeCell ref="C6:D8"/>
    <mergeCell ref="E6:F8"/>
    <mergeCell ref="G6:H8"/>
    <mergeCell ref="I31:J32"/>
    <mergeCell ref="K31:L32"/>
    <mergeCell ref="M31:N32"/>
    <mergeCell ref="I7:J8"/>
    <mergeCell ref="K7:L8"/>
    <mergeCell ref="M7:N8"/>
    <mergeCell ref="O7:P8"/>
    <mergeCell ref="Q7:R8"/>
    <mergeCell ref="O30:P30"/>
    <mergeCell ref="Q30:X30"/>
    <mergeCell ref="O31:P32"/>
    <mergeCell ref="Q31:R32"/>
    <mergeCell ref="O6:P6"/>
    <mergeCell ref="Q6:X6"/>
    <mergeCell ref="S7:T8"/>
    <mergeCell ref="U7:V8"/>
    <mergeCell ref="W7:X8"/>
    <mergeCell ref="S31:T32"/>
    <mergeCell ref="U31:V32"/>
    <mergeCell ref="W31:X32"/>
    <mergeCell ref="A46:A49"/>
    <mergeCell ref="B46:B49"/>
    <mergeCell ref="C46:D48"/>
    <mergeCell ref="E46:F48"/>
    <mergeCell ref="G46:H48"/>
    <mergeCell ref="S76:T77"/>
    <mergeCell ref="U76:V77"/>
    <mergeCell ref="W76:X77"/>
    <mergeCell ref="A75:A78"/>
    <mergeCell ref="B75:B78"/>
    <mergeCell ref="C75:D77"/>
    <mergeCell ref="E75:F77"/>
    <mergeCell ref="G75:H77"/>
    <mergeCell ref="I76:J77"/>
    <mergeCell ref="K76:L77"/>
    <mergeCell ref="M76:N77"/>
    <mergeCell ref="O76:P77"/>
    <mergeCell ref="Q76:R77"/>
    <mergeCell ref="B45:L45"/>
    <mergeCell ref="B74:L74"/>
    <mergeCell ref="I75:N75"/>
    <mergeCell ref="O75:P75"/>
    <mergeCell ref="Q75:X75"/>
    <mergeCell ref="I46:N46"/>
    <mergeCell ref="O46:P46"/>
    <mergeCell ref="Q46:X46"/>
    <mergeCell ref="I47:J48"/>
    <mergeCell ref="K47:L48"/>
    <mergeCell ref="M47:N48"/>
    <mergeCell ref="O47:P48"/>
    <mergeCell ref="Q47:R48"/>
    <mergeCell ref="S47:T48"/>
    <mergeCell ref="U47:V48"/>
    <mergeCell ref="W47:X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A2:AE88"/>
  <sheetViews>
    <sheetView topLeftCell="A49" zoomScale="75" zoomScaleNormal="75" workbookViewId="0">
      <selection activeCell="D57" sqref="D57:Y57"/>
    </sheetView>
  </sheetViews>
  <sheetFormatPr baseColWidth="10" defaultColWidth="11.44140625" defaultRowHeight="14.4" x14ac:dyDescent="0.3"/>
  <cols>
    <col min="1" max="1" width="5.6640625" style="6" customWidth="1"/>
    <col min="2" max="2" width="20.88671875" style="6" customWidth="1"/>
    <col min="3" max="3" width="28.664062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3320312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6.44140625" style="6" bestFit="1" customWidth="1"/>
    <col min="12" max="12" width="9.5546875" style="6" bestFit="1" customWidth="1"/>
    <col min="13" max="13" width="14.5546875" style="6" bestFit="1" customWidth="1"/>
    <col min="14" max="14" width="12.5546875" style="11" bestFit="1" customWidth="1"/>
    <col min="15" max="15" width="18.109375" style="11" bestFit="1" customWidth="1"/>
    <col min="16" max="16" width="11.109375" style="6" bestFit="1" customWidth="1"/>
    <col min="17" max="17" width="17.44140625" style="6" bestFit="1" customWidth="1"/>
    <col min="18" max="18" width="8.6640625" style="6" bestFit="1" customWidth="1"/>
    <col min="19" max="19" width="14.33203125" style="6" bestFit="1" customWidth="1"/>
    <col min="20" max="20" width="11.44140625" style="6" bestFit="1" customWidth="1"/>
    <col min="21" max="21" width="16.44140625" style="6" customWidth="1"/>
    <col min="22" max="22" width="11.44140625" style="6" bestFit="1" customWidth="1"/>
    <col min="23" max="23" width="16" style="6" bestFit="1" customWidth="1"/>
    <col min="24" max="24" width="12.5546875" style="11" bestFit="1" customWidth="1"/>
    <col min="25" max="25" width="18.109375" style="11" bestFit="1" customWidth="1"/>
    <col min="26" max="16384" width="11.44140625" style="6"/>
  </cols>
  <sheetData>
    <row r="2" spans="2:25" x14ac:dyDescent="0.3">
      <c r="B2" s="7" t="s">
        <v>94</v>
      </c>
    </row>
    <row r="3" spans="2:25" ht="15.6" x14ac:dyDescent="0.3">
      <c r="B3" s="7" t="s">
        <v>45</v>
      </c>
      <c r="C3" s="10"/>
    </row>
    <row r="4" spans="2:25" x14ac:dyDescent="0.3">
      <c r="B4" s="137" t="s">
        <v>2</v>
      </c>
      <c r="C4" s="137" t="s">
        <v>29</v>
      </c>
      <c r="D4" s="153" t="s">
        <v>5</v>
      </c>
      <c r="E4" s="153"/>
      <c r="F4" s="141" t="s">
        <v>6</v>
      </c>
      <c r="G4" s="139"/>
      <c r="H4" s="153" t="s">
        <v>7</v>
      </c>
      <c r="I4" s="153"/>
      <c r="J4" s="147" t="s">
        <v>8</v>
      </c>
      <c r="K4" s="145"/>
      <c r="L4" s="145"/>
      <c r="M4" s="145"/>
      <c r="N4" s="145"/>
      <c r="O4" s="146"/>
      <c r="P4" s="145" t="s">
        <v>9</v>
      </c>
      <c r="Q4" s="145"/>
      <c r="R4" s="147" t="s">
        <v>10</v>
      </c>
      <c r="S4" s="145"/>
      <c r="T4" s="145"/>
      <c r="U4" s="145"/>
      <c r="V4" s="145"/>
      <c r="W4" s="145"/>
      <c r="X4" s="145"/>
      <c r="Y4" s="146"/>
    </row>
    <row r="5" spans="2:25" x14ac:dyDescent="0.3">
      <c r="B5" s="137"/>
      <c r="C5" s="137"/>
      <c r="D5" s="154"/>
      <c r="E5" s="154"/>
      <c r="F5" s="141"/>
      <c r="G5" s="139"/>
      <c r="H5" s="154"/>
      <c r="I5" s="154"/>
      <c r="J5" s="142" t="s">
        <v>11</v>
      </c>
      <c r="K5" s="144"/>
      <c r="L5" s="144" t="s">
        <v>12</v>
      </c>
      <c r="M5" s="144"/>
      <c r="N5" s="148" t="s">
        <v>4</v>
      </c>
      <c r="O5" s="149"/>
      <c r="P5" s="144" t="s">
        <v>13</v>
      </c>
      <c r="Q5" s="144"/>
      <c r="R5" s="142" t="s">
        <v>14</v>
      </c>
      <c r="S5" s="144"/>
      <c r="T5" s="144" t="s">
        <v>15</v>
      </c>
      <c r="U5" s="144"/>
      <c r="V5" s="144" t="s">
        <v>16</v>
      </c>
      <c r="W5" s="144"/>
      <c r="X5" s="148" t="s">
        <v>4</v>
      </c>
      <c r="Y5" s="149"/>
    </row>
    <row r="6" spans="2:25" ht="30" customHeight="1" x14ac:dyDescent="0.3">
      <c r="B6" s="137"/>
      <c r="C6" s="137"/>
      <c r="D6" s="154"/>
      <c r="E6" s="154"/>
      <c r="F6" s="155"/>
      <c r="G6" s="156"/>
      <c r="H6" s="154"/>
      <c r="I6" s="154"/>
      <c r="J6" s="142"/>
      <c r="K6" s="144"/>
      <c r="L6" s="144"/>
      <c r="M6" s="144"/>
      <c r="N6" s="150"/>
      <c r="O6" s="151"/>
      <c r="P6" s="144"/>
      <c r="Q6" s="144"/>
      <c r="R6" s="142"/>
      <c r="S6" s="144"/>
      <c r="T6" s="144"/>
      <c r="U6" s="144"/>
      <c r="V6" s="144"/>
      <c r="W6" s="144"/>
      <c r="X6" s="150"/>
      <c r="Y6" s="151"/>
    </row>
    <row r="7" spans="2:25" x14ac:dyDescent="0.3">
      <c r="B7" s="152"/>
      <c r="C7" s="152"/>
      <c r="D7" s="14" t="s">
        <v>17</v>
      </c>
      <c r="E7" s="14" t="s">
        <v>18</v>
      </c>
      <c r="F7" s="15" t="s">
        <v>17</v>
      </c>
      <c r="G7" s="16" t="s">
        <v>18</v>
      </c>
      <c r="H7" s="14" t="s">
        <v>17</v>
      </c>
      <c r="I7" s="14" t="s">
        <v>18</v>
      </c>
      <c r="J7" s="15" t="s">
        <v>17</v>
      </c>
      <c r="K7" s="14" t="s">
        <v>18</v>
      </c>
      <c r="L7" s="14" t="s">
        <v>17</v>
      </c>
      <c r="M7" s="14" t="s">
        <v>18</v>
      </c>
      <c r="N7" s="17" t="s">
        <v>17</v>
      </c>
      <c r="O7" s="18" t="s">
        <v>18</v>
      </c>
      <c r="P7" s="14" t="s">
        <v>17</v>
      </c>
      <c r="Q7" s="14" t="s">
        <v>18</v>
      </c>
      <c r="R7" s="15" t="s">
        <v>17</v>
      </c>
      <c r="S7" s="14" t="s">
        <v>18</v>
      </c>
      <c r="T7" s="14" t="s">
        <v>17</v>
      </c>
      <c r="U7" s="14" t="s">
        <v>18</v>
      </c>
      <c r="V7" s="14" t="s">
        <v>17</v>
      </c>
      <c r="W7" s="14" t="s">
        <v>18</v>
      </c>
      <c r="X7" s="17" t="s">
        <v>17</v>
      </c>
      <c r="Y7" s="18" t="s">
        <v>18</v>
      </c>
    </row>
    <row r="8" spans="2:25" x14ac:dyDescent="0.3">
      <c r="B8" s="165" t="s">
        <v>19</v>
      </c>
      <c r="C8" s="6" t="s">
        <v>30</v>
      </c>
      <c r="D8" s="30">
        <v>18479</v>
      </c>
      <c r="E8" s="30">
        <v>17452875.657597255</v>
      </c>
      <c r="F8" s="45">
        <v>0</v>
      </c>
      <c r="G8" s="29">
        <v>0</v>
      </c>
      <c r="H8" s="30">
        <v>265</v>
      </c>
      <c r="I8" s="30">
        <v>409900.55045414402</v>
      </c>
      <c r="J8" s="45">
        <v>1558</v>
      </c>
      <c r="K8" s="31">
        <v>1801273.9668421156</v>
      </c>
      <c r="L8" s="31">
        <v>0</v>
      </c>
      <c r="M8" s="31">
        <v>0</v>
      </c>
      <c r="N8" s="46">
        <v>1558</v>
      </c>
      <c r="O8" s="36">
        <v>1801273.9668421156</v>
      </c>
      <c r="P8" s="30">
        <v>15963</v>
      </c>
      <c r="Q8" s="30">
        <v>14736857.891284885</v>
      </c>
      <c r="R8" s="45">
        <v>0</v>
      </c>
      <c r="S8" s="31">
        <v>0</v>
      </c>
      <c r="T8" s="31">
        <v>160</v>
      </c>
      <c r="U8" s="31">
        <v>94927.734586088714</v>
      </c>
      <c r="V8" s="31">
        <v>533</v>
      </c>
      <c r="W8" s="31">
        <v>409915.51443001954</v>
      </c>
      <c r="X8" s="46">
        <v>693</v>
      </c>
      <c r="Y8" s="36">
        <v>504843.24901610822</v>
      </c>
    </row>
    <row r="9" spans="2:25" x14ac:dyDescent="0.3">
      <c r="B9" s="164"/>
      <c r="C9" s="6" t="s">
        <v>1</v>
      </c>
      <c r="D9" s="30">
        <v>3473</v>
      </c>
      <c r="E9" s="30">
        <v>14145397.351732757</v>
      </c>
      <c r="F9" s="45">
        <v>0</v>
      </c>
      <c r="G9" s="29">
        <v>0</v>
      </c>
      <c r="H9" s="30">
        <v>112</v>
      </c>
      <c r="I9" s="30">
        <v>726856.8023964233</v>
      </c>
      <c r="J9" s="45">
        <v>411</v>
      </c>
      <c r="K9" s="31">
        <v>2461881.5639779628</v>
      </c>
      <c r="L9" s="31">
        <v>0</v>
      </c>
      <c r="M9" s="31">
        <v>0</v>
      </c>
      <c r="N9" s="46">
        <v>411</v>
      </c>
      <c r="O9" s="36">
        <v>2461881.5639779628</v>
      </c>
      <c r="P9" s="30">
        <v>2890</v>
      </c>
      <c r="Q9" s="30">
        <v>10745857.236052878</v>
      </c>
      <c r="R9" s="45">
        <v>0</v>
      </c>
      <c r="S9" s="31">
        <v>0</v>
      </c>
      <c r="T9" s="31">
        <v>10</v>
      </c>
      <c r="U9" s="31">
        <v>24352.772791963078</v>
      </c>
      <c r="V9" s="31">
        <v>50</v>
      </c>
      <c r="W9" s="31">
        <v>186448.97651353004</v>
      </c>
      <c r="X9" s="46">
        <v>60</v>
      </c>
      <c r="Y9" s="36">
        <v>210801.74930549311</v>
      </c>
    </row>
    <row r="10" spans="2:25" x14ac:dyDescent="0.3">
      <c r="B10" s="164"/>
      <c r="C10" s="6" t="s">
        <v>31</v>
      </c>
      <c r="D10" s="30">
        <v>1007</v>
      </c>
      <c r="E10" s="30">
        <v>51004246.275453329</v>
      </c>
      <c r="F10" s="45">
        <v>0</v>
      </c>
      <c r="G10" s="29">
        <v>0</v>
      </c>
      <c r="H10" s="30">
        <v>62</v>
      </c>
      <c r="I10" s="30">
        <v>1043846.1017887319</v>
      </c>
      <c r="J10" s="45">
        <v>271</v>
      </c>
      <c r="K10" s="31">
        <v>4693947.4285822026</v>
      </c>
      <c r="L10" s="31">
        <v>0</v>
      </c>
      <c r="M10" s="31">
        <v>0</v>
      </c>
      <c r="N10" s="46">
        <v>271</v>
      </c>
      <c r="O10" s="36">
        <v>4693947.4285822026</v>
      </c>
      <c r="P10" s="30">
        <v>648</v>
      </c>
      <c r="Q10" s="30">
        <v>44644687.702708296</v>
      </c>
      <c r="R10" s="45">
        <v>0</v>
      </c>
      <c r="S10" s="31">
        <v>0</v>
      </c>
      <c r="T10" s="31">
        <v>4</v>
      </c>
      <c r="U10" s="31">
        <v>60604.162899949595</v>
      </c>
      <c r="V10" s="31">
        <v>22</v>
      </c>
      <c r="W10" s="31">
        <v>561160.87947414443</v>
      </c>
      <c r="X10" s="46">
        <v>26</v>
      </c>
      <c r="Y10" s="36">
        <v>621765.04237409402</v>
      </c>
    </row>
    <row r="11" spans="2:25" x14ac:dyDescent="0.3">
      <c r="B11" s="164"/>
      <c r="C11" s="6" t="s">
        <v>32</v>
      </c>
      <c r="D11" s="30">
        <v>130</v>
      </c>
      <c r="E11" s="30">
        <v>5684520.2320600739</v>
      </c>
      <c r="F11" s="45">
        <v>0</v>
      </c>
      <c r="G11" s="29">
        <v>0</v>
      </c>
      <c r="H11" s="30">
        <v>11</v>
      </c>
      <c r="I11" s="30">
        <v>650383.67485462571</v>
      </c>
      <c r="J11" s="45">
        <v>42</v>
      </c>
      <c r="K11" s="31">
        <v>1666877.266132744</v>
      </c>
      <c r="L11" s="31">
        <v>0</v>
      </c>
      <c r="M11" s="31">
        <v>0</v>
      </c>
      <c r="N11" s="46">
        <v>42</v>
      </c>
      <c r="O11" s="36">
        <v>1666877.266132744</v>
      </c>
      <c r="P11" s="30">
        <v>74</v>
      </c>
      <c r="Q11" s="30">
        <v>3315402.32901798</v>
      </c>
      <c r="R11" s="45">
        <v>1</v>
      </c>
      <c r="S11" s="31">
        <v>33668.979388860884</v>
      </c>
      <c r="T11" s="31">
        <v>0</v>
      </c>
      <c r="U11" s="31">
        <v>0</v>
      </c>
      <c r="V11" s="31">
        <v>2</v>
      </c>
      <c r="W11" s="31">
        <v>18187.982665862652</v>
      </c>
      <c r="X11" s="46">
        <v>3</v>
      </c>
      <c r="Y11" s="36">
        <v>51856.962054723539</v>
      </c>
    </row>
    <row r="12" spans="2:25" x14ac:dyDescent="0.3">
      <c r="B12" s="165" t="s">
        <v>20</v>
      </c>
      <c r="C12" s="12" t="s">
        <v>30</v>
      </c>
      <c r="D12" s="33">
        <v>197</v>
      </c>
      <c r="E12" s="33">
        <v>623673.94411555468</v>
      </c>
      <c r="F12" s="47">
        <v>0</v>
      </c>
      <c r="G12" s="32">
        <v>0</v>
      </c>
      <c r="H12" s="33">
        <v>46</v>
      </c>
      <c r="I12" s="33">
        <v>170903.73937785786</v>
      </c>
      <c r="J12" s="47">
        <v>42</v>
      </c>
      <c r="K12" s="33">
        <v>118784.15928390122</v>
      </c>
      <c r="L12" s="33">
        <v>0</v>
      </c>
      <c r="M12" s="33">
        <v>0</v>
      </c>
      <c r="N12" s="48">
        <v>42</v>
      </c>
      <c r="O12" s="37">
        <v>118784.15928390122</v>
      </c>
      <c r="P12" s="33">
        <v>86</v>
      </c>
      <c r="Q12" s="33">
        <v>245840.65741375776</v>
      </c>
      <c r="R12" s="47">
        <v>0</v>
      </c>
      <c r="S12" s="33">
        <v>0</v>
      </c>
      <c r="T12" s="33">
        <v>3</v>
      </c>
      <c r="U12" s="33">
        <v>23803.968427924647</v>
      </c>
      <c r="V12" s="33">
        <v>20</v>
      </c>
      <c r="W12" s="33">
        <v>64341.419612113154</v>
      </c>
      <c r="X12" s="48">
        <v>23</v>
      </c>
      <c r="Y12" s="37">
        <v>88145.388040037797</v>
      </c>
    </row>
    <row r="13" spans="2:25" x14ac:dyDescent="0.3">
      <c r="B13" s="166"/>
      <c r="C13" s="27" t="s">
        <v>1</v>
      </c>
      <c r="D13" s="31">
        <v>317</v>
      </c>
      <c r="E13" s="31">
        <v>1691707.9362498077</v>
      </c>
      <c r="F13" s="45">
        <v>0</v>
      </c>
      <c r="G13" s="29">
        <v>0</v>
      </c>
      <c r="H13" s="31">
        <v>69</v>
      </c>
      <c r="I13" s="31">
        <v>410357.52079143649</v>
      </c>
      <c r="J13" s="45">
        <v>66</v>
      </c>
      <c r="K13" s="31">
        <v>311572.73526451865</v>
      </c>
      <c r="L13" s="31">
        <v>0</v>
      </c>
      <c r="M13" s="31">
        <v>0</v>
      </c>
      <c r="N13" s="46">
        <v>66</v>
      </c>
      <c r="O13" s="36">
        <v>311572.73526451865</v>
      </c>
      <c r="P13" s="31">
        <v>145</v>
      </c>
      <c r="Q13" s="31">
        <v>757696.77902341774</v>
      </c>
      <c r="R13" s="45">
        <v>0</v>
      </c>
      <c r="S13" s="31">
        <v>0</v>
      </c>
      <c r="T13" s="31">
        <v>2</v>
      </c>
      <c r="U13" s="31">
        <v>24612.023933257307</v>
      </c>
      <c r="V13" s="31">
        <v>35</v>
      </c>
      <c r="W13" s="31">
        <v>187468.87723717742</v>
      </c>
      <c r="X13" s="46">
        <v>37</v>
      </c>
      <c r="Y13" s="36">
        <v>212080.90117043472</v>
      </c>
    </row>
    <row r="14" spans="2:25" x14ac:dyDescent="0.3">
      <c r="B14" s="166"/>
      <c r="C14" s="27" t="s">
        <v>31</v>
      </c>
      <c r="D14" s="31">
        <v>284</v>
      </c>
      <c r="E14" s="31">
        <v>3121929.1413770546</v>
      </c>
      <c r="F14" s="45">
        <v>0</v>
      </c>
      <c r="G14" s="29">
        <v>0</v>
      </c>
      <c r="H14" s="31">
        <v>71</v>
      </c>
      <c r="I14" s="31">
        <v>950912.98487959802</v>
      </c>
      <c r="J14" s="45">
        <v>60</v>
      </c>
      <c r="K14" s="31">
        <v>663985.94252772559</v>
      </c>
      <c r="L14" s="31">
        <v>0</v>
      </c>
      <c r="M14" s="31">
        <v>0</v>
      </c>
      <c r="N14" s="46">
        <v>60</v>
      </c>
      <c r="O14" s="36">
        <v>663985.94252772559</v>
      </c>
      <c r="P14" s="31">
        <v>131</v>
      </c>
      <c r="Q14" s="31">
        <v>1281582.7279819185</v>
      </c>
      <c r="R14" s="45">
        <v>0</v>
      </c>
      <c r="S14" s="31">
        <v>0</v>
      </c>
      <c r="T14" s="31">
        <v>0</v>
      </c>
      <c r="U14" s="31">
        <v>0</v>
      </c>
      <c r="V14" s="31">
        <v>22</v>
      </c>
      <c r="W14" s="31">
        <v>225447.48598781251</v>
      </c>
      <c r="X14" s="46">
        <v>22</v>
      </c>
      <c r="Y14" s="36">
        <v>225447.48598781251</v>
      </c>
    </row>
    <row r="15" spans="2:25" x14ac:dyDescent="0.3">
      <c r="B15" s="167"/>
      <c r="C15" s="13" t="s">
        <v>32</v>
      </c>
      <c r="D15" s="35">
        <v>27</v>
      </c>
      <c r="E15" s="35">
        <v>602674.73106060992</v>
      </c>
      <c r="F15" s="49">
        <v>0</v>
      </c>
      <c r="G15" s="34">
        <v>0</v>
      </c>
      <c r="H15" s="35">
        <v>6</v>
      </c>
      <c r="I15" s="35">
        <v>80805.550533266127</v>
      </c>
      <c r="J15" s="49">
        <v>5</v>
      </c>
      <c r="K15" s="35">
        <v>134339.22776155494</v>
      </c>
      <c r="L15" s="35">
        <v>0</v>
      </c>
      <c r="M15" s="35">
        <v>0</v>
      </c>
      <c r="N15" s="50">
        <v>5</v>
      </c>
      <c r="O15" s="38">
        <v>134339.22776155494</v>
      </c>
      <c r="P15" s="35">
        <v>15</v>
      </c>
      <c r="Q15" s="35">
        <v>382479.60585745965</v>
      </c>
      <c r="R15" s="49">
        <v>0</v>
      </c>
      <c r="S15" s="35">
        <v>0</v>
      </c>
      <c r="T15" s="35">
        <v>0</v>
      </c>
      <c r="U15" s="35">
        <v>0</v>
      </c>
      <c r="V15" s="35">
        <v>1</v>
      </c>
      <c r="W15" s="35">
        <v>5050.3469083291329</v>
      </c>
      <c r="X15" s="50">
        <v>1</v>
      </c>
      <c r="Y15" s="38">
        <v>5050.3469083291329</v>
      </c>
    </row>
    <row r="16" spans="2:25" x14ac:dyDescent="0.3">
      <c r="B16" s="164" t="s">
        <v>57</v>
      </c>
      <c r="C16" s="6" t="s">
        <v>30</v>
      </c>
      <c r="D16" s="30">
        <v>123900</v>
      </c>
      <c r="E16" s="30">
        <v>55931673.833916984</v>
      </c>
      <c r="F16" s="45">
        <v>0</v>
      </c>
      <c r="G16" s="29">
        <v>0</v>
      </c>
      <c r="H16" s="30">
        <v>19036</v>
      </c>
      <c r="I16" s="30">
        <v>14329891.587064782</v>
      </c>
      <c r="J16" s="45">
        <v>3794</v>
      </c>
      <c r="K16" s="31">
        <v>2634082.7786874012</v>
      </c>
      <c r="L16" s="31">
        <v>5312</v>
      </c>
      <c r="M16" s="31">
        <v>3803084.9884161875</v>
      </c>
      <c r="N16" s="46">
        <v>9106</v>
      </c>
      <c r="O16" s="36">
        <v>6437167.7671035891</v>
      </c>
      <c r="P16" s="30">
        <v>77601</v>
      </c>
      <c r="Q16" s="30">
        <v>24087594.629023399</v>
      </c>
      <c r="R16" s="45">
        <v>4089</v>
      </c>
      <c r="S16" s="31">
        <v>3181681.3350625723</v>
      </c>
      <c r="T16" s="31">
        <v>5762</v>
      </c>
      <c r="U16" s="31">
        <v>2305069.7040463043</v>
      </c>
      <c r="V16" s="31">
        <v>8306</v>
      </c>
      <c r="W16" s="31">
        <v>5590268.8116163369</v>
      </c>
      <c r="X16" s="46">
        <v>18157</v>
      </c>
      <c r="Y16" s="36">
        <v>11077019.850725213</v>
      </c>
    </row>
    <row r="17" spans="2:25" x14ac:dyDescent="0.3">
      <c r="B17" s="164"/>
      <c r="C17" s="6" t="s">
        <v>1</v>
      </c>
      <c r="D17" s="30">
        <v>2719</v>
      </c>
      <c r="E17" s="30">
        <v>10293855.629941555</v>
      </c>
      <c r="F17" s="45">
        <v>0</v>
      </c>
      <c r="G17" s="29">
        <v>0</v>
      </c>
      <c r="H17" s="30">
        <v>351</v>
      </c>
      <c r="I17" s="30">
        <v>1459307.1060401138</v>
      </c>
      <c r="J17" s="45">
        <v>167</v>
      </c>
      <c r="K17" s="31">
        <v>602452.50357480394</v>
      </c>
      <c r="L17" s="31">
        <v>394</v>
      </c>
      <c r="M17" s="31">
        <v>2242357.4403225756</v>
      </c>
      <c r="N17" s="46">
        <v>561</v>
      </c>
      <c r="O17" s="36">
        <v>2844809.9438973796</v>
      </c>
      <c r="P17" s="30">
        <v>1573</v>
      </c>
      <c r="Q17" s="30">
        <v>4776320.9115674151</v>
      </c>
      <c r="R17" s="45">
        <v>58</v>
      </c>
      <c r="S17" s="31">
        <v>208373.92970523145</v>
      </c>
      <c r="T17" s="31">
        <v>64</v>
      </c>
      <c r="U17" s="31">
        <v>192435.81850803999</v>
      </c>
      <c r="V17" s="31">
        <v>112</v>
      </c>
      <c r="W17" s="31">
        <v>812607.92022337345</v>
      </c>
      <c r="X17" s="46">
        <v>234</v>
      </c>
      <c r="Y17" s="36">
        <v>1213417.6684366448</v>
      </c>
    </row>
    <row r="18" spans="2:25" x14ac:dyDescent="0.3">
      <c r="B18" s="164"/>
      <c r="C18" s="6" t="s">
        <v>31</v>
      </c>
      <c r="D18" s="30">
        <v>1539</v>
      </c>
      <c r="E18" s="30">
        <v>24531737.517209057</v>
      </c>
      <c r="F18" s="45">
        <v>0</v>
      </c>
      <c r="G18" s="29">
        <v>0</v>
      </c>
      <c r="H18" s="30">
        <v>70</v>
      </c>
      <c r="I18" s="30">
        <v>1019042.7115918592</v>
      </c>
      <c r="J18" s="45">
        <v>26</v>
      </c>
      <c r="K18" s="31">
        <v>410125.32419018529</v>
      </c>
      <c r="L18" s="31">
        <v>619</v>
      </c>
      <c r="M18" s="31">
        <v>10715516.513624322</v>
      </c>
      <c r="N18" s="46">
        <v>645</v>
      </c>
      <c r="O18" s="36">
        <v>11125641.837814506</v>
      </c>
      <c r="P18" s="30">
        <v>684</v>
      </c>
      <c r="Q18" s="30">
        <v>9578927.5853651725</v>
      </c>
      <c r="R18" s="45">
        <v>4</v>
      </c>
      <c r="S18" s="31">
        <v>32658.91000719506</v>
      </c>
      <c r="T18" s="31">
        <v>22</v>
      </c>
      <c r="U18" s="31">
        <v>170887.22716763415</v>
      </c>
      <c r="V18" s="31">
        <v>114</v>
      </c>
      <c r="W18" s="31">
        <v>2604579.2452626904</v>
      </c>
      <c r="X18" s="46">
        <v>140</v>
      </c>
      <c r="Y18" s="36">
        <v>2808125.3824375197</v>
      </c>
    </row>
    <row r="19" spans="2:25" x14ac:dyDescent="0.3">
      <c r="B19" s="164"/>
      <c r="C19" s="6" t="s">
        <v>32</v>
      </c>
      <c r="D19" s="30">
        <v>330</v>
      </c>
      <c r="E19" s="30">
        <v>13107776.974559382</v>
      </c>
      <c r="F19" s="45">
        <v>0</v>
      </c>
      <c r="G19" s="29">
        <v>0</v>
      </c>
      <c r="H19" s="30">
        <v>14</v>
      </c>
      <c r="I19" s="30">
        <v>418103.84684924007</v>
      </c>
      <c r="J19" s="45">
        <v>2</v>
      </c>
      <c r="K19" s="31">
        <v>16262.117044819808</v>
      </c>
      <c r="L19" s="31">
        <v>115</v>
      </c>
      <c r="M19" s="31">
        <v>4543255.6474830918</v>
      </c>
      <c r="N19" s="46">
        <v>117</v>
      </c>
      <c r="O19" s="36">
        <v>4559517.7645279123</v>
      </c>
      <c r="P19" s="30">
        <v>158</v>
      </c>
      <c r="Q19" s="30">
        <v>5739472.3143012691</v>
      </c>
      <c r="R19" s="45">
        <v>1</v>
      </c>
      <c r="S19" s="31">
        <v>3366.8979388860889</v>
      </c>
      <c r="T19" s="31">
        <v>14</v>
      </c>
      <c r="U19" s="31">
        <v>898962.66578184592</v>
      </c>
      <c r="V19" s="31">
        <v>26</v>
      </c>
      <c r="W19" s="31">
        <v>1488353.485160229</v>
      </c>
      <c r="X19" s="46">
        <v>41</v>
      </c>
      <c r="Y19" s="36">
        <v>2390683.0488809608</v>
      </c>
    </row>
    <row r="20" spans="2:25" x14ac:dyDescent="0.3">
      <c r="B20" s="165" t="s">
        <v>21</v>
      </c>
      <c r="C20" s="12" t="s">
        <v>30</v>
      </c>
      <c r="D20" s="33">
        <v>1814</v>
      </c>
      <c r="E20" s="33">
        <v>2153942.1811370892</v>
      </c>
      <c r="F20" s="47">
        <v>680</v>
      </c>
      <c r="G20" s="32">
        <v>644598.69973768492</v>
      </c>
      <c r="H20" s="33">
        <v>80</v>
      </c>
      <c r="I20" s="33">
        <v>102922.35482188605</v>
      </c>
      <c r="J20" s="47">
        <v>75</v>
      </c>
      <c r="K20" s="33">
        <v>96167.26536845816</v>
      </c>
      <c r="L20" s="33">
        <v>2</v>
      </c>
      <c r="M20" s="33">
        <v>7575.5203624936994</v>
      </c>
      <c r="N20" s="48">
        <v>77</v>
      </c>
      <c r="O20" s="37">
        <v>103742.78573095186</v>
      </c>
      <c r="P20" s="33">
        <v>972</v>
      </c>
      <c r="Q20" s="33">
        <v>1240289.7220390069</v>
      </c>
      <c r="R20" s="47">
        <v>0</v>
      </c>
      <c r="S20" s="33">
        <v>0</v>
      </c>
      <c r="T20" s="33">
        <v>4</v>
      </c>
      <c r="U20" s="33">
        <v>60772.5077968939</v>
      </c>
      <c r="V20" s="33">
        <v>1</v>
      </c>
      <c r="W20" s="33">
        <v>1616.1110106653225</v>
      </c>
      <c r="X20" s="48">
        <v>5</v>
      </c>
      <c r="Y20" s="37">
        <v>62388.618807559222</v>
      </c>
    </row>
    <row r="21" spans="2:25" x14ac:dyDescent="0.3">
      <c r="B21" s="166"/>
      <c r="C21" s="27" t="s">
        <v>1</v>
      </c>
      <c r="D21" s="31">
        <v>967</v>
      </c>
      <c r="E21" s="31">
        <v>4160254.8650833494</v>
      </c>
      <c r="F21" s="45">
        <v>61</v>
      </c>
      <c r="G21" s="29">
        <v>465154.72747823049</v>
      </c>
      <c r="H21" s="31">
        <v>37</v>
      </c>
      <c r="I21" s="31">
        <v>141115.13524997365</v>
      </c>
      <c r="J21" s="45">
        <v>71</v>
      </c>
      <c r="K21" s="31">
        <v>332233.76911093359</v>
      </c>
      <c r="L21" s="31">
        <v>2</v>
      </c>
      <c r="M21" s="31">
        <v>14241.978281488155</v>
      </c>
      <c r="N21" s="46">
        <v>73</v>
      </c>
      <c r="O21" s="36">
        <v>346475.7473924217</v>
      </c>
      <c r="P21" s="31">
        <v>790</v>
      </c>
      <c r="Q21" s="31">
        <v>3163402.8919633157</v>
      </c>
      <c r="R21" s="45">
        <v>0</v>
      </c>
      <c r="S21" s="31">
        <v>0</v>
      </c>
      <c r="T21" s="31">
        <v>6</v>
      </c>
      <c r="U21" s="31">
        <v>44106.362999407764</v>
      </c>
      <c r="V21" s="31">
        <v>0</v>
      </c>
      <c r="W21" s="31">
        <v>0</v>
      </c>
      <c r="X21" s="46">
        <v>6</v>
      </c>
      <c r="Y21" s="36">
        <v>44106.362999407764</v>
      </c>
    </row>
    <row r="22" spans="2:25" x14ac:dyDescent="0.3">
      <c r="B22" s="166"/>
      <c r="C22" s="27" t="s">
        <v>31</v>
      </c>
      <c r="D22" s="31">
        <v>614</v>
      </c>
      <c r="E22" s="31">
        <v>8190748.2967368364</v>
      </c>
      <c r="F22" s="45">
        <v>26</v>
      </c>
      <c r="G22" s="29">
        <v>392842.91771335108</v>
      </c>
      <c r="H22" s="31">
        <v>18</v>
      </c>
      <c r="I22" s="31">
        <v>173885.37311794615</v>
      </c>
      <c r="J22" s="45">
        <v>46</v>
      </c>
      <c r="K22" s="31">
        <v>680573.53278163343</v>
      </c>
      <c r="L22" s="31">
        <v>0</v>
      </c>
      <c r="M22" s="31">
        <v>0</v>
      </c>
      <c r="N22" s="46">
        <v>46</v>
      </c>
      <c r="O22" s="36">
        <v>680573.53278163343</v>
      </c>
      <c r="P22" s="31">
        <v>481</v>
      </c>
      <c r="Q22" s="31">
        <v>6189527.319750594</v>
      </c>
      <c r="R22" s="45">
        <v>0</v>
      </c>
      <c r="S22" s="31">
        <v>0</v>
      </c>
      <c r="T22" s="31">
        <v>43</v>
      </c>
      <c r="U22" s="31">
        <v>753919.15337331186</v>
      </c>
      <c r="V22" s="31">
        <v>0</v>
      </c>
      <c r="W22" s="31">
        <v>0</v>
      </c>
      <c r="X22" s="46">
        <v>43</v>
      </c>
      <c r="Y22" s="36">
        <v>753919.15337331186</v>
      </c>
    </row>
    <row r="23" spans="2:25" x14ac:dyDescent="0.3">
      <c r="B23" s="167"/>
      <c r="C23" s="13" t="s">
        <v>32</v>
      </c>
      <c r="D23" s="35">
        <v>103</v>
      </c>
      <c r="E23" s="35">
        <v>3308943.3580025947</v>
      </c>
      <c r="F23" s="49">
        <v>3</v>
      </c>
      <c r="G23" s="34">
        <v>72960.678335661549</v>
      </c>
      <c r="H23" s="35">
        <v>1</v>
      </c>
      <c r="I23" s="35">
        <v>47136.571144405243</v>
      </c>
      <c r="J23" s="49">
        <v>13</v>
      </c>
      <c r="K23" s="35">
        <v>468519.07340948581</v>
      </c>
      <c r="L23" s="35">
        <v>0</v>
      </c>
      <c r="M23" s="35">
        <v>0</v>
      </c>
      <c r="N23" s="50">
        <v>13</v>
      </c>
      <c r="O23" s="38">
        <v>468519.07340948581</v>
      </c>
      <c r="P23" s="35">
        <v>75</v>
      </c>
      <c r="Q23" s="35">
        <v>2431814.1838319539</v>
      </c>
      <c r="R23" s="49">
        <v>0</v>
      </c>
      <c r="S23" s="35">
        <v>0</v>
      </c>
      <c r="T23" s="35">
        <v>11</v>
      </c>
      <c r="U23" s="35">
        <v>288512.85128108785</v>
      </c>
      <c r="V23" s="35">
        <v>0</v>
      </c>
      <c r="W23" s="35">
        <v>0</v>
      </c>
      <c r="X23" s="50">
        <v>11</v>
      </c>
      <c r="Y23" s="38">
        <v>288512.85128108785</v>
      </c>
    </row>
    <row r="24" spans="2:25" x14ac:dyDescent="0.3">
      <c r="B24" s="164" t="s">
        <v>22</v>
      </c>
      <c r="C24" s="6" t="s">
        <v>30</v>
      </c>
      <c r="D24" s="30">
        <v>5729</v>
      </c>
      <c r="E24" s="30">
        <v>16539986.19309227</v>
      </c>
      <c r="F24" s="45">
        <v>0</v>
      </c>
      <c r="G24" s="29">
        <v>0</v>
      </c>
      <c r="H24" s="30">
        <v>191</v>
      </c>
      <c r="I24" s="30">
        <v>2314137.974804156</v>
      </c>
      <c r="J24" s="45">
        <v>737</v>
      </c>
      <c r="K24" s="31">
        <v>9641934.0999086555</v>
      </c>
      <c r="L24" s="31">
        <v>0</v>
      </c>
      <c r="M24" s="31">
        <v>0</v>
      </c>
      <c r="N24" s="46">
        <v>737</v>
      </c>
      <c r="O24" s="36">
        <v>9641934.0999086555</v>
      </c>
      <c r="P24" s="30">
        <v>4700</v>
      </c>
      <c r="Q24" s="30">
        <v>3676879.0780625385</v>
      </c>
      <c r="R24" s="45">
        <v>0</v>
      </c>
      <c r="S24" s="31">
        <v>0</v>
      </c>
      <c r="T24" s="31">
        <v>0</v>
      </c>
      <c r="U24" s="31">
        <v>0</v>
      </c>
      <c r="V24" s="31">
        <v>101</v>
      </c>
      <c r="W24" s="31">
        <v>907035.04031691933</v>
      </c>
      <c r="X24" s="46">
        <v>101</v>
      </c>
      <c r="Y24" s="36">
        <v>907035.04031691933</v>
      </c>
    </row>
    <row r="25" spans="2:25" x14ac:dyDescent="0.3">
      <c r="B25" s="164"/>
      <c r="C25" s="6" t="s">
        <v>1</v>
      </c>
      <c r="D25" s="30">
        <v>1547</v>
      </c>
      <c r="E25" s="30">
        <v>20566982.628422745</v>
      </c>
      <c r="F25" s="45">
        <v>0</v>
      </c>
      <c r="G25" s="29">
        <v>0</v>
      </c>
      <c r="H25" s="30">
        <v>59</v>
      </c>
      <c r="I25" s="30">
        <v>2073069.7658288814</v>
      </c>
      <c r="J25" s="45">
        <v>270</v>
      </c>
      <c r="K25" s="31">
        <v>12953710.199714284</v>
      </c>
      <c r="L25" s="31">
        <v>0</v>
      </c>
      <c r="M25" s="31">
        <v>0</v>
      </c>
      <c r="N25" s="46">
        <v>270</v>
      </c>
      <c r="O25" s="36">
        <v>12953710.199714284</v>
      </c>
      <c r="P25" s="30">
        <v>1203</v>
      </c>
      <c r="Q25" s="30">
        <v>5008333.4587839507</v>
      </c>
      <c r="R25" s="45">
        <v>0</v>
      </c>
      <c r="S25" s="31">
        <v>0</v>
      </c>
      <c r="T25" s="31">
        <v>0</v>
      </c>
      <c r="U25" s="31">
        <v>0</v>
      </c>
      <c r="V25" s="31">
        <v>15</v>
      </c>
      <c r="W25" s="31">
        <v>531869.20409562928</v>
      </c>
      <c r="X25" s="46">
        <v>15</v>
      </c>
      <c r="Y25" s="36">
        <v>531869.20409562928</v>
      </c>
    </row>
    <row r="26" spans="2:25" x14ac:dyDescent="0.3">
      <c r="B26" s="164"/>
      <c r="C26" s="6" t="s">
        <v>31</v>
      </c>
      <c r="D26" s="30">
        <v>852</v>
      </c>
      <c r="E26" s="30">
        <v>15247776.134888705</v>
      </c>
      <c r="F26" s="45">
        <v>0</v>
      </c>
      <c r="G26" s="29">
        <v>0</v>
      </c>
      <c r="H26" s="30">
        <v>7</v>
      </c>
      <c r="I26" s="30">
        <v>454211.70313522167</v>
      </c>
      <c r="J26" s="45">
        <v>79</v>
      </c>
      <c r="K26" s="31">
        <v>4413761.4465607638</v>
      </c>
      <c r="L26" s="31">
        <v>0</v>
      </c>
      <c r="M26" s="31">
        <v>0</v>
      </c>
      <c r="N26" s="46">
        <v>79</v>
      </c>
      <c r="O26" s="36">
        <v>4413761.4465607638</v>
      </c>
      <c r="P26" s="30">
        <v>764</v>
      </c>
      <c r="Q26" s="30">
        <v>10306319.427607149</v>
      </c>
      <c r="R26" s="45">
        <v>0</v>
      </c>
      <c r="S26" s="31">
        <v>0</v>
      </c>
      <c r="T26" s="31">
        <v>0</v>
      </c>
      <c r="U26" s="31">
        <v>0</v>
      </c>
      <c r="V26" s="31">
        <v>2</v>
      </c>
      <c r="W26" s="31">
        <v>73483.557585570554</v>
      </c>
      <c r="X26" s="46">
        <v>2</v>
      </c>
      <c r="Y26" s="36">
        <v>73483.557585570554</v>
      </c>
    </row>
    <row r="27" spans="2:25" x14ac:dyDescent="0.3">
      <c r="B27" s="164"/>
      <c r="C27" s="6" t="s">
        <v>32</v>
      </c>
      <c r="D27" s="30">
        <v>113</v>
      </c>
      <c r="E27" s="30">
        <v>3724675.1648854092</v>
      </c>
      <c r="F27" s="45">
        <v>0</v>
      </c>
      <c r="G27" s="29">
        <v>0</v>
      </c>
      <c r="H27" s="30">
        <v>0</v>
      </c>
      <c r="I27" s="30">
        <v>0</v>
      </c>
      <c r="J27" s="45">
        <v>6</v>
      </c>
      <c r="K27" s="31">
        <v>237915.1090555077</v>
      </c>
      <c r="L27" s="31">
        <v>0</v>
      </c>
      <c r="M27" s="31">
        <v>0</v>
      </c>
      <c r="N27" s="46">
        <v>6</v>
      </c>
      <c r="O27" s="36">
        <v>237915.1090555077</v>
      </c>
      <c r="P27" s="30">
        <v>107</v>
      </c>
      <c r="Q27" s="30">
        <v>3486760.0558299017</v>
      </c>
      <c r="R27" s="45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46">
        <v>0</v>
      </c>
      <c r="Y27" s="36">
        <v>0</v>
      </c>
    </row>
    <row r="28" spans="2:25" x14ac:dyDescent="0.3">
      <c r="B28" s="165" t="s">
        <v>23</v>
      </c>
      <c r="C28" s="12" t="s">
        <v>30</v>
      </c>
      <c r="D28" s="33">
        <v>1080</v>
      </c>
      <c r="E28" s="33">
        <v>4293035.2638116041</v>
      </c>
      <c r="F28" s="47">
        <v>804</v>
      </c>
      <c r="G28" s="32">
        <v>2974493.063617873</v>
      </c>
      <c r="H28" s="33">
        <v>54</v>
      </c>
      <c r="I28" s="33">
        <v>178860.70823371524</v>
      </c>
      <c r="J28" s="47">
        <v>18</v>
      </c>
      <c r="K28" s="33">
        <v>170417.72294672256</v>
      </c>
      <c r="L28" s="33">
        <v>6</v>
      </c>
      <c r="M28" s="33">
        <v>37857.966063688917</v>
      </c>
      <c r="N28" s="48">
        <v>24</v>
      </c>
      <c r="O28" s="37">
        <v>208275.68901041144</v>
      </c>
      <c r="P28" s="33">
        <v>187</v>
      </c>
      <c r="Q28" s="33">
        <v>887186.2352795013</v>
      </c>
      <c r="R28" s="47">
        <v>1</v>
      </c>
      <c r="S28" s="33">
        <v>1010.0693816658267</v>
      </c>
      <c r="T28" s="33">
        <v>2</v>
      </c>
      <c r="U28" s="33">
        <v>1929.153396880165</v>
      </c>
      <c r="V28" s="33">
        <v>8</v>
      </c>
      <c r="W28" s="33">
        <v>41280.344891557266</v>
      </c>
      <c r="X28" s="48">
        <v>11</v>
      </c>
      <c r="Y28" s="37">
        <v>44219.567670103257</v>
      </c>
    </row>
    <row r="29" spans="2:25" x14ac:dyDescent="0.3">
      <c r="B29" s="166"/>
      <c r="C29" s="27" t="s">
        <v>1</v>
      </c>
      <c r="D29" s="31">
        <v>170</v>
      </c>
      <c r="E29" s="31">
        <v>834555.33372187335</v>
      </c>
      <c r="F29" s="45">
        <v>40</v>
      </c>
      <c r="G29" s="29">
        <v>317278.20906618075</v>
      </c>
      <c r="H29" s="31">
        <v>15</v>
      </c>
      <c r="I29" s="31">
        <v>87645.571737989347</v>
      </c>
      <c r="J29" s="45">
        <v>10</v>
      </c>
      <c r="K29" s="31">
        <v>111353.23132979337</v>
      </c>
      <c r="L29" s="31">
        <v>0</v>
      </c>
      <c r="M29" s="31">
        <v>0</v>
      </c>
      <c r="N29" s="46">
        <v>10</v>
      </c>
      <c r="O29" s="36">
        <v>111353.23132979337</v>
      </c>
      <c r="P29" s="31">
        <v>102</v>
      </c>
      <c r="Q29" s="31">
        <v>301970.08921942848</v>
      </c>
      <c r="R29" s="45">
        <v>0</v>
      </c>
      <c r="S29" s="31">
        <v>0</v>
      </c>
      <c r="T29" s="31">
        <v>0</v>
      </c>
      <c r="U29" s="31">
        <v>0</v>
      </c>
      <c r="V29" s="31">
        <v>3</v>
      </c>
      <c r="W29" s="31">
        <v>16308.232368481391</v>
      </c>
      <c r="X29" s="46">
        <v>3</v>
      </c>
      <c r="Y29" s="36">
        <v>16308.232368481391</v>
      </c>
    </row>
    <row r="30" spans="2:25" x14ac:dyDescent="0.3">
      <c r="B30" s="166"/>
      <c r="C30" s="27" t="s">
        <v>31</v>
      </c>
      <c r="D30" s="31">
        <v>147</v>
      </c>
      <c r="E30" s="31">
        <v>2097124.6182863633</v>
      </c>
      <c r="F30" s="45">
        <v>22</v>
      </c>
      <c r="G30" s="29">
        <v>391502.42382982618</v>
      </c>
      <c r="H30" s="31">
        <v>4</v>
      </c>
      <c r="I30" s="31">
        <v>38431.335651779256</v>
      </c>
      <c r="J30" s="45">
        <v>3</v>
      </c>
      <c r="K30" s="31">
        <v>18098.227900607824</v>
      </c>
      <c r="L30" s="31">
        <v>0</v>
      </c>
      <c r="M30" s="31">
        <v>0</v>
      </c>
      <c r="N30" s="46">
        <v>3</v>
      </c>
      <c r="O30" s="36">
        <v>18098.227900607824</v>
      </c>
      <c r="P30" s="31">
        <v>117</v>
      </c>
      <c r="Q30" s="31">
        <v>1640675.3860569349</v>
      </c>
      <c r="R30" s="45">
        <v>0</v>
      </c>
      <c r="S30" s="31">
        <v>0</v>
      </c>
      <c r="T30" s="31">
        <v>0</v>
      </c>
      <c r="U30" s="31">
        <v>0</v>
      </c>
      <c r="V30" s="31">
        <v>1</v>
      </c>
      <c r="W30" s="31">
        <v>8417.2448472152209</v>
      </c>
      <c r="X30" s="46">
        <v>1</v>
      </c>
      <c r="Y30" s="36">
        <v>8417.2448472152209</v>
      </c>
    </row>
    <row r="31" spans="2:25" x14ac:dyDescent="0.3">
      <c r="B31" s="167"/>
      <c r="C31" s="13" t="s">
        <v>32</v>
      </c>
      <c r="D31" s="35">
        <v>22</v>
      </c>
      <c r="E31" s="35">
        <v>835717.36299166386</v>
      </c>
      <c r="F31" s="49">
        <v>7</v>
      </c>
      <c r="G31" s="34">
        <v>45874.196464555149</v>
      </c>
      <c r="H31" s="35">
        <v>0</v>
      </c>
      <c r="I31" s="35">
        <v>0</v>
      </c>
      <c r="J31" s="49">
        <v>0</v>
      </c>
      <c r="K31" s="35">
        <v>0</v>
      </c>
      <c r="L31" s="35">
        <v>0</v>
      </c>
      <c r="M31" s="35">
        <v>0</v>
      </c>
      <c r="N31" s="50">
        <v>0</v>
      </c>
      <c r="O31" s="38">
        <v>0</v>
      </c>
      <c r="P31" s="35">
        <v>15</v>
      </c>
      <c r="Q31" s="35">
        <v>789843.16652710875</v>
      </c>
      <c r="R31" s="49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50">
        <v>0</v>
      </c>
      <c r="Y31" s="38">
        <v>0</v>
      </c>
    </row>
    <row r="32" spans="2:25" x14ac:dyDescent="0.3">
      <c r="B32" s="164" t="s">
        <v>24</v>
      </c>
      <c r="C32" s="6" t="s">
        <v>30</v>
      </c>
      <c r="D32" s="30">
        <v>12260</v>
      </c>
      <c r="E32" s="30">
        <v>14241529.315614022</v>
      </c>
      <c r="F32" s="45">
        <v>0</v>
      </c>
      <c r="G32" s="29">
        <v>0</v>
      </c>
      <c r="H32" s="30">
        <v>0</v>
      </c>
      <c r="I32" s="30">
        <v>0</v>
      </c>
      <c r="J32" s="45">
        <v>3625</v>
      </c>
      <c r="K32" s="31">
        <v>4197563.1054987162</v>
      </c>
      <c r="L32" s="31">
        <v>0</v>
      </c>
      <c r="M32" s="31">
        <v>0</v>
      </c>
      <c r="N32" s="46">
        <v>3625</v>
      </c>
      <c r="O32" s="36">
        <v>4197563.1054987162</v>
      </c>
      <c r="P32" s="30">
        <v>7100</v>
      </c>
      <c r="Q32" s="30">
        <v>7893999.0778739927</v>
      </c>
      <c r="R32" s="45">
        <v>0</v>
      </c>
      <c r="S32" s="31">
        <v>0</v>
      </c>
      <c r="T32" s="31">
        <v>8</v>
      </c>
      <c r="U32" s="31">
        <v>14388.207675651907</v>
      </c>
      <c r="V32" s="31">
        <v>1527</v>
      </c>
      <c r="W32" s="31">
        <v>2135578.9245656617</v>
      </c>
      <c r="X32" s="46">
        <v>1535</v>
      </c>
      <c r="Y32" s="36">
        <v>2149967.1322413138</v>
      </c>
    </row>
    <row r="33" spans="2:25" x14ac:dyDescent="0.3">
      <c r="B33" s="164"/>
      <c r="C33" s="6" t="s">
        <v>1</v>
      </c>
      <c r="D33" s="30">
        <v>2287</v>
      </c>
      <c r="E33" s="30">
        <v>11356110.626131909</v>
      </c>
      <c r="F33" s="45">
        <v>0</v>
      </c>
      <c r="G33" s="29">
        <v>0</v>
      </c>
      <c r="H33" s="30">
        <v>0</v>
      </c>
      <c r="I33" s="30">
        <v>0</v>
      </c>
      <c r="J33" s="45">
        <v>786</v>
      </c>
      <c r="K33" s="31">
        <v>3577112.6455636239</v>
      </c>
      <c r="L33" s="31">
        <v>0</v>
      </c>
      <c r="M33" s="31">
        <v>0</v>
      </c>
      <c r="N33" s="46">
        <v>786</v>
      </c>
      <c r="O33" s="36">
        <v>3577112.6455636239</v>
      </c>
      <c r="P33" s="30">
        <v>1215</v>
      </c>
      <c r="Q33" s="30">
        <v>6597474.0462335693</v>
      </c>
      <c r="R33" s="45">
        <v>0</v>
      </c>
      <c r="S33" s="31">
        <v>0</v>
      </c>
      <c r="T33" s="31">
        <v>6</v>
      </c>
      <c r="U33" s="31">
        <v>13457.491061727696</v>
      </c>
      <c r="V33" s="31">
        <v>280</v>
      </c>
      <c r="W33" s="31">
        <v>1168066.4432729883</v>
      </c>
      <c r="X33" s="46">
        <v>286</v>
      </c>
      <c r="Y33" s="36">
        <v>1181523.9343347161</v>
      </c>
    </row>
    <row r="34" spans="2:25" x14ac:dyDescent="0.3">
      <c r="B34" s="164"/>
      <c r="C34" s="6" t="s">
        <v>31</v>
      </c>
      <c r="D34" s="30">
        <v>963</v>
      </c>
      <c r="E34" s="30">
        <v>16041966.548656894</v>
      </c>
      <c r="F34" s="45">
        <v>0</v>
      </c>
      <c r="G34" s="29">
        <v>0</v>
      </c>
      <c r="H34" s="30">
        <v>0</v>
      </c>
      <c r="I34" s="30">
        <v>0</v>
      </c>
      <c r="J34" s="45">
        <v>434</v>
      </c>
      <c r="K34" s="31">
        <v>7475437.4618909238</v>
      </c>
      <c r="L34" s="31">
        <v>0</v>
      </c>
      <c r="M34" s="31">
        <v>0</v>
      </c>
      <c r="N34" s="46">
        <v>434</v>
      </c>
      <c r="O34" s="36">
        <v>7475437.4618909238</v>
      </c>
      <c r="P34" s="30">
        <v>453</v>
      </c>
      <c r="Q34" s="30">
        <v>7891113.2904929239</v>
      </c>
      <c r="R34" s="45">
        <v>0</v>
      </c>
      <c r="S34" s="31">
        <v>0</v>
      </c>
      <c r="T34" s="31">
        <v>0</v>
      </c>
      <c r="U34" s="31">
        <v>0</v>
      </c>
      <c r="V34" s="31">
        <v>76</v>
      </c>
      <c r="W34" s="31">
        <v>675415.79627304594</v>
      </c>
      <c r="X34" s="46">
        <v>76</v>
      </c>
      <c r="Y34" s="36">
        <v>675415.79627304594</v>
      </c>
    </row>
    <row r="35" spans="2:25" x14ac:dyDescent="0.3">
      <c r="B35" s="164"/>
      <c r="C35" s="6" t="s">
        <v>32</v>
      </c>
      <c r="D35" s="30">
        <v>141</v>
      </c>
      <c r="E35" s="30">
        <v>4656715.3580712788</v>
      </c>
      <c r="F35" s="45">
        <v>0</v>
      </c>
      <c r="G35" s="29">
        <v>0</v>
      </c>
      <c r="H35" s="30">
        <v>0</v>
      </c>
      <c r="I35" s="30">
        <v>0</v>
      </c>
      <c r="J35" s="45">
        <v>95</v>
      </c>
      <c r="K35" s="31">
        <v>2991329.5115674827</v>
      </c>
      <c r="L35" s="31">
        <v>0</v>
      </c>
      <c r="M35" s="31">
        <v>0</v>
      </c>
      <c r="N35" s="46">
        <v>95</v>
      </c>
      <c r="O35" s="36">
        <v>2991329.5115674827</v>
      </c>
      <c r="P35" s="30">
        <v>43</v>
      </c>
      <c r="Q35" s="30">
        <v>1647036.2527368672</v>
      </c>
      <c r="R35" s="45">
        <v>0</v>
      </c>
      <c r="S35" s="31">
        <v>0</v>
      </c>
      <c r="T35" s="31">
        <v>0</v>
      </c>
      <c r="U35" s="31">
        <v>0</v>
      </c>
      <c r="V35" s="31">
        <v>3</v>
      </c>
      <c r="W35" s="31">
        <v>18349.593766929185</v>
      </c>
      <c r="X35" s="46">
        <v>3</v>
      </c>
      <c r="Y35" s="36">
        <v>18349.593766929185</v>
      </c>
    </row>
    <row r="36" spans="2:25" x14ac:dyDescent="0.3">
      <c r="B36" s="165" t="s">
        <v>25</v>
      </c>
      <c r="C36" s="12" t="s">
        <v>30</v>
      </c>
      <c r="D36" s="33">
        <v>7592</v>
      </c>
      <c r="E36" s="33">
        <v>7514017.6277645174</v>
      </c>
      <c r="F36" s="47">
        <v>0</v>
      </c>
      <c r="G36" s="32">
        <v>0</v>
      </c>
      <c r="H36" s="33">
        <v>485</v>
      </c>
      <c r="I36" s="33">
        <v>472911.43405273842</v>
      </c>
      <c r="J36" s="47">
        <v>1453</v>
      </c>
      <c r="K36" s="33">
        <v>1460118.1881173418</v>
      </c>
      <c r="L36" s="33">
        <v>495</v>
      </c>
      <c r="M36" s="33">
        <v>594758.03801429784</v>
      </c>
      <c r="N36" s="48">
        <v>1948</v>
      </c>
      <c r="O36" s="37">
        <v>2054876.2261316397</v>
      </c>
      <c r="P36" s="33">
        <v>3473</v>
      </c>
      <c r="Q36" s="33">
        <v>3630914.7004487738</v>
      </c>
      <c r="R36" s="47">
        <v>0</v>
      </c>
      <c r="S36" s="33">
        <v>0</v>
      </c>
      <c r="T36" s="33">
        <v>38</v>
      </c>
      <c r="U36" s="33">
        <v>53853.539535630705</v>
      </c>
      <c r="V36" s="33">
        <v>1648</v>
      </c>
      <c r="W36" s="33">
        <v>1301461.7275957351</v>
      </c>
      <c r="X36" s="48">
        <v>1686</v>
      </c>
      <c r="Y36" s="37">
        <v>1355315.2671313658</v>
      </c>
    </row>
    <row r="37" spans="2:25" x14ac:dyDescent="0.3">
      <c r="B37" s="166"/>
      <c r="C37" s="27" t="s">
        <v>1</v>
      </c>
      <c r="D37" s="31">
        <v>1969</v>
      </c>
      <c r="E37" s="31">
        <v>7370291.6490493733</v>
      </c>
      <c r="F37" s="45">
        <v>0</v>
      </c>
      <c r="G37" s="29">
        <v>0</v>
      </c>
      <c r="H37" s="31">
        <v>165</v>
      </c>
      <c r="I37" s="31">
        <v>640943.01397296309</v>
      </c>
      <c r="J37" s="45">
        <v>225</v>
      </c>
      <c r="K37" s="31">
        <v>830893.83975518611</v>
      </c>
      <c r="L37" s="31">
        <v>160</v>
      </c>
      <c r="M37" s="31">
        <v>634934.38252606906</v>
      </c>
      <c r="N37" s="46">
        <v>385</v>
      </c>
      <c r="O37" s="36">
        <v>1465828.2222812551</v>
      </c>
      <c r="P37" s="31">
        <v>1131</v>
      </c>
      <c r="Q37" s="31">
        <v>4068763.9614988486</v>
      </c>
      <c r="R37" s="45">
        <v>0</v>
      </c>
      <c r="S37" s="31">
        <v>0</v>
      </c>
      <c r="T37" s="31">
        <v>12</v>
      </c>
      <c r="U37" s="31">
        <v>31211.143893474044</v>
      </c>
      <c r="V37" s="31">
        <v>276</v>
      </c>
      <c r="W37" s="31">
        <v>1163545.3074028322</v>
      </c>
      <c r="X37" s="46">
        <v>288</v>
      </c>
      <c r="Y37" s="36">
        <v>1194756.4512963062</v>
      </c>
    </row>
    <row r="38" spans="2:25" x14ac:dyDescent="0.3">
      <c r="B38" s="166"/>
      <c r="C38" s="27" t="s">
        <v>31</v>
      </c>
      <c r="D38" s="31">
        <v>754</v>
      </c>
      <c r="E38" s="31">
        <v>7929764.6624196619</v>
      </c>
      <c r="F38" s="45">
        <v>0</v>
      </c>
      <c r="G38" s="29">
        <v>0</v>
      </c>
      <c r="H38" s="31">
        <v>56</v>
      </c>
      <c r="I38" s="31">
        <v>503895.81962585007</v>
      </c>
      <c r="J38" s="45">
        <v>67</v>
      </c>
      <c r="K38" s="31">
        <v>591277.70211235806</v>
      </c>
      <c r="L38" s="31">
        <v>53</v>
      </c>
      <c r="M38" s="31">
        <v>429608.33212966734</v>
      </c>
      <c r="N38" s="46">
        <v>120</v>
      </c>
      <c r="O38" s="36">
        <v>1020886.0342420255</v>
      </c>
      <c r="P38" s="31">
        <v>520</v>
      </c>
      <c r="Q38" s="31">
        <v>5808621.6503321612</v>
      </c>
      <c r="R38" s="45">
        <v>0</v>
      </c>
      <c r="S38" s="31">
        <v>0</v>
      </c>
      <c r="T38" s="31">
        <v>0</v>
      </c>
      <c r="U38" s="31">
        <v>0</v>
      </c>
      <c r="V38" s="31">
        <v>58</v>
      </c>
      <c r="W38" s="31">
        <v>596361.15821962478</v>
      </c>
      <c r="X38" s="46">
        <v>58</v>
      </c>
      <c r="Y38" s="36">
        <v>596361.15821962478</v>
      </c>
    </row>
    <row r="39" spans="2:25" x14ac:dyDescent="0.3">
      <c r="B39" s="167"/>
      <c r="C39" s="13" t="s">
        <v>32</v>
      </c>
      <c r="D39" s="35">
        <v>43</v>
      </c>
      <c r="E39" s="35">
        <v>1722099.9451195635</v>
      </c>
      <c r="F39" s="49">
        <v>0</v>
      </c>
      <c r="G39" s="34">
        <v>0</v>
      </c>
      <c r="H39" s="35">
        <v>1</v>
      </c>
      <c r="I39" s="35">
        <v>16834.489694430442</v>
      </c>
      <c r="J39" s="49">
        <v>5</v>
      </c>
      <c r="K39" s="35">
        <v>52186.918052734378</v>
      </c>
      <c r="L39" s="35">
        <v>0</v>
      </c>
      <c r="M39" s="35">
        <v>0</v>
      </c>
      <c r="N39" s="50">
        <v>5</v>
      </c>
      <c r="O39" s="38">
        <v>52186.918052734378</v>
      </c>
      <c r="P39" s="35">
        <v>36</v>
      </c>
      <c r="Q39" s="35">
        <v>1619409.5579835379</v>
      </c>
      <c r="R39" s="49">
        <v>0</v>
      </c>
      <c r="S39" s="35">
        <v>0</v>
      </c>
      <c r="T39" s="35">
        <v>0</v>
      </c>
      <c r="U39" s="35">
        <v>0</v>
      </c>
      <c r="V39" s="35">
        <v>1</v>
      </c>
      <c r="W39" s="35">
        <v>33668.979388860884</v>
      </c>
      <c r="X39" s="50">
        <v>1</v>
      </c>
      <c r="Y39" s="38">
        <v>33668.979388860884</v>
      </c>
    </row>
    <row r="40" spans="2:25" x14ac:dyDescent="0.3">
      <c r="B40" s="164" t="s">
        <v>26</v>
      </c>
      <c r="C40" s="6" t="s">
        <v>30</v>
      </c>
      <c r="D40" s="30">
        <v>44</v>
      </c>
      <c r="E40" s="30">
        <v>121161.18922875478</v>
      </c>
      <c r="F40" s="45">
        <v>7</v>
      </c>
      <c r="G40" s="29">
        <v>15410.291866281628</v>
      </c>
      <c r="H40" s="30">
        <v>2</v>
      </c>
      <c r="I40" s="30">
        <v>6397.1060838835683</v>
      </c>
      <c r="J40" s="45">
        <v>10</v>
      </c>
      <c r="K40" s="31">
        <v>33753.15183733304</v>
      </c>
      <c r="L40" s="31">
        <v>1</v>
      </c>
      <c r="M40" s="31">
        <v>841.72448472152223</v>
      </c>
      <c r="N40" s="46">
        <v>11</v>
      </c>
      <c r="O40" s="36">
        <v>34594.876322054559</v>
      </c>
      <c r="P40" s="30">
        <v>13</v>
      </c>
      <c r="Q40" s="30">
        <v>40500.415306860763</v>
      </c>
      <c r="R40" s="45">
        <v>5</v>
      </c>
      <c r="S40" s="31">
        <v>15336.220111626135</v>
      </c>
      <c r="T40" s="31">
        <v>0</v>
      </c>
      <c r="U40" s="31">
        <v>0</v>
      </c>
      <c r="V40" s="31">
        <v>6</v>
      </c>
      <c r="W40" s="31">
        <v>8922.2795380481348</v>
      </c>
      <c r="X40" s="46">
        <v>11</v>
      </c>
      <c r="Y40" s="36">
        <v>24258.499649674268</v>
      </c>
    </row>
    <row r="41" spans="2:25" x14ac:dyDescent="0.3">
      <c r="B41" s="164"/>
      <c r="C41" s="6" t="s">
        <v>1</v>
      </c>
      <c r="D41" s="30">
        <v>121</v>
      </c>
      <c r="E41" s="30">
        <v>738847.54282104969</v>
      </c>
      <c r="F41" s="45">
        <v>12</v>
      </c>
      <c r="G41" s="29">
        <v>76361.245253936489</v>
      </c>
      <c r="H41" s="30">
        <v>6</v>
      </c>
      <c r="I41" s="30">
        <v>20403.401509649699</v>
      </c>
      <c r="J41" s="45">
        <v>20</v>
      </c>
      <c r="K41" s="31">
        <v>82961.254681250721</v>
      </c>
      <c r="L41" s="31">
        <v>4</v>
      </c>
      <c r="M41" s="31">
        <v>89222.795380481344</v>
      </c>
      <c r="N41" s="46">
        <v>24</v>
      </c>
      <c r="O41" s="36">
        <v>172184.05006173206</v>
      </c>
      <c r="P41" s="30">
        <v>46</v>
      </c>
      <c r="Q41" s="30">
        <v>273800.60934118897</v>
      </c>
      <c r="R41" s="45">
        <v>8</v>
      </c>
      <c r="S41" s="31">
        <v>63661.306228458168</v>
      </c>
      <c r="T41" s="31">
        <v>0</v>
      </c>
      <c r="U41" s="31">
        <v>0</v>
      </c>
      <c r="V41" s="31">
        <v>25</v>
      </c>
      <c r="W41" s="31">
        <v>132436.93042608429</v>
      </c>
      <c r="X41" s="46">
        <v>33</v>
      </c>
      <c r="Y41" s="36">
        <v>196098.23665454244</v>
      </c>
    </row>
    <row r="42" spans="2:25" x14ac:dyDescent="0.3">
      <c r="B42" s="164"/>
      <c r="C42" s="6" t="s">
        <v>31</v>
      </c>
      <c r="D42" s="30">
        <v>151</v>
      </c>
      <c r="E42" s="30">
        <v>2005635.4435702856</v>
      </c>
      <c r="F42" s="45">
        <v>17</v>
      </c>
      <c r="G42" s="29">
        <v>203730.99428199723</v>
      </c>
      <c r="H42" s="30">
        <v>1</v>
      </c>
      <c r="I42" s="30">
        <v>10100.693816658266</v>
      </c>
      <c r="J42" s="45">
        <v>41</v>
      </c>
      <c r="K42" s="31">
        <v>651962.36148161022</v>
      </c>
      <c r="L42" s="31">
        <v>9</v>
      </c>
      <c r="M42" s="31">
        <v>120356.50062136102</v>
      </c>
      <c r="N42" s="46">
        <v>50</v>
      </c>
      <c r="O42" s="36">
        <v>772318.86210297118</v>
      </c>
      <c r="P42" s="30">
        <v>62</v>
      </c>
      <c r="Q42" s="30">
        <v>708417.19279497303</v>
      </c>
      <c r="R42" s="45">
        <v>10</v>
      </c>
      <c r="S42" s="31">
        <v>177637.53525563003</v>
      </c>
      <c r="T42" s="31">
        <v>0</v>
      </c>
      <c r="U42" s="31">
        <v>0</v>
      </c>
      <c r="V42" s="31">
        <v>11</v>
      </c>
      <c r="W42" s="31">
        <v>133430.16531805569</v>
      </c>
      <c r="X42" s="46">
        <v>21</v>
      </c>
      <c r="Y42" s="36">
        <v>311067.7005736857</v>
      </c>
    </row>
    <row r="43" spans="2:25" x14ac:dyDescent="0.3">
      <c r="B43" s="164"/>
      <c r="C43" s="6" t="s">
        <v>32</v>
      </c>
      <c r="D43" s="30">
        <v>19</v>
      </c>
      <c r="E43" s="30">
        <v>408068.03019299393</v>
      </c>
      <c r="F43" s="45">
        <v>2</v>
      </c>
      <c r="G43" s="29">
        <v>33668.979388860884</v>
      </c>
      <c r="H43" s="30">
        <v>0</v>
      </c>
      <c r="I43" s="30">
        <v>0</v>
      </c>
      <c r="J43" s="45">
        <v>7</v>
      </c>
      <c r="K43" s="31">
        <v>214471.39870704385</v>
      </c>
      <c r="L43" s="31">
        <v>1</v>
      </c>
      <c r="M43" s="31">
        <v>33668.979388860884</v>
      </c>
      <c r="N43" s="46">
        <v>8</v>
      </c>
      <c r="O43" s="36">
        <v>248140.37809590474</v>
      </c>
      <c r="P43" s="30">
        <v>9</v>
      </c>
      <c r="Q43" s="30">
        <v>126258.67270822833</v>
      </c>
      <c r="R43" s="45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46">
        <v>0</v>
      </c>
      <c r="Y43" s="36">
        <v>0</v>
      </c>
    </row>
    <row r="44" spans="2:25" x14ac:dyDescent="0.3">
      <c r="B44" s="165" t="s">
        <v>58</v>
      </c>
      <c r="C44" s="12" t="s">
        <v>30</v>
      </c>
      <c r="D44" s="33">
        <v>0</v>
      </c>
      <c r="E44" s="33">
        <v>0</v>
      </c>
      <c r="F44" s="47">
        <v>0</v>
      </c>
      <c r="G44" s="32">
        <v>0</v>
      </c>
      <c r="H44" s="33">
        <v>0</v>
      </c>
      <c r="I44" s="33">
        <v>0</v>
      </c>
      <c r="J44" s="47">
        <v>0</v>
      </c>
      <c r="K44" s="33">
        <v>0</v>
      </c>
      <c r="L44" s="33">
        <v>0</v>
      </c>
      <c r="M44" s="33">
        <v>0</v>
      </c>
      <c r="N44" s="48">
        <v>0</v>
      </c>
      <c r="O44" s="37">
        <v>0</v>
      </c>
      <c r="P44" s="33">
        <v>0</v>
      </c>
      <c r="Q44" s="33">
        <v>0</v>
      </c>
      <c r="R44" s="47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48">
        <v>0</v>
      </c>
      <c r="Y44" s="37">
        <v>0</v>
      </c>
    </row>
    <row r="45" spans="2:25" x14ac:dyDescent="0.3">
      <c r="B45" s="166"/>
      <c r="C45" s="27" t="s">
        <v>1</v>
      </c>
      <c r="D45" s="30">
        <v>0</v>
      </c>
      <c r="E45" s="30">
        <v>0</v>
      </c>
      <c r="F45" s="45">
        <v>0</v>
      </c>
      <c r="G45" s="29">
        <v>0</v>
      </c>
      <c r="H45" s="30">
        <v>0</v>
      </c>
      <c r="I45" s="30">
        <v>0</v>
      </c>
      <c r="J45" s="45">
        <v>0</v>
      </c>
      <c r="K45" s="30">
        <v>0</v>
      </c>
      <c r="L45" s="30">
        <v>0</v>
      </c>
      <c r="M45" s="30">
        <v>0</v>
      </c>
      <c r="N45" s="51">
        <v>0</v>
      </c>
      <c r="O45" s="36">
        <v>0</v>
      </c>
      <c r="P45" s="30">
        <v>0</v>
      </c>
      <c r="Q45" s="30">
        <v>0</v>
      </c>
      <c r="R45" s="45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51">
        <v>0</v>
      </c>
      <c r="Y45" s="36">
        <v>0</v>
      </c>
    </row>
    <row r="46" spans="2:25" x14ac:dyDescent="0.3">
      <c r="B46" s="166"/>
      <c r="C46" s="27" t="s">
        <v>31</v>
      </c>
      <c r="D46" s="30">
        <v>0</v>
      </c>
      <c r="E46" s="30">
        <v>0</v>
      </c>
      <c r="F46" s="45">
        <v>0</v>
      </c>
      <c r="G46" s="29">
        <v>0</v>
      </c>
      <c r="H46" s="30">
        <v>0</v>
      </c>
      <c r="I46" s="30">
        <v>0</v>
      </c>
      <c r="J46" s="45">
        <v>0</v>
      </c>
      <c r="K46" s="30">
        <v>0</v>
      </c>
      <c r="L46" s="30">
        <v>0</v>
      </c>
      <c r="M46" s="30">
        <v>0</v>
      </c>
      <c r="N46" s="51">
        <v>0</v>
      </c>
      <c r="O46" s="36">
        <v>0</v>
      </c>
      <c r="P46" s="30">
        <v>0</v>
      </c>
      <c r="Q46" s="30">
        <v>0</v>
      </c>
      <c r="R46" s="45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1">
        <v>0</v>
      </c>
      <c r="Y46" s="36">
        <v>0</v>
      </c>
    </row>
    <row r="47" spans="2:25" x14ac:dyDescent="0.3">
      <c r="B47" s="167"/>
      <c r="C47" s="13" t="s">
        <v>32</v>
      </c>
      <c r="D47" s="35">
        <v>0</v>
      </c>
      <c r="E47" s="35">
        <v>0</v>
      </c>
      <c r="F47" s="49">
        <v>0</v>
      </c>
      <c r="G47" s="34">
        <v>0</v>
      </c>
      <c r="H47" s="35">
        <v>0</v>
      </c>
      <c r="I47" s="35">
        <v>0</v>
      </c>
      <c r="J47" s="49">
        <v>0</v>
      </c>
      <c r="K47" s="35">
        <v>0</v>
      </c>
      <c r="L47" s="35">
        <v>0</v>
      </c>
      <c r="M47" s="35">
        <v>0</v>
      </c>
      <c r="N47" s="50">
        <v>0</v>
      </c>
      <c r="O47" s="38">
        <v>0</v>
      </c>
      <c r="P47" s="35">
        <v>0</v>
      </c>
      <c r="Q47" s="35">
        <v>0</v>
      </c>
      <c r="R47" s="49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50">
        <v>0</v>
      </c>
      <c r="Y47" s="38">
        <v>0</v>
      </c>
    </row>
    <row r="48" spans="2:25" x14ac:dyDescent="0.3">
      <c r="B48" s="165" t="s">
        <v>27</v>
      </c>
      <c r="C48" s="12" t="s">
        <v>30</v>
      </c>
      <c r="D48" s="31">
        <v>1</v>
      </c>
      <c r="E48" s="31">
        <v>6060.4162899949597</v>
      </c>
      <c r="F48" s="45">
        <v>0</v>
      </c>
      <c r="G48" s="29">
        <v>0</v>
      </c>
      <c r="H48" s="31">
        <v>0</v>
      </c>
      <c r="I48" s="31">
        <v>0</v>
      </c>
      <c r="J48" s="45">
        <v>0</v>
      </c>
      <c r="K48" s="31">
        <v>0</v>
      </c>
      <c r="L48" s="31">
        <v>0</v>
      </c>
      <c r="M48" s="31">
        <v>0</v>
      </c>
      <c r="N48" s="46">
        <v>0</v>
      </c>
      <c r="O48" s="36">
        <v>0</v>
      </c>
      <c r="P48" s="31">
        <v>1</v>
      </c>
      <c r="Q48" s="31">
        <v>6060.4162899949597</v>
      </c>
      <c r="R48" s="45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46">
        <v>0</v>
      </c>
      <c r="Y48" s="36">
        <v>0</v>
      </c>
    </row>
    <row r="49" spans="1:31" x14ac:dyDescent="0.3">
      <c r="B49" s="166"/>
      <c r="C49" s="27" t="s">
        <v>1</v>
      </c>
      <c r="D49" s="31">
        <v>23</v>
      </c>
      <c r="E49" s="31">
        <v>161372.22969112414</v>
      </c>
      <c r="F49" s="45">
        <v>0</v>
      </c>
      <c r="G49" s="29">
        <v>0</v>
      </c>
      <c r="H49" s="31">
        <v>0</v>
      </c>
      <c r="I49" s="31">
        <v>0</v>
      </c>
      <c r="J49" s="45">
        <v>5</v>
      </c>
      <c r="K49" s="31">
        <v>21211.457014982359</v>
      </c>
      <c r="L49" s="31">
        <v>1</v>
      </c>
      <c r="M49" s="31">
        <v>13938.597646605678</v>
      </c>
      <c r="N49" s="46">
        <v>6</v>
      </c>
      <c r="O49" s="36">
        <v>35150.054661588038</v>
      </c>
      <c r="P49" s="31">
        <v>17</v>
      </c>
      <c r="Q49" s="31">
        <v>126222.17502953611</v>
      </c>
      <c r="R49" s="45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46">
        <v>0</v>
      </c>
      <c r="Y49" s="36">
        <v>0</v>
      </c>
    </row>
    <row r="50" spans="1:31" x14ac:dyDescent="0.3">
      <c r="B50" s="166"/>
      <c r="C50" s="27" t="s">
        <v>31</v>
      </c>
      <c r="D50" s="31">
        <v>67</v>
      </c>
      <c r="E50" s="31">
        <v>621404.76126505132</v>
      </c>
      <c r="F50" s="45">
        <v>0</v>
      </c>
      <c r="G50" s="29">
        <v>0</v>
      </c>
      <c r="H50" s="31">
        <v>0</v>
      </c>
      <c r="I50" s="31">
        <v>0</v>
      </c>
      <c r="J50" s="45">
        <v>25</v>
      </c>
      <c r="K50" s="31">
        <v>200061.0755286114</v>
      </c>
      <c r="L50" s="31">
        <v>3</v>
      </c>
      <c r="M50" s="31">
        <v>25184.396582867943</v>
      </c>
      <c r="N50" s="46">
        <v>28</v>
      </c>
      <c r="O50" s="36">
        <v>225245.47211147932</v>
      </c>
      <c r="P50" s="31">
        <v>38</v>
      </c>
      <c r="Q50" s="31">
        <v>391108.94224524283</v>
      </c>
      <c r="R50" s="45">
        <v>0</v>
      </c>
      <c r="S50" s="31">
        <v>0</v>
      </c>
      <c r="T50" s="31">
        <v>0</v>
      </c>
      <c r="U50" s="31">
        <v>0</v>
      </c>
      <c r="V50" s="31">
        <v>1</v>
      </c>
      <c r="W50" s="31">
        <v>5050.3469083291329</v>
      </c>
      <c r="X50" s="46">
        <v>1</v>
      </c>
      <c r="Y50" s="36">
        <v>5050.3469083291329</v>
      </c>
    </row>
    <row r="51" spans="1:31" x14ac:dyDescent="0.3">
      <c r="B51" s="167"/>
      <c r="C51" s="13" t="s">
        <v>32</v>
      </c>
      <c r="D51" s="35">
        <v>5</v>
      </c>
      <c r="E51" s="35">
        <v>92589.693319367434</v>
      </c>
      <c r="F51" s="49">
        <v>0</v>
      </c>
      <c r="G51" s="34">
        <v>0</v>
      </c>
      <c r="H51" s="35">
        <v>0</v>
      </c>
      <c r="I51" s="35">
        <v>0</v>
      </c>
      <c r="J51" s="49">
        <v>3</v>
      </c>
      <c r="K51" s="35">
        <v>67337.958777721768</v>
      </c>
      <c r="L51" s="35">
        <v>0</v>
      </c>
      <c r="M51" s="35">
        <v>0</v>
      </c>
      <c r="N51" s="50">
        <v>3</v>
      </c>
      <c r="O51" s="38">
        <v>67337.958777721768</v>
      </c>
      <c r="P51" s="35">
        <v>1</v>
      </c>
      <c r="Q51" s="35">
        <v>20201.387633316532</v>
      </c>
      <c r="R51" s="49">
        <v>0</v>
      </c>
      <c r="S51" s="35">
        <v>0</v>
      </c>
      <c r="T51" s="35">
        <v>0</v>
      </c>
      <c r="U51" s="35">
        <v>0</v>
      </c>
      <c r="V51" s="35">
        <v>1</v>
      </c>
      <c r="W51" s="35">
        <v>5050.3469083291329</v>
      </c>
      <c r="X51" s="50">
        <v>1</v>
      </c>
      <c r="Y51" s="38">
        <v>5050.3469083291329</v>
      </c>
    </row>
    <row r="52" spans="1:31" x14ac:dyDescent="0.3">
      <c r="B52" s="164" t="s">
        <v>0</v>
      </c>
      <c r="C52" s="6" t="s">
        <v>30</v>
      </c>
      <c r="D52" s="30">
        <v>141</v>
      </c>
      <c r="E52" s="30">
        <v>58738.508322803362</v>
      </c>
      <c r="F52" s="45">
        <v>0</v>
      </c>
      <c r="G52" s="29">
        <v>0</v>
      </c>
      <c r="H52" s="30">
        <v>3</v>
      </c>
      <c r="I52" s="30">
        <v>2946.0356965253277</v>
      </c>
      <c r="J52" s="45">
        <v>16</v>
      </c>
      <c r="K52" s="31">
        <v>5619.6556808153819</v>
      </c>
      <c r="L52" s="31">
        <v>0</v>
      </c>
      <c r="M52" s="31">
        <v>0</v>
      </c>
      <c r="N52" s="46">
        <v>16</v>
      </c>
      <c r="O52" s="36">
        <v>5619.6556808153819</v>
      </c>
      <c r="P52" s="30">
        <v>90</v>
      </c>
      <c r="Q52" s="30">
        <v>33737.439332707763</v>
      </c>
      <c r="R52" s="45">
        <v>8</v>
      </c>
      <c r="S52" s="31">
        <v>5936.9858115553952</v>
      </c>
      <c r="T52" s="31">
        <v>0</v>
      </c>
      <c r="U52" s="31">
        <v>0</v>
      </c>
      <c r="V52" s="31">
        <v>24</v>
      </c>
      <c r="W52" s="31">
        <v>10498.39180119949</v>
      </c>
      <c r="X52" s="46">
        <v>32</v>
      </c>
      <c r="Y52" s="36">
        <v>16435.377612754884</v>
      </c>
    </row>
    <row r="53" spans="1:31" x14ac:dyDescent="0.3">
      <c r="B53" s="164"/>
      <c r="C53" s="6" t="s">
        <v>1</v>
      </c>
      <c r="D53" s="30">
        <v>6</v>
      </c>
      <c r="E53" s="30">
        <v>22379.770599775831</v>
      </c>
      <c r="F53" s="45">
        <v>1</v>
      </c>
      <c r="G53" s="29">
        <v>1447.7661137210182</v>
      </c>
      <c r="H53" s="30">
        <v>1</v>
      </c>
      <c r="I53" s="30">
        <v>11784.142786101311</v>
      </c>
      <c r="J53" s="45">
        <v>0</v>
      </c>
      <c r="K53" s="31">
        <v>0</v>
      </c>
      <c r="L53" s="31">
        <v>0</v>
      </c>
      <c r="M53" s="31">
        <v>0</v>
      </c>
      <c r="N53" s="46">
        <v>0</v>
      </c>
      <c r="O53" s="36">
        <v>0</v>
      </c>
      <c r="P53" s="30">
        <v>3</v>
      </c>
      <c r="Q53" s="30">
        <v>5858.4024136617945</v>
      </c>
      <c r="R53" s="45">
        <v>0</v>
      </c>
      <c r="S53" s="31">
        <v>0</v>
      </c>
      <c r="T53" s="31">
        <v>0</v>
      </c>
      <c r="U53" s="31">
        <v>0</v>
      </c>
      <c r="V53" s="31">
        <v>1</v>
      </c>
      <c r="W53" s="31">
        <v>3289.4592862917088</v>
      </c>
      <c r="X53" s="46">
        <v>1</v>
      </c>
      <c r="Y53" s="36">
        <v>3289.4592862917088</v>
      </c>
    </row>
    <row r="54" spans="1:31" x14ac:dyDescent="0.3">
      <c r="B54" s="43"/>
      <c r="C54" s="27" t="s">
        <v>31</v>
      </c>
      <c r="D54" s="30">
        <v>0</v>
      </c>
      <c r="E54" s="30">
        <v>0</v>
      </c>
      <c r="F54" s="45">
        <v>0</v>
      </c>
      <c r="G54" s="29">
        <v>0</v>
      </c>
      <c r="H54" s="30">
        <v>0</v>
      </c>
      <c r="I54" s="30">
        <v>0</v>
      </c>
      <c r="J54" s="45">
        <v>0</v>
      </c>
      <c r="K54" s="31">
        <v>0</v>
      </c>
      <c r="L54" s="31">
        <v>0</v>
      </c>
      <c r="M54" s="31">
        <v>0</v>
      </c>
      <c r="N54" s="46">
        <v>0</v>
      </c>
      <c r="O54" s="36">
        <v>0</v>
      </c>
      <c r="P54" s="30">
        <v>0</v>
      </c>
      <c r="Q54" s="30">
        <v>0</v>
      </c>
      <c r="R54" s="45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46">
        <v>0</v>
      </c>
      <c r="Y54" s="36">
        <v>0</v>
      </c>
    </row>
    <row r="55" spans="1:31" x14ac:dyDescent="0.3">
      <c r="B55" s="44"/>
      <c r="C55" s="13" t="s">
        <v>32</v>
      </c>
      <c r="D55" s="35">
        <v>0</v>
      </c>
      <c r="E55" s="35">
        <v>0</v>
      </c>
      <c r="F55" s="49">
        <v>0</v>
      </c>
      <c r="G55" s="34">
        <v>0</v>
      </c>
      <c r="H55" s="35">
        <v>0</v>
      </c>
      <c r="I55" s="35">
        <v>0</v>
      </c>
      <c r="J55" s="49">
        <v>0</v>
      </c>
      <c r="K55" s="35">
        <v>0</v>
      </c>
      <c r="L55" s="35">
        <v>0</v>
      </c>
      <c r="M55" s="35">
        <v>0</v>
      </c>
      <c r="N55" s="50">
        <v>0</v>
      </c>
      <c r="O55" s="38">
        <v>0</v>
      </c>
      <c r="P55" s="35">
        <v>0</v>
      </c>
      <c r="Q55" s="35">
        <v>0</v>
      </c>
      <c r="R55" s="49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50">
        <v>0</v>
      </c>
      <c r="Y55" s="38">
        <v>0</v>
      </c>
    </row>
    <row r="56" spans="1:31" x14ac:dyDescent="0.3">
      <c r="B56" s="73"/>
      <c r="C56" s="74" t="s">
        <v>4</v>
      </c>
      <c r="D56" s="75">
        <f>+SUM(D8:D55)</f>
        <v>192147</v>
      </c>
      <c r="E56" s="75">
        <f t="shared" ref="E56:Y56" si="0">+SUM(E8:E55)</f>
        <v>355214563.94446236</v>
      </c>
      <c r="F56" s="75">
        <f t="shared" si="0"/>
        <v>1682</v>
      </c>
      <c r="G56" s="75">
        <f t="shared" si="0"/>
        <v>5635324.1931481604</v>
      </c>
      <c r="H56" s="75">
        <f t="shared" si="0"/>
        <v>21299</v>
      </c>
      <c r="I56" s="75">
        <f t="shared" si="0"/>
        <v>28967944.807586834</v>
      </c>
      <c r="J56" s="75">
        <f t="shared" si="0"/>
        <v>14589</v>
      </c>
      <c r="K56" s="75">
        <f t="shared" si="0"/>
        <v>67093566.378224514</v>
      </c>
      <c r="L56" s="75">
        <f t="shared" si="0"/>
        <v>7177</v>
      </c>
      <c r="M56" s="75">
        <f t="shared" si="0"/>
        <v>23306403.801328778</v>
      </c>
      <c r="N56" s="75">
        <f t="shared" si="0"/>
        <v>21766</v>
      </c>
      <c r="O56" s="75">
        <f t="shared" si="0"/>
        <v>90399970.1795533</v>
      </c>
      <c r="P56" s="75">
        <f t="shared" si="0"/>
        <v>123732</v>
      </c>
      <c r="Q56" s="75">
        <f t="shared" si="0"/>
        <v>200305219.57524571</v>
      </c>
      <c r="R56" s="75">
        <f t="shared" si="0"/>
        <v>4185</v>
      </c>
      <c r="S56" s="75">
        <f t="shared" si="0"/>
        <v>3723332.1688916814</v>
      </c>
      <c r="T56" s="75">
        <f t="shared" si="0"/>
        <v>6171</v>
      </c>
      <c r="U56" s="75">
        <f t="shared" si="0"/>
        <v>5057806.4891570732</v>
      </c>
      <c r="V56" s="75">
        <f t="shared" si="0"/>
        <v>13312</v>
      </c>
      <c r="W56" s="75">
        <f t="shared" si="0"/>
        <v>21124966.530879673</v>
      </c>
      <c r="X56" s="75">
        <f t="shared" si="0"/>
        <v>23668</v>
      </c>
      <c r="Y56" s="75">
        <f t="shared" si="0"/>
        <v>29906105.188928425</v>
      </c>
    </row>
    <row r="57" spans="1:31" x14ac:dyDescent="0.3">
      <c r="A57" s="11"/>
      <c r="B57" s="98"/>
      <c r="C57" s="98" t="s">
        <v>46</v>
      </c>
      <c r="D57" s="98"/>
      <c r="E57" s="99">
        <v>14407.92475069307</v>
      </c>
      <c r="F57" s="102"/>
      <c r="G57" s="99">
        <v>228.57544470877428</v>
      </c>
      <c r="H57" s="102"/>
      <c r="I57" s="99">
        <v>1174.9742587558894</v>
      </c>
      <c r="J57" s="102"/>
      <c r="K57" s="99">
        <v>2721.3947674291562</v>
      </c>
      <c r="L57" s="102"/>
      <c r="M57" s="99">
        <v>945.33542895868891</v>
      </c>
      <c r="N57" s="102"/>
      <c r="O57" s="99">
        <v>3666.7301963878454</v>
      </c>
      <c r="P57" s="102"/>
      <c r="Q57" s="99">
        <v>8124.6176923714584</v>
      </c>
      <c r="R57" s="102"/>
      <c r="S57" s="99">
        <v>151.02277653123934</v>
      </c>
      <c r="T57" s="102"/>
      <c r="U57" s="99">
        <v>205.15064047524754</v>
      </c>
      <c r="V57" s="102"/>
      <c r="W57" s="99">
        <v>856.85374146261529</v>
      </c>
      <c r="X57" s="102"/>
      <c r="Y57" s="99">
        <v>1213.027158469102</v>
      </c>
      <c r="Z57" s="103"/>
      <c r="AA57" s="77"/>
      <c r="AB57" s="77"/>
      <c r="AC57" s="77"/>
      <c r="AD57" s="77"/>
      <c r="AE57" s="77"/>
    </row>
    <row r="59" spans="1:31" x14ac:dyDescent="0.3">
      <c r="B59" s="6" t="s">
        <v>28</v>
      </c>
    </row>
    <row r="61" spans="1:31" x14ac:dyDescent="0.3">
      <c r="B61" s="6" t="s">
        <v>33</v>
      </c>
      <c r="M61" s="11"/>
      <c r="O61" s="6"/>
      <c r="W61" s="11"/>
      <c r="Y61" s="6"/>
    </row>
    <row r="62" spans="1:31" x14ac:dyDescent="0.3">
      <c r="B62" s="6" t="s">
        <v>51</v>
      </c>
      <c r="M62" s="11"/>
      <c r="O62" s="6"/>
      <c r="W62" s="11"/>
      <c r="Y62" s="6"/>
    </row>
    <row r="63" spans="1:31" x14ac:dyDescent="0.3">
      <c r="B63" s="6" t="s">
        <v>48</v>
      </c>
      <c r="M63" s="11"/>
      <c r="O63" s="6"/>
      <c r="W63" s="11"/>
      <c r="Y63" s="6"/>
    </row>
    <row r="64" spans="1:31" x14ac:dyDescent="0.3">
      <c r="B64" s="6" t="s">
        <v>49</v>
      </c>
      <c r="M64" s="11"/>
      <c r="O64" s="6"/>
      <c r="W64" s="11"/>
      <c r="Y64" s="6"/>
    </row>
    <row r="65" spans="2:25" x14ac:dyDescent="0.3">
      <c r="B65" s="6" t="s">
        <v>50</v>
      </c>
      <c r="M65" s="11"/>
      <c r="O65" s="6"/>
      <c r="W65" s="11"/>
      <c r="Y65" s="6"/>
    </row>
    <row r="66" spans="2:25" x14ac:dyDescent="0.3">
      <c r="B66" s="6" t="s">
        <v>70</v>
      </c>
      <c r="M66" s="11"/>
      <c r="O66" s="6"/>
      <c r="W66" s="11"/>
      <c r="Y66" s="6"/>
    </row>
    <row r="67" spans="2:25" x14ac:dyDescent="0.3">
      <c r="M67" s="11"/>
      <c r="O67" s="6"/>
      <c r="W67" s="11"/>
      <c r="Y67" s="6"/>
    </row>
    <row r="68" spans="2:25" x14ac:dyDescent="0.3">
      <c r="B68" s="160" t="s">
        <v>34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1"/>
      <c r="Y68" s="6"/>
    </row>
    <row r="69" spans="2:25" x14ac:dyDescent="0.3">
      <c r="B69" s="161" t="s">
        <v>35</v>
      </c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1"/>
      <c r="Y69" s="6"/>
    </row>
    <row r="70" spans="2:25" x14ac:dyDescent="0.3">
      <c r="B70" s="162" t="s">
        <v>68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1"/>
      <c r="Y70" s="6"/>
    </row>
    <row r="71" spans="2:25" x14ac:dyDescent="0.3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1"/>
      <c r="Y71" s="6"/>
    </row>
    <row r="72" spans="2:25" x14ac:dyDescent="0.3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1"/>
      <c r="Y72" s="6"/>
    </row>
    <row r="73" spans="2:25" x14ac:dyDescent="0.3">
      <c r="B73" s="162" t="s">
        <v>36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1"/>
      <c r="Y73" s="6"/>
    </row>
    <row r="74" spans="2:25" x14ac:dyDescent="0.3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1"/>
      <c r="Y74" s="6"/>
    </row>
    <row r="75" spans="2:25" x14ac:dyDescent="0.3">
      <c r="B75" s="159" t="s">
        <v>37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1"/>
      <c r="Y75" s="6"/>
    </row>
    <row r="76" spans="2:25" x14ac:dyDescent="0.3">
      <c r="B76" s="163" t="s">
        <v>38</v>
      </c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1"/>
      <c r="Y76" s="6"/>
    </row>
    <row r="77" spans="2:25" x14ac:dyDescent="0.3"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1"/>
      <c r="Y77" s="6"/>
    </row>
    <row r="78" spans="2:25" x14ac:dyDescent="0.3">
      <c r="B78" s="159" t="s">
        <v>39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1"/>
      <c r="Y78" s="6"/>
    </row>
    <row r="79" spans="2:25" x14ac:dyDescent="0.3">
      <c r="B79" s="159" t="s">
        <v>40</v>
      </c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1"/>
      <c r="Y79" s="6"/>
    </row>
    <row r="80" spans="2:25" x14ac:dyDescent="0.3">
      <c r="B80" s="159" t="s">
        <v>69</v>
      </c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1"/>
      <c r="Y80" s="6"/>
    </row>
    <row r="81" spans="2:25" x14ac:dyDescent="0.3">
      <c r="B81" s="159" t="s">
        <v>41</v>
      </c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1"/>
      <c r="Y81" s="6"/>
    </row>
    <row r="82" spans="2:25" x14ac:dyDescent="0.3">
      <c r="M82" s="11"/>
      <c r="O82" s="6"/>
      <c r="W82" s="11"/>
      <c r="Y82" s="6"/>
    </row>
    <row r="83" spans="2:25" x14ac:dyDescent="0.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52"/>
      <c r="N83" s="52"/>
      <c r="O83" s="13"/>
      <c r="P83" s="13"/>
      <c r="Q83" s="13"/>
      <c r="R83" s="13"/>
      <c r="S83" s="13"/>
      <c r="T83" s="13"/>
      <c r="U83" s="13"/>
      <c r="V83" s="13"/>
      <c r="W83" s="11"/>
      <c r="Y83" s="6"/>
    </row>
    <row r="84" spans="2:25" x14ac:dyDescent="0.3">
      <c r="B84" s="27" t="s">
        <v>42</v>
      </c>
      <c r="M84" s="11"/>
      <c r="O84" s="6"/>
      <c r="W84" s="11"/>
      <c r="Y84" s="6"/>
    </row>
    <row r="85" spans="2:25" x14ac:dyDescent="0.3">
      <c r="B85" s="19" t="str">
        <f>Indice!B24</f>
        <v>Información al: 27/06/2021 para todas las instituciones</v>
      </c>
      <c r="M85" s="11"/>
      <c r="O85" s="6"/>
      <c r="W85" s="11"/>
      <c r="Y85" s="6"/>
    </row>
    <row r="86" spans="2:25" x14ac:dyDescent="0.3">
      <c r="B86" s="6" t="s">
        <v>28</v>
      </c>
      <c r="M86" s="11"/>
      <c r="O86" s="6"/>
      <c r="W86" s="11"/>
      <c r="Y86" s="6"/>
    </row>
    <row r="87" spans="2:25" x14ac:dyDescent="0.3">
      <c r="M87" s="11"/>
      <c r="O87" s="6"/>
      <c r="W87" s="11"/>
      <c r="Y87" s="6"/>
    </row>
    <row r="88" spans="2:25" x14ac:dyDescent="0.3">
      <c r="B88" s="6" t="str">
        <f>+Indice!B25</f>
        <v>Actualización: 02/07/2021</v>
      </c>
      <c r="M88" s="11"/>
      <c r="O88" s="6"/>
      <c r="W88" s="11"/>
      <c r="Y88" s="6"/>
    </row>
  </sheetData>
  <mergeCells count="38">
    <mergeCell ref="B81:V81"/>
    <mergeCell ref="B78:V78"/>
    <mergeCell ref="B79:V79"/>
    <mergeCell ref="B80:V80"/>
    <mergeCell ref="B68:V68"/>
    <mergeCell ref="B69:V69"/>
    <mergeCell ref="B70:V72"/>
    <mergeCell ref="B73:V74"/>
    <mergeCell ref="B75:V75"/>
    <mergeCell ref="B76:V77"/>
    <mergeCell ref="B28:B31"/>
    <mergeCell ref="B32:B35"/>
    <mergeCell ref="B36:B39"/>
    <mergeCell ref="B40:B43"/>
    <mergeCell ref="B52:B53"/>
    <mergeCell ref="B44:B47"/>
    <mergeCell ref="B48:B51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1E8C-D4DF-45D8-A266-F20C598B82C7}">
  <dimension ref="A1:AD85"/>
  <sheetViews>
    <sheetView topLeftCell="A44" zoomScaleNormal="100" workbookViewId="0">
      <selection activeCell="D57" sqref="D57:D58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9.109375" style="6" bestFit="1" customWidth="1"/>
    <col min="5" max="5" width="8.8867187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1" spans="1:24" x14ac:dyDescent="0.3">
      <c r="A1" s="114">
        <v>29700.93</v>
      </c>
    </row>
    <row r="2" spans="1:24" x14ac:dyDescent="0.3">
      <c r="A2" s="114">
        <v>732.25</v>
      </c>
      <c r="B2" s="7" t="s">
        <v>66</v>
      </c>
    </row>
    <row r="3" spans="1:24" x14ac:dyDescent="0.3">
      <c r="B3" s="7"/>
    </row>
    <row r="4" spans="1:24" x14ac:dyDescent="0.3">
      <c r="B4" s="7" t="s">
        <v>99</v>
      </c>
    </row>
    <row r="5" spans="1:24" x14ac:dyDescent="0.3">
      <c r="B5" s="127" t="s">
        <v>43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24" x14ac:dyDescent="0.3">
      <c r="B6" s="137" t="s">
        <v>2</v>
      </c>
      <c r="C6" s="153" t="s">
        <v>5</v>
      </c>
      <c r="D6" s="153"/>
      <c r="E6" s="141" t="s">
        <v>6</v>
      </c>
      <c r="F6" s="139"/>
      <c r="G6" s="153" t="s">
        <v>7</v>
      </c>
      <c r="H6" s="153"/>
      <c r="I6" s="147" t="s">
        <v>8</v>
      </c>
      <c r="J6" s="145"/>
      <c r="K6" s="145"/>
      <c r="L6" s="145"/>
      <c r="M6" s="145"/>
      <c r="N6" s="146"/>
      <c r="O6" s="145" t="s">
        <v>9</v>
      </c>
      <c r="P6" s="146"/>
      <c r="Q6" s="147" t="s">
        <v>10</v>
      </c>
      <c r="R6" s="145"/>
      <c r="S6" s="145"/>
      <c r="T6" s="145"/>
      <c r="U6" s="145"/>
      <c r="V6" s="145"/>
      <c r="W6" s="145"/>
      <c r="X6" s="146"/>
    </row>
    <row r="7" spans="1:24" x14ac:dyDescent="0.3">
      <c r="B7" s="137"/>
      <c r="C7" s="154"/>
      <c r="D7" s="154"/>
      <c r="E7" s="141"/>
      <c r="F7" s="139"/>
      <c r="G7" s="154"/>
      <c r="H7" s="154"/>
      <c r="I7" s="142" t="s">
        <v>11</v>
      </c>
      <c r="J7" s="144"/>
      <c r="K7" s="144" t="s">
        <v>12</v>
      </c>
      <c r="L7" s="144"/>
      <c r="M7" s="148" t="s">
        <v>4</v>
      </c>
      <c r="N7" s="149"/>
      <c r="O7" s="144" t="s">
        <v>13</v>
      </c>
      <c r="P7" s="143"/>
      <c r="Q7" s="142" t="s">
        <v>14</v>
      </c>
      <c r="R7" s="144"/>
      <c r="S7" s="144" t="s">
        <v>15</v>
      </c>
      <c r="T7" s="144"/>
      <c r="U7" s="144" t="s">
        <v>16</v>
      </c>
      <c r="V7" s="144"/>
      <c r="W7" s="148" t="s">
        <v>4</v>
      </c>
      <c r="X7" s="149"/>
    </row>
    <row r="8" spans="1:24" ht="45" customHeight="1" x14ac:dyDescent="0.3">
      <c r="B8" s="137"/>
      <c r="C8" s="154"/>
      <c r="D8" s="154"/>
      <c r="E8" s="155"/>
      <c r="F8" s="156"/>
      <c r="G8" s="154"/>
      <c r="H8" s="154"/>
      <c r="I8" s="142"/>
      <c r="J8" s="144"/>
      <c r="K8" s="144"/>
      <c r="L8" s="144"/>
      <c r="M8" s="150"/>
      <c r="N8" s="151"/>
      <c r="O8" s="144"/>
      <c r="P8" s="143"/>
      <c r="Q8" s="142"/>
      <c r="R8" s="144"/>
      <c r="S8" s="144"/>
      <c r="T8" s="144"/>
      <c r="U8" s="144"/>
      <c r="V8" s="144"/>
      <c r="W8" s="150"/>
      <c r="X8" s="151"/>
    </row>
    <row r="9" spans="1:24" x14ac:dyDescent="0.3">
      <c r="B9" s="152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06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1:24" x14ac:dyDescent="0.3">
      <c r="B10" s="1" t="s">
        <v>19</v>
      </c>
      <c r="C10" s="2">
        <v>2389</v>
      </c>
      <c r="D10" s="2">
        <v>245450.9731176768</v>
      </c>
      <c r="E10" s="3">
        <v>0</v>
      </c>
      <c r="F10" s="4">
        <v>0</v>
      </c>
      <c r="G10" s="2">
        <v>0</v>
      </c>
      <c r="H10" s="2">
        <v>0</v>
      </c>
      <c r="I10" s="3">
        <v>0</v>
      </c>
      <c r="J10" s="24">
        <v>0</v>
      </c>
      <c r="K10" s="24">
        <v>0</v>
      </c>
      <c r="L10" s="24">
        <v>0</v>
      </c>
      <c r="M10" s="25">
        <f>+I10+K10</f>
        <v>0</v>
      </c>
      <c r="N10" s="25">
        <f>+J10+L10</f>
        <v>0</v>
      </c>
      <c r="O10" s="24">
        <v>2389</v>
      </c>
      <c r="P10" s="4">
        <v>245450.9731176768</v>
      </c>
      <c r="Q10" s="3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5">
        <v>0</v>
      </c>
    </row>
    <row r="11" spans="1:24" x14ac:dyDescent="0.3">
      <c r="B11" s="1" t="s">
        <v>20</v>
      </c>
      <c r="C11" s="2">
        <v>0</v>
      </c>
      <c r="D11" s="2">
        <v>0</v>
      </c>
      <c r="E11" s="3">
        <v>0</v>
      </c>
      <c r="F11" s="4">
        <v>0</v>
      </c>
      <c r="G11" s="2">
        <v>0</v>
      </c>
      <c r="H11" s="2">
        <v>0</v>
      </c>
      <c r="I11" s="3">
        <v>0</v>
      </c>
      <c r="J11" s="24">
        <v>0</v>
      </c>
      <c r="K11" s="24">
        <v>0</v>
      </c>
      <c r="L11" s="24">
        <v>0</v>
      </c>
      <c r="M11" s="25">
        <f t="shared" ref="M11:M25" si="0">+I11+K11</f>
        <v>0</v>
      </c>
      <c r="N11" s="5">
        <f t="shared" ref="N11:N25" si="1">+J11+L11</f>
        <v>0</v>
      </c>
      <c r="O11" s="24">
        <v>0</v>
      </c>
      <c r="P11" s="4">
        <v>0</v>
      </c>
      <c r="Q11" s="3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5">
        <v>0</v>
      </c>
    </row>
    <row r="12" spans="1:24" x14ac:dyDescent="0.3">
      <c r="B12" s="6" t="s">
        <v>57</v>
      </c>
      <c r="C12" s="2">
        <v>0</v>
      </c>
      <c r="D12" s="2">
        <v>0</v>
      </c>
      <c r="E12" s="3">
        <v>0</v>
      </c>
      <c r="F12" s="4">
        <v>0</v>
      </c>
      <c r="G12" s="2">
        <v>0</v>
      </c>
      <c r="H12" s="2">
        <v>0</v>
      </c>
      <c r="I12" s="3">
        <v>0</v>
      </c>
      <c r="J12" s="24">
        <v>0</v>
      </c>
      <c r="K12" s="24">
        <v>0</v>
      </c>
      <c r="L12" s="24">
        <v>0</v>
      </c>
      <c r="M12" s="25">
        <f t="shared" si="0"/>
        <v>0</v>
      </c>
      <c r="N12" s="5">
        <f t="shared" si="1"/>
        <v>0</v>
      </c>
      <c r="O12" s="24">
        <v>0</v>
      </c>
      <c r="P12" s="4">
        <v>0</v>
      </c>
      <c r="Q12" s="3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5">
        <v>0</v>
      </c>
    </row>
    <row r="13" spans="1:24" x14ac:dyDescent="0.3">
      <c r="B13" s="1" t="s">
        <v>21</v>
      </c>
      <c r="C13" s="2">
        <v>0</v>
      </c>
      <c r="D13" s="2">
        <v>0</v>
      </c>
      <c r="E13" s="3">
        <v>0</v>
      </c>
      <c r="F13" s="4">
        <v>0</v>
      </c>
      <c r="G13" s="2">
        <v>0</v>
      </c>
      <c r="H13" s="2">
        <v>0</v>
      </c>
      <c r="I13" s="3">
        <v>0</v>
      </c>
      <c r="J13" s="24">
        <v>0</v>
      </c>
      <c r="K13" s="24">
        <v>0</v>
      </c>
      <c r="L13" s="24">
        <v>0</v>
      </c>
      <c r="M13" s="25">
        <f t="shared" si="0"/>
        <v>0</v>
      </c>
      <c r="N13" s="5">
        <f t="shared" si="1"/>
        <v>0</v>
      </c>
      <c r="O13" s="24">
        <v>0</v>
      </c>
      <c r="P13" s="4">
        <v>0</v>
      </c>
      <c r="Q13" s="3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5">
        <v>0</v>
      </c>
    </row>
    <row r="14" spans="1:24" x14ac:dyDescent="0.3">
      <c r="B14" s="6" t="s">
        <v>22</v>
      </c>
      <c r="C14" s="2">
        <v>4681</v>
      </c>
      <c r="D14" s="2">
        <v>422795.83242006227</v>
      </c>
      <c r="E14" s="3">
        <v>0</v>
      </c>
      <c r="F14" s="4">
        <v>0</v>
      </c>
      <c r="G14" s="2">
        <v>18</v>
      </c>
      <c r="H14" s="2">
        <v>1255.5947238015779</v>
      </c>
      <c r="I14" s="3">
        <v>0</v>
      </c>
      <c r="J14" s="24">
        <v>0</v>
      </c>
      <c r="K14" s="24">
        <v>27</v>
      </c>
      <c r="L14" s="24">
        <v>2458.1815451570033</v>
      </c>
      <c r="M14" s="25">
        <f t="shared" si="0"/>
        <v>27</v>
      </c>
      <c r="N14" s="5">
        <f t="shared" si="1"/>
        <v>2458.1815451570033</v>
      </c>
      <c r="O14" s="24">
        <v>4560</v>
      </c>
      <c r="P14" s="4">
        <v>412723.73252285365</v>
      </c>
      <c r="Q14" s="3">
        <v>0</v>
      </c>
      <c r="R14" s="24">
        <v>0</v>
      </c>
      <c r="S14" s="24">
        <v>76</v>
      </c>
      <c r="T14" s="24">
        <v>6358.3236282500247</v>
      </c>
      <c r="U14" s="24">
        <v>0</v>
      </c>
      <c r="V14" s="24">
        <v>0</v>
      </c>
      <c r="W14" s="25">
        <v>76</v>
      </c>
      <c r="X14" s="5">
        <v>6358.3236282500247</v>
      </c>
    </row>
    <row r="15" spans="1:24" x14ac:dyDescent="0.3">
      <c r="B15" s="6" t="s">
        <v>23</v>
      </c>
      <c r="C15" s="2">
        <v>24</v>
      </c>
      <c r="D15" s="2">
        <v>3488.7096127966365</v>
      </c>
      <c r="E15" s="3">
        <v>0</v>
      </c>
      <c r="F15" s="4">
        <v>0</v>
      </c>
      <c r="G15" s="2">
        <v>0</v>
      </c>
      <c r="H15" s="2">
        <v>0</v>
      </c>
      <c r="I15" s="3">
        <v>0</v>
      </c>
      <c r="J15" s="24">
        <v>0</v>
      </c>
      <c r="K15" s="24">
        <v>3</v>
      </c>
      <c r="L15" s="24">
        <v>479.51040590311482</v>
      </c>
      <c r="M15" s="25">
        <f t="shared" si="0"/>
        <v>3</v>
      </c>
      <c r="N15" s="5">
        <f t="shared" si="1"/>
        <v>479.51040590311482</v>
      </c>
      <c r="O15" s="24">
        <v>19</v>
      </c>
      <c r="P15" s="4">
        <v>2753.6091967490579</v>
      </c>
      <c r="Q15" s="3">
        <v>1</v>
      </c>
      <c r="R15" s="24">
        <v>165.43899467121062</v>
      </c>
      <c r="S15" s="24">
        <v>0</v>
      </c>
      <c r="T15" s="24">
        <v>0</v>
      </c>
      <c r="U15" s="24">
        <v>1</v>
      </c>
      <c r="V15" s="24">
        <v>90.151015473252855</v>
      </c>
      <c r="W15" s="25">
        <v>2</v>
      </c>
      <c r="X15" s="5">
        <v>255.59001014446346</v>
      </c>
    </row>
    <row r="16" spans="1:24" x14ac:dyDescent="0.3">
      <c r="B16" s="6" t="s">
        <v>24</v>
      </c>
      <c r="C16" s="2">
        <v>1392</v>
      </c>
      <c r="D16" s="2">
        <v>162539.60606620734</v>
      </c>
      <c r="E16" s="3">
        <v>0</v>
      </c>
      <c r="F16" s="4">
        <v>0</v>
      </c>
      <c r="G16" s="2">
        <v>0</v>
      </c>
      <c r="H16" s="2">
        <v>0</v>
      </c>
      <c r="I16" s="3">
        <v>776</v>
      </c>
      <c r="J16" s="24">
        <v>72489.010478796452</v>
      </c>
      <c r="K16" s="24">
        <v>0</v>
      </c>
      <c r="L16" s="24">
        <v>0</v>
      </c>
      <c r="M16" s="25">
        <f t="shared" si="0"/>
        <v>776</v>
      </c>
      <c r="N16" s="5">
        <f t="shared" si="1"/>
        <v>72489.010478796452</v>
      </c>
      <c r="O16" s="24">
        <v>427</v>
      </c>
      <c r="P16" s="4">
        <v>42288.839272036261</v>
      </c>
      <c r="Q16" s="3">
        <v>0</v>
      </c>
      <c r="R16" s="24">
        <v>0</v>
      </c>
      <c r="S16" s="24">
        <v>0</v>
      </c>
      <c r="T16" s="24">
        <v>0</v>
      </c>
      <c r="U16" s="24">
        <v>189</v>
      </c>
      <c r="V16" s="24">
        <v>47761.756315374638</v>
      </c>
      <c r="W16" s="25">
        <v>189</v>
      </c>
      <c r="X16" s="5">
        <v>47761.756315374638</v>
      </c>
    </row>
    <row r="17" spans="1:30" x14ac:dyDescent="0.3">
      <c r="B17" s="6" t="s">
        <v>25</v>
      </c>
      <c r="C17" s="2">
        <v>3862</v>
      </c>
      <c r="D17" s="2">
        <v>333507.60575510596</v>
      </c>
      <c r="E17" s="3">
        <v>0</v>
      </c>
      <c r="F17" s="4">
        <v>0</v>
      </c>
      <c r="G17" s="2">
        <v>0</v>
      </c>
      <c r="H17" s="2">
        <v>0</v>
      </c>
      <c r="I17" s="3">
        <v>11</v>
      </c>
      <c r="J17" s="24">
        <v>1035.6655498666203</v>
      </c>
      <c r="K17" s="24">
        <v>0</v>
      </c>
      <c r="L17" s="24">
        <v>0</v>
      </c>
      <c r="M17" s="25">
        <f t="shared" si="0"/>
        <v>11</v>
      </c>
      <c r="N17" s="5">
        <f t="shared" si="1"/>
        <v>1035.6655498666203</v>
      </c>
      <c r="O17" s="24">
        <v>3821</v>
      </c>
      <c r="P17" s="4">
        <v>329841.88249324181</v>
      </c>
      <c r="Q17" s="3">
        <v>0</v>
      </c>
      <c r="R17" s="24">
        <v>0</v>
      </c>
      <c r="S17" s="24">
        <v>30</v>
      </c>
      <c r="T17" s="24">
        <v>2630.0577119975706</v>
      </c>
      <c r="U17" s="24">
        <v>0</v>
      </c>
      <c r="V17" s="24">
        <v>0</v>
      </c>
      <c r="W17" s="25">
        <v>30</v>
      </c>
      <c r="X17" s="5">
        <v>2630.0577119975706</v>
      </c>
    </row>
    <row r="18" spans="1:30" x14ac:dyDescent="0.3">
      <c r="B18" s="6" t="s">
        <v>26</v>
      </c>
      <c r="C18" s="2">
        <v>0</v>
      </c>
      <c r="D18" s="2">
        <v>0</v>
      </c>
      <c r="E18" s="3">
        <v>0</v>
      </c>
      <c r="F18" s="4">
        <v>0</v>
      </c>
      <c r="G18" s="2">
        <v>0</v>
      </c>
      <c r="H18" s="2">
        <v>0</v>
      </c>
      <c r="I18" s="3">
        <v>0</v>
      </c>
      <c r="J18" s="24">
        <v>0</v>
      </c>
      <c r="K18" s="24">
        <v>0</v>
      </c>
      <c r="L18" s="24">
        <v>0</v>
      </c>
      <c r="M18" s="25">
        <f t="shared" si="0"/>
        <v>0</v>
      </c>
      <c r="N18" s="5">
        <f t="shared" si="1"/>
        <v>0</v>
      </c>
      <c r="O18" s="24">
        <v>0</v>
      </c>
      <c r="P18" s="4">
        <v>0</v>
      </c>
      <c r="Q18" s="3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5">
        <v>0</v>
      </c>
    </row>
    <row r="19" spans="1:30" x14ac:dyDescent="0.3">
      <c r="B19" s="6" t="s">
        <v>58</v>
      </c>
      <c r="C19" s="2">
        <v>226</v>
      </c>
      <c r="D19" s="2">
        <v>14846.140541727145</v>
      </c>
      <c r="E19" s="3">
        <v>0</v>
      </c>
      <c r="F19" s="4">
        <v>0</v>
      </c>
      <c r="G19" s="2">
        <v>0</v>
      </c>
      <c r="H19" s="2">
        <v>0</v>
      </c>
      <c r="I19" s="3">
        <v>8</v>
      </c>
      <c r="J19" s="24">
        <v>446.40437184963571</v>
      </c>
      <c r="K19" s="24">
        <v>4</v>
      </c>
      <c r="L19" s="24">
        <v>245.27831283397524</v>
      </c>
      <c r="M19" s="25">
        <f t="shared" si="0"/>
        <v>12</v>
      </c>
      <c r="N19" s="5">
        <f t="shared" si="1"/>
        <v>691.68268468361089</v>
      </c>
      <c r="O19" s="24">
        <v>209</v>
      </c>
      <c r="P19" s="4">
        <v>13729.255918922405</v>
      </c>
      <c r="Q19" s="3">
        <v>5</v>
      </c>
      <c r="R19" s="24">
        <v>425.20193812112956</v>
      </c>
      <c r="S19" s="24">
        <v>0</v>
      </c>
      <c r="T19" s="24">
        <v>0</v>
      </c>
      <c r="U19" s="24">
        <v>0</v>
      </c>
      <c r="V19" s="24">
        <v>0</v>
      </c>
      <c r="W19" s="25">
        <v>5</v>
      </c>
      <c r="X19" s="5">
        <v>425.20193812112956</v>
      </c>
    </row>
    <row r="20" spans="1:30" x14ac:dyDescent="0.3">
      <c r="B20" s="6" t="s">
        <v>27</v>
      </c>
      <c r="C20" s="2">
        <v>46</v>
      </c>
      <c r="D20" s="2">
        <v>4848.7964854972552</v>
      </c>
      <c r="E20" s="3">
        <v>2</v>
      </c>
      <c r="F20" s="4">
        <v>175.01512578899045</v>
      </c>
      <c r="G20" s="2">
        <v>1</v>
      </c>
      <c r="H20" s="2">
        <v>111.94471014880679</v>
      </c>
      <c r="I20" s="3">
        <v>2</v>
      </c>
      <c r="J20" s="24">
        <v>221.52164932209195</v>
      </c>
      <c r="K20" s="24">
        <v>0</v>
      </c>
      <c r="L20" s="24">
        <v>0</v>
      </c>
      <c r="M20" s="25">
        <f t="shared" si="0"/>
        <v>2</v>
      </c>
      <c r="N20" s="5">
        <f t="shared" si="1"/>
        <v>221.52164932209195</v>
      </c>
      <c r="O20" s="24">
        <v>7</v>
      </c>
      <c r="P20" s="4">
        <v>797.74225924912116</v>
      </c>
      <c r="Q20" s="3">
        <v>15</v>
      </c>
      <c r="R20" s="24">
        <v>1507.7182431661231</v>
      </c>
      <c r="S20" s="24">
        <v>15</v>
      </c>
      <c r="T20" s="24">
        <v>1708.1725387050169</v>
      </c>
      <c r="U20" s="24">
        <v>4</v>
      </c>
      <c r="V20" s="24">
        <v>326.68195911710507</v>
      </c>
      <c r="W20" s="25">
        <v>34</v>
      </c>
      <c r="X20" s="5">
        <v>3542.5727409882452</v>
      </c>
    </row>
    <row r="21" spans="1:30" x14ac:dyDescent="0.3">
      <c r="B21" s="6" t="s">
        <v>0</v>
      </c>
      <c r="C21" s="2">
        <v>443</v>
      </c>
      <c r="D21" s="2">
        <v>21273.670319414239</v>
      </c>
      <c r="E21" s="3">
        <v>0</v>
      </c>
      <c r="F21" s="4">
        <v>0</v>
      </c>
      <c r="G21" s="2">
        <v>144</v>
      </c>
      <c r="H21" s="2">
        <v>6211.0878682923394</v>
      </c>
      <c r="I21" s="3">
        <v>49</v>
      </c>
      <c r="J21" s="24">
        <v>2558.7473186866537</v>
      </c>
      <c r="K21" s="24">
        <v>0</v>
      </c>
      <c r="L21" s="24">
        <v>0</v>
      </c>
      <c r="M21" s="25">
        <f t="shared" si="0"/>
        <v>49</v>
      </c>
      <c r="N21" s="5">
        <f t="shared" si="1"/>
        <v>2558.7473186866537</v>
      </c>
      <c r="O21" s="24">
        <v>154</v>
      </c>
      <c r="P21" s="4">
        <v>7220.3474436659053</v>
      </c>
      <c r="Q21" s="3">
        <v>0</v>
      </c>
      <c r="R21" s="24">
        <v>0</v>
      </c>
      <c r="S21" s="24">
        <v>96</v>
      </c>
      <c r="T21" s="24">
        <v>5283.4876887693417</v>
      </c>
      <c r="U21" s="24">
        <v>0</v>
      </c>
      <c r="V21" s="24">
        <v>0</v>
      </c>
      <c r="W21" s="25">
        <v>96</v>
      </c>
      <c r="X21" s="5">
        <v>5283.4876887693417</v>
      </c>
    </row>
    <row r="22" spans="1:30" x14ac:dyDescent="0.3">
      <c r="B22" s="6" t="s">
        <v>60</v>
      </c>
      <c r="C22" s="2">
        <f t="shared" ref="C22:C26" si="2">+E22+G22+I22+K22+O22+Q22+S22+U22</f>
        <v>1</v>
      </c>
      <c r="D22" s="2">
        <f>+F22+H22+N22+P22+X22</f>
        <v>72.69257225278804</v>
      </c>
      <c r="E22" s="3">
        <v>0</v>
      </c>
      <c r="F22" s="4">
        <v>0</v>
      </c>
      <c r="G22" s="2">
        <v>0</v>
      </c>
      <c r="H22" s="2">
        <v>0</v>
      </c>
      <c r="I22" s="3">
        <v>0</v>
      </c>
      <c r="J22" s="24">
        <v>0</v>
      </c>
      <c r="K22" s="24">
        <v>0</v>
      </c>
      <c r="L22" s="24">
        <v>0</v>
      </c>
      <c r="M22" s="25">
        <f t="shared" si="0"/>
        <v>0</v>
      </c>
      <c r="N22" s="5">
        <f t="shared" si="1"/>
        <v>0</v>
      </c>
      <c r="O22" s="24">
        <v>1</v>
      </c>
      <c r="P22" s="4">
        <v>72.69257225278804</v>
      </c>
      <c r="Q22" s="3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5">
        <v>0</v>
      </c>
    </row>
    <row r="23" spans="1:30" x14ac:dyDescent="0.3">
      <c r="B23" s="6" t="s">
        <v>61</v>
      </c>
      <c r="C23" s="2">
        <f t="shared" si="2"/>
        <v>2</v>
      </c>
      <c r="D23" s="2">
        <f>+F23+H23+N23+P23+X23</f>
        <v>90.074182862287472</v>
      </c>
      <c r="E23" s="3">
        <v>0</v>
      </c>
      <c r="F23" s="4">
        <v>0</v>
      </c>
      <c r="G23" s="2">
        <v>0</v>
      </c>
      <c r="H23" s="2">
        <v>0</v>
      </c>
      <c r="I23" s="3">
        <v>0</v>
      </c>
      <c r="J23" s="2">
        <v>0</v>
      </c>
      <c r="K23" s="2">
        <v>0</v>
      </c>
      <c r="L23" s="2">
        <v>0</v>
      </c>
      <c r="M23" s="25">
        <f t="shared" si="0"/>
        <v>0</v>
      </c>
      <c r="N23" s="5">
        <f t="shared" si="1"/>
        <v>0</v>
      </c>
      <c r="O23" s="2">
        <v>2</v>
      </c>
      <c r="P23" s="4">
        <v>90.074182862287472</v>
      </c>
      <c r="Q23" s="3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42">
        <v>0</v>
      </c>
      <c r="X23" s="5">
        <v>0</v>
      </c>
    </row>
    <row r="24" spans="1:30" x14ac:dyDescent="0.3">
      <c r="B24" s="6" t="s">
        <v>62</v>
      </c>
      <c r="C24" s="2">
        <f t="shared" si="2"/>
        <v>2</v>
      </c>
      <c r="D24" s="2">
        <f>+F24+H24+N24+P24+X24</f>
        <v>162.90045463222867</v>
      </c>
      <c r="E24" s="3">
        <v>0</v>
      </c>
      <c r="F24" s="4">
        <v>0</v>
      </c>
      <c r="G24" s="2">
        <v>0</v>
      </c>
      <c r="H24" s="2">
        <v>0</v>
      </c>
      <c r="I24" s="3">
        <v>0</v>
      </c>
      <c r="J24" s="24">
        <v>0</v>
      </c>
      <c r="K24" s="24">
        <v>0</v>
      </c>
      <c r="L24" s="24">
        <v>0</v>
      </c>
      <c r="M24" s="25">
        <f t="shared" si="0"/>
        <v>0</v>
      </c>
      <c r="N24" s="5">
        <f t="shared" si="1"/>
        <v>0</v>
      </c>
      <c r="O24" s="24">
        <v>2</v>
      </c>
      <c r="P24" s="4">
        <v>162.90045463222867</v>
      </c>
      <c r="Q24" s="3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5">
        <v>0</v>
      </c>
    </row>
    <row r="25" spans="1:30" x14ac:dyDescent="0.3">
      <c r="B25" s="13" t="s">
        <v>63</v>
      </c>
      <c r="C25" s="68">
        <f t="shared" si="2"/>
        <v>20</v>
      </c>
      <c r="D25" s="68">
        <f>+F25+H25+N25+P25+X25</f>
        <v>2013.2291143745329</v>
      </c>
      <c r="E25" s="69">
        <v>0</v>
      </c>
      <c r="F25" s="70">
        <v>0</v>
      </c>
      <c r="G25" s="68">
        <v>0</v>
      </c>
      <c r="H25" s="68">
        <v>0</v>
      </c>
      <c r="I25" s="69">
        <v>0</v>
      </c>
      <c r="J25" s="68">
        <v>0</v>
      </c>
      <c r="K25" s="68">
        <v>6</v>
      </c>
      <c r="L25" s="68">
        <v>660.26501527056564</v>
      </c>
      <c r="M25" s="71">
        <f t="shared" si="0"/>
        <v>6</v>
      </c>
      <c r="N25" s="72">
        <f t="shared" si="1"/>
        <v>660.26501527056564</v>
      </c>
      <c r="O25" s="68">
        <v>14</v>
      </c>
      <c r="P25" s="70">
        <v>1352.9640991039673</v>
      </c>
      <c r="Q25" s="69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71">
        <v>0</v>
      </c>
      <c r="X25" s="72">
        <v>0</v>
      </c>
    </row>
    <row r="26" spans="1:30" x14ac:dyDescent="0.3">
      <c r="B26" s="62" t="s">
        <v>4</v>
      </c>
      <c r="C26" s="63">
        <f t="shared" si="2"/>
        <v>13088</v>
      </c>
      <c r="D26" s="63">
        <f t="shared" ref="D26:X26" si="3">SUM(D10:D25)</f>
        <v>1211090.2306426093</v>
      </c>
      <c r="E26" s="64">
        <f t="shared" si="3"/>
        <v>2</v>
      </c>
      <c r="F26" s="65">
        <f t="shared" si="3"/>
        <v>175.01512578899045</v>
      </c>
      <c r="G26" s="63">
        <f t="shared" si="3"/>
        <v>163</v>
      </c>
      <c r="H26" s="63">
        <f t="shared" si="3"/>
        <v>7578.627302242724</v>
      </c>
      <c r="I26" s="64">
        <f t="shared" si="3"/>
        <v>846</v>
      </c>
      <c r="J26" s="63">
        <f t="shared" si="3"/>
        <v>76751.349368521463</v>
      </c>
      <c r="K26" s="63">
        <f t="shared" si="3"/>
        <v>40</v>
      </c>
      <c r="L26" s="63">
        <f t="shared" si="3"/>
        <v>3843.235279164659</v>
      </c>
      <c r="M26" s="66">
        <f>SUM(M10:M25)</f>
        <v>886</v>
      </c>
      <c r="N26" s="67">
        <f>SUM(N10:N25)</f>
        <v>80594.584647686104</v>
      </c>
      <c r="O26" s="63">
        <f t="shared" si="3"/>
        <v>11605</v>
      </c>
      <c r="P26" s="65">
        <f t="shared" si="3"/>
        <v>1056485.0135332462</v>
      </c>
      <c r="Q26" s="64">
        <f t="shared" si="3"/>
        <v>21</v>
      </c>
      <c r="R26" s="63">
        <f t="shared" si="3"/>
        <v>2098.3591759584633</v>
      </c>
      <c r="S26" s="63">
        <f t="shared" si="3"/>
        <v>217</v>
      </c>
      <c r="T26" s="63">
        <f t="shared" si="3"/>
        <v>15980.041567721953</v>
      </c>
      <c r="U26" s="63">
        <f>SUM(U10:U25)</f>
        <v>194</v>
      </c>
      <c r="V26" s="63">
        <f t="shared" si="3"/>
        <v>48178.589289964999</v>
      </c>
      <c r="W26" s="66">
        <f t="shared" si="3"/>
        <v>432</v>
      </c>
      <c r="X26" s="67">
        <f t="shared" si="3"/>
        <v>66256.990033645416</v>
      </c>
    </row>
    <row r="27" spans="1:30" s="20" customFormat="1" x14ac:dyDescent="0.3">
      <c r="B27" s="20" t="s">
        <v>46</v>
      </c>
      <c r="C27" s="105"/>
      <c r="D27" s="21">
        <f>+(D26*$A$1/$A$2)/1000000</f>
        <v>49.12325867395014</v>
      </c>
      <c r="E27" s="23"/>
      <c r="F27" s="21">
        <f>+(F26*$A$1/$A$2)/1000000</f>
        <v>7.0988214407647666E-3</v>
      </c>
      <c r="H27" s="21">
        <f>+(H26*$A$1/$A$2)/1000000</f>
        <v>0.30739812768863095</v>
      </c>
      <c r="I27" s="23"/>
      <c r="J27" s="21">
        <f>+(J26*$A$1/$A$2)/1000000</f>
        <v>3.1131259201092525</v>
      </c>
      <c r="K27" s="26"/>
      <c r="L27" s="21">
        <f>+(L26*$A$1/$A$2)/1000000</f>
        <v>0.15588618914305225</v>
      </c>
      <c r="M27" s="26"/>
      <c r="N27" s="21">
        <f>+(N26*$A$1/$A$2)/1000000</f>
        <v>3.2690121092523037</v>
      </c>
      <c r="P27" s="21">
        <f>+(P26*$A$1/$A$2)/1000000</f>
        <v>42.852287378627516</v>
      </c>
      <c r="Q27" s="23"/>
      <c r="R27" s="21">
        <f>+(R26*$A$1/$A$2)/1000000</f>
        <v>8.5111941276886316E-2</v>
      </c>
      <c r="S27" s="26"/>
      <c r="T27" s="21">
        <f>+(T26*$A$1/$A$2)/1000000</f>
        <v>0.6481694721748037</v>
      </c>
      <c r="U27" s="26"/>
      <c r="V27" s="21">
        <f>+(V26*$A$1/$A$2)/1000000</f>
        <v>1.9541808234892457</v>
      </c>
      <c r="W27" s="26"/>
      <c r="X27" s="21">
        <f>+(X26*$A$1/$A$2)/1000000</f>
        <v>2.6874622369409358</v>
      </c>
    </row>
    <row r="28" spans="1:30" s="20" customFormat="1" x14ac:dyDescent="0.3">
      <c r="D28" s="21"/>
      <c r="E28" s="26"/>
      <c r="F28" s="21"/>
      <c r="H28" s="21"/>
      <c r="I28" s="26"/>
      <c r="J28" s="21"/>
      <c r="K28" s="26"/>
      <c r="L28" s="21"/>
      <c r="M28" s="26"/>
      <c r="N28" s="21"/>
      <c r="P28" s="21"/>
      <c r="Q28" s="26"/>
      <c r="R28" s="21"/>
      <c r="S28" s="26"/>
      <c r="T28" s="21"/>
      <c r="U28" s="26"/>
      <c r="V28" s="21"/>
      <c r="W28" s="26"/>
      <c r="X28" s="60"/>
    </row>
    <row r="29" spans="1:30" x14ac:dyDescent="0.3">
      <c r="B29" s="7" t="s">
        <v>100</v>
      </c>
      <c r="C29" s="22"/>
    </row>
    <row r="30" spans="1:30" x14ac:dyDescent="0.3">
      <c r="B30" s="127" t="s">
        <v>102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30" x14ac:dyDescent="0.3">
      <c r="A31" s="136" t="s">
        <v>2</v>
      </c>
      <c r="B31" s="137" t="s">
        <v>71</v>
      </c>
      <c r="C31" s="171" t="s">
        <v>5</v>
      </c>
      <c r="D31" s="171"/>
      <c r="E31" s="171" t="s">
        <v>6</v>
      </c>
      <c r="F31" s="171"/>
      <c r="G31" s="171" t="s">
        <v>7</v>
      </c>
      <c r="H31" s="171"/>
      <c r="I31" s="168" t="s">
        <v>8</v>
      </c>
      <c r="J31" s="168"/>
      <c r="K31" s="168"/>
      <c r="L31" s="168"/>
      <c r="M31" s="168"/>
      <c r="N31" s="168"/>
      <c r="O31" s="168" t="s">
        <v>9</v>
      </c>
      <c r="P31" s="168"/>
      <c r="Q31" s="168" t="s">
        <v>10</v>
      </c>
      <c r="R31" s="168"/>
      <c r="S31" s="168"/>
      <c r="T31" s="168"/>
      <c r="U31" s="168"/>
      <c r="V31" s="168"/>
      <c r="W31" s="168"/>
      <c r="X31" s="168"/>
      <c r="Y31" s="77"/>
      <c r="Z31" s="77"/>
      <c r="AA31" s="77"/>
      <c r="AB31" s="77"/>
      <c r="AC31" s="77"/>
      <c r="AD31" s="77"/>
    </row>
    <row r="32" spans="1:30" ht="15" customHeight="1" x14ac:dyDescent="0.3">
      <c r="A32" s="136"/>
      <c r="B32" s="137"/>
      <c r="C32" s="171"/>
      <c r="D32" s="171"/>
      <c r="E32" s="171"/>
      <c r="F32" s="171"/>
      <c r="G32" s="171"/>
      <c r="H32" s="171"/>
      <c r="I32" s="169" t="s">
        <v>11</v>
      </c>
      <c r="J32" s="169"/>
      <c r="K32" s="169" t="s">
        <v>12</v>
      </c>
      <c r="L32" s="169"/>
      <c r="M32" s="170" t="s">
        <v>4</v>
      </c>
      <c r="N32" s="170"/>
      <c r="O32" s="169" t="s">
        <v>13</v>
      </c>
      <c r="P32" s="169"/>
      <c r="Q32" s="169" t="s">
        <v>14</v>
      </c>
      <c r="R32" s="169"/>
      <c r="S32" s="169" t="s">
        <v>15</v>
      </c>
      <c r="T32" s="169"/>
      <c r="U32" s="169" t="s">
        <v>16</v>
      </c>
      <c r="V32" s="169"/>
      <c r="W32" s="170" t="s">
        <v>4</v>
      </c>
      <c r="X32" s="170"/>
      <c r="Y32" s="77"/>
      <c r="Z32" s="77"/>
      <c r="AA32" s="77"/>
      <c r="AB32" s="77"/>
      <c r="AC32" s="77"/>
      <c r="AD32" s="77"/>
    </row>
    <row r="33" spans="1:30" x14ac:dyDescent="0.3">
      <c r="A33" s="136"/>
      <c r="B33" s="137"/>
      <c r="C33" s="171"/>
      <c r="D33" s="171"/>
      <c r="E33" s="171"/>
      <c r="F33" s="171"/>
      <c r="G33" s="171"/>
      <c r="H33" s="171"/>
      <c r="I33" s="169"/>
      <c r="J33" s="169"/>
      <c r="K33" s="169"/>
      <c r="L33" s="169"/>
      <c r="M33" s="170"/>
      <c r="N33" s="170"/>
      <c r="O33" s="169"/>
      <c r="P33" s="169"/>
      <c r="Q33" s="169"/>
      <c r="R33" s="169"/>
      <c r="S33" s="169"/>
      <c r="T33" s="169"/>
      <c r="U33" s="169"/>
      <c r="V33" s="169"/>
      <c r="W33" s="170"/>
      <c r="X33" s="170"/>
      <c r="Y33" s="77"/>
      <c r="Z33" s="77"/>
      <c r="AA33" s="77"/>
      <c r="AB33" s="77"/>
      <c r="AC33" s="77"/>
      <c r="AD33" s="77"/>
    </row>
    <row r="34" spans="1:30" x14ac:dyDescent="0.3">
      <c r="A34" s="136"/>
      <c r="B34" s="137"/>
      <c r="C34" s="78" t="s">
        <v>17</v>
      </c>
      <c r="D34" s="78" t="s">
        <v>18</v>
      </c>
      <c r="E34" s="78" t="s">
        <v>17</v>
      </c>
      <c r="F34" s="78" t="s">
        <v>18</v>
      </c>
      <c r="G34" s="78" t="s">
        <v>17</v>
      </c>
      <c r="H34" s="78" t="s">
        <v>18</v>
      </c>
      <c r="I34" s="115" t="s">
        <v>17</v>
      </c>
      <c r="J34" s="115" t="s">
        <v>18</v>
      </c>
      <c r="K34" s="115" t="s">
        <v>17</v>
      </c>
      <c r="L34" s="115" t="s">
        <v>18</v>
      </c>
      <c r="M34" s="116" t="s">
        <v>17</v>
      </c>
      <c r="N34" s="116" t="s">
        <v>18</v>
      </c>
      <c r="O34" s="115" t="s">
        <v>17</v>
      </c>
      <c r="P34" s="115" t="s">
        <v>18</v>
      </c>
      <c r="Q34" s="115" t="s">
        <v>17</v>
      </c>
      <c r="R34" s="115" t="s">
        <v>18</v>
      </c>
      <c r="S34" s="115" t="s">
        <v>17</v>
      </c>
      <c r="T34" s="115" t="s">
        <v>18</v>
      </c>
      <c r="U34" s="115" t="s">
        <v>17</v>
      </c>
      <c r="V34" s="115" t="s">
        <v>18</v>
      </c>
      <c r="W34" s="116" t="s">
        <v>17</v>
      </c>
      <c r="X34" s="116" t="s">
        <v>18</v>
      </c>
      <c r="Y34" s="77"/>
      <c r="Z34" s="77"/>
      <c r="AA34" s="77"/>
      <c r="AB34" s="77"/>
      <c r="AC34" s="77"/>
      <c r="AD34" s="77"/>
    </row>
    <row r="35" spans="1:30" x14ac:dyDescent="0.3">
      <c r="A35" s="79"/>
      <c r="B35" s="80" t="s">
        <v>72</v>
      </c>
      <c r="C35" s="81">
        <f>+E35+G35+I35+K35+O35+Q35+S35+U35</f>
        <v>333</v>
      </c>
      <c r="D35" s="81">
        <f>+F35+H35+J35+L35+P35+R35+T35+V35</f>
        <v>27697.166317687697</v>
      </c>
      <c r="E35" s="81">
        <v>0</v>
      </c>
      <c r="F35" s="81">
        <v>0</v>
      </c>
      <c r="G35" s="81">
        <v>8</v>
      </c>
      <c r="H35" s="81">
        <v>475.08273309960327</v>
      </c>
      <c r="I35" s="81">
        <v>4</v>
      </c>
      <c r="J35" s="81">
        <v>384.61001052828988</v>
      </c>
      <c r="K35" s="81">
        <v>2</v>
      </c>
      <c r="L35" s="81">
        <v>164.57161442419479</v>
      </c>
      <c r="M35" s="87">
        <f>+I35+K35</f>
        <v>6</v>
      </c>
      <c r="N35" s="87">
        <f>+J35+L35</f>
        <v>549.18162495248464</v>
      </c>
      <c r="O35" s="81">
        <v>309</v>
      </c>
      <c r="P35" s="81">
        <v>26032.222593703296</v>
      </c>
      <c r="Q35" s="81">
        <v>0</v>
      </c>
      <c r="R35" s="81">
        <v>0</v>
      </c>
      <c r="S35" s="81">
        <v>9</v>
      </c>
      <c r="T35" s="81">
        <v>555.49378420137009</v>
      </c>
      <c r="U35" s="81">
        <v>1</v>
      </c>
      <c r="V35" s="81">
        <v>85.185581730942431</v>
      </c>
      <c r="W35" s="81">
        <v>10</v>
      </c>
      <c r="X35" s="81">
        <v>640.67936593231252</v>
      </c>
      <c r="Y35" s="81"/>
      <c r="Z35" s="81"/>
      <c r="AA35" s="81"/>
      <c r="AB35" s="81"/>
      <c r="AC35" s="81"/>
      <c r="AD35" s="81"/>
    </row>
    <row r="36" spans="1:30" x14ac:dyDescent="0.3">
      <c r="B36" s="82" t="s">
        <v>73</v>
      </c>
      <c r="C36" s="81">
        <f t="shared" ref="C36:D51" si="4">+E36+G36+I36+K36+O36+Q36+S36+U36</f>
        <v>598</v>
      </c>
      <c r="D36" s="81">
        <f t="shared" si="4"/>
        <v>63599.458535473474</v>
      </c>
      <c r="E36" s="81">
        <v>0</v>
      </c>
      <c r="F36" s="81">
        <v>0</v>
      </c>
      <c r="G36" s="81">
        <v>8</v>
      </c>
      <c r="H36" s="81">
        <v>606.37724138604415</v>
      </c>
      <c r="I36" s="81">
        <v>23</v>
      </c>
      <c r="J36" s="81">
        <v>2416.7538188198146</v>
      </c>
      <c r="K36" s="81">
        <v>2</v>
      </c>
      <c r="L36" s="81">
        <v>96.177729114879568</v>
      </c>
      <c r="M36" s="87">
        <f t="shared" ref="M36:M51" si="5">+I36+K36</f>
        <v>25</v>
      </c>
      <c r="N36" s="87">
        <f t="shared" ref="N36:N51" si="6">+J36+L36</f>
        <v>2512.9315479346942</v>
      </c>
      <c r="O36" s="81">
        <v>550</v>
      </c>
      <c r="P36" s="81">
        <v>58631.081922350582</v>
      </c>
      <c r="Q36" s="81">
        <v>0</v>
      </c>
      <c r="R36" s="81">
        <v>0</v>
      </c>
      <c r="S36" s="81">
        <v>9</v>
      </c>
      <c r="T36" s="81">
        <v>1320.2393325730877</v>
      </c>
      <c r="U36" s="81">
        <v>6</v>
      </c>
      <c r="V36" s="81">
        <v>528.82849122906248</v>
      </c>
      <c r="W36" s="81">
        <v>15</v>
      </c>
      <c r="X36" s="81">
        <v>1849.0678238021503</v>
      </c>
      <c r="Y36" s="81"/>
      <c r="Z36" s="81"/>
      <c r="AA36" s="81"/>
      <c r="AB36" s="81"/>
      <c r="AC36" s="81"/>
      <c r="AD36" s="81"/>
    </row>
    <row r="37" spans="1:30" x14ac:dyDescent="0.3">
      <c r="B37" s="82" t="s">
        <v>74</v>
      </c>
      <c r="C37" s="81">
        <f t="shared" si="4"/>
        <v>149</v>
      </c>
      <c r="D37" s="81">
        <f t="shared" si="4"/>
        <v>12639.758216325214</v>
      </c>
      <c r="E37" s="81">
        <v>0</v>
      </c>
      <c r="F37" s="81">
        <v>0</v>
      </c>
      <c r="G37" s="81">
        <v>2</v>
      </c>
      <c r="H37" s="81">
        <v>62.545381575593758</v>
      </c>
      <c r="I37" s="81">
        <v>2</v>
      </c>
      <c r="J37" s="81">
        <v>116.93775245421608</v>
      </c>
      <c r="K37" s="81">
        <v>0</v>
      </c>
      <c r="L37" s="81">
        <v>0</v>
      </c>
      <c r="M37" s="87">
        <f t="shared" si="5"/>
        <v>2</v>
      </c>
      <c r="N37" s="87">
        <f t="shared" si="6"/>
        <v>116.93775245421608</v>
      </c>
      <c r="O37" s="81">
        <v>139</v>
      </c>
      <c r="P37" s="81">
        <v>11905.189601807082</v>
      </c>
      <c r="Q37" s="81">
        <v>0</v>
      </c>
      <c r="R37" s="81">
        <v>0</v>
      </c>
      <c r="S37" s="81">
        <v>5</v>
      </c>
      <c r="T37" s="81">
        <v>433.25030563016043</v>
      </c>
      <c r="U37" s="81">
        <v>1</v>
      </c>
      <c r="V37" s="81">
        <v>121.83517485816101</v>
      </c>
      <c r="W37" s="81">
        <v>6</v>
      </c>
      <c r="X37" s="81">
        <v>555.08548048832142</v>
      </c>
      <c r="Y37" s="81"/>
      <c r="Z37" s="81"/>
      <c r="AA37" s="81"/>
      <c r="AB37" s="81"/>
      <c r="AC37" s="81"/>
      <c r="AD37" s="81"/>
    </row>
    <row r="38" spans="1:30" x14ac:dyDescent="0.3">
      <c r="B38" s="82" t="s">
        <v>75</v>
      </c>
      <c r="C38" s="81">
        <f t="shared" si="4"/>
        <v>449</v>
      </c>
      <c r="D38" s="81">
        <f t="shared" si="4"/>
        <v>37324.040526677105</v>
      </c>
      <c r="E38" s="81">
        <v>0</v>
      </c>
      <c r="F38" s="81">
        <v>0</v>
      </c>
      <c r="G38" s="81">
        <v>7</v>
      </c>
      <c r="H38" s="81">
        <v>421.1962049673192</v>
      </c>
      <c r="I38" s="81">
        <v>15</v>
      </c>
      <c r="J38" s="81">
        <v>1537.0201875833518</v>
      </c>
      <c r="K38" s="81">
        <v>0</v>
      </c>
      <c r="L38" s="81">
        <v>0</v>
      </c>
      <c r="M38" s="87">
        <f t="shared" si="5"/>
        <v>15</v>
      </c>
      <c r="N38" s="87">
        <f t="shared" si="6"/>
        <v>1537.0201875833518</v>
      </c>
      <c r="O38" s="81">
        <v>413</v>
      </c>
      <c r="P38" s="81">
        <v>34444.173229592474</v>
      </c>
      <c r="Q38" s="81">
        <v>1</v>
      </c>
      <c r="R38" s="81">
        <v>140.12099957812768</v>
      </c>
      <c r="S38" s="81">
        <v>10</v>
      </c>
      <c r="T38" s="81">
        <v>555.30284741925584</v>
      </c>
      <c r="U38" s="81">
        <v>3</v>
      </c>
      <c r="V38" s="81">
        <v>226.22705753658218</v>
      </c>
      <c r="W38" s="81">
        <v>14</v>
      </c>
      <c r="X38" s="81">
        <v>921.65090453396579</v>
      </c>
      <c r="Y38" s="81"/>
      <c r="Z38" s="81"/>
      <c r="AA38" s="81"/>
      <c r="AB38" s="81"/>
      <c r="AC38" s="81"/>
      <c r="AD38" s="81"/>
    </row>
    <row r="39" spans="1:30" x14ac:dyDescent="0.3">
      <c r="B39" s="82" t="s">
        <v>76</v>
      </c>
      <c r="C39" s="81">
        <f t="shared" si="4"/>
        <v>1028</v>
      </c>
      <c r="D39" s="81">
        <f t="shared" si="4"/>
        <v>93852.894235971733</v>
      </c>
      <c r="E39" s="81">
        <v>0</v>
      </c>
      <c r="F39" s="81">
        <v>0</v>
      </c>
      <c r="G39" s="81">
        <v>20</v>
      </c>
      <c r="H39" s="81">
        <v>804.59665741106426</v>
      </c>
      <c r="I39" s="81">
        <v>73</v>
      </c>
      <c r="J39" s="81">
        <v>6774.634363301082</v>
      </c>
      <c r="K39" s="81">
        <v>3</v>
      </c>
      <c r="L39" s="81">
        <v>372.53308229742299</v>
      </c>
      <c r="M39" s="87">
        <f t="shared" si="5"/>
        <v>76</v>
      </c>
      <c r="N39" s="87">
        <f t="shared" si="6"/>
        <v>7147.1674455985049</v>
      </c>
      <c r="O39" s="81">
        <f>+[1]Hoja6!$D$31+904</f>
        <v>905</v>
      </c>
      <c r="P39" s="81">
        <f>+[1]Hoja6!$E$31+83458.9086267669</f>
        <v>83531.788735234892</v>
      </c>
      <c r="Q39" s="81">
        <v>0</v>
      </c>
      <c r="R39" s="81">
        <v>0</v>
      </c>
      <c r="S39" s="81">
        <v>13</v>
      </c>
      <c r="T39" s="81">
        <v>829.06269264969148</v>
      </c>
      <c r="U39" s="81">
        <v>14</v>
      </c>
      <c r="V39" s="81">
        <v>1540.2787050775851</v>
      </c>
      <c r="W39" s="81">
        <v>27</v>
      </c>
      <c r="X39" s="81">
        <v>2369.3413977272767</v>
      </c>
      <c r="Y39" s="81"/>
      <c r="Z39" s="81"/>
      <c r="AA39" s="81"/>
      <c r="AB39" s="81"/>
      <c r="AC39" s="81"/>
      <c r="AD39" s="81"/>
    </row>
    <row r="40" spans="1:30" x14ac:dyDescent="0.3">
      <c r="B40" s="82" t="s">
        <v>77</v>
      </c>
      <c r="C40" s="81">
        <f t="shared" si="4"/>
        <v>331</v>
      </c>
      <c r="D40" s="81">
        <f t="shared" si="4"/>
        <v>28764.206609018638</v>
      </c>
      <c r="E40" s="81">
        <v>0</v>
      </c>
      <c r="F40" s="81">
        <v>0</v>
      </c>
      <c r="G40" s="81">
        <v>5</v>
      </c>
      <c r="H40" s="81">
        <v>228.44564126443177</v>
      </c>
      <c r="I40" s="81">
        <v>14</v>
      </c>
      <c r="J40" s="81">
        <v>792.86823678585142</v>
      </c>
      <c r="K40" s="81">
        <v>3</v>
      </c>
      <c r="L40" s="81">
        <v>194.08698650176947</v>
      </c>
      <c r="M40" s="87">
        <f t="shared" si="5"/>
        <v>17</v>
      </c>
      <c r="N40" s="87">
        <f t="shared" si="6"/>
        <v>986.95522328762092</v>
      </c>
      <c r="O40" s="81">
        <v>299</v>
      </c>
      <c r="P40" s="81">
        <v>25055.13339144599</v>
      </c>
      <c r="Q40" s="81">
        <v>0</v>
      </c>
      <c r="R40" s="81">
        <v>0</v>
      </c>
      <c r="S40" s="81">
        <v>6</v>
      </c>
      <c r="T40" s="81">
        <v>282.65434786048786</v>
      </c>
      <c r="U40" s="81">
        <v>4</v>
      </c>
      <c r="V40" s="81">
        <v>2211.0180051601078</v>
      </c>
      <c r="W40" s="81">
        <v>10</v>
      </c>
      <c r="X40" s="81">
        <v>2493.6723530205954</v>
      </c>
      <c r="Y40" s="81"/>
      <c r="Z40" s="81"/>
      <c r="AA40" s="81"/>
      <c r="AB40" s="81"/>
      <c r="AC40" s="81"/>
      <c r="AD40" s="81"/>
    </row>
    <row r="41" spans="1:30" x14ac:dyDescent="0.3">
      <c r="B41" s="82" t="s">
        <v>78</v>
      </c>
      <c r="C41" s="81">
        <f t="shared" si="4"/>
        <v>233</v>
      </c>
      <c r="D41" s="81">
        <f t="shared" si="4"/>
        <v>18588.630288681194</v>
      </c>
      <c r="E41" s="81">
        <v>0</v>
      </c>
      <c r="F41" s="81">
        <v>0</v>
      </c>
      <c r="G41" s="81">
        <v>3</v>
      </c>
      <c r="H41" s="81">
        <v>94.516434333874386</v>
      </c>
      <c r="I41" s="81">
        <v>8</v>
      </c>
      <c r="J41" s="81">
        <v>891.26242848287916</v>
      </c>
      <c r="K41" s="81">
        <v>0</v>
      </c>
      <c r="L41" s="81">
        <v>0</v>
      </c>
      <c r="M41" s="87">
        <f t="shared" si="5"/>
        <v>8</v>
      </c>
      <c r="N41" s="87">
        <f t="shared" si="6"/>
        <v>891.26242848287916</v>
      </c>
      <c r="O41" s="81">
        <v>214</v>
      </c>
      <c r="P41" s="81">
        <v>17173.030070102181</v>
      </c>
      <c r="Q41" s="81">
        <v>0</v>
      </c>
      <c r="R41" s="81">
        <v>0</v>
      </c>
      <c r="S41" s="81">
        <v>5</v>
      </c>
      <c r="T41" s="81">
        <v>258.01239220455386</v>
      </c>
      <c r="U41" s="81">
        <v>3</v>
      </c>
      <c r="V41" s="81">
        <v>171.80896355770679</v>
      </c>
      <c r="W41" s="81">
        <v>8</v>
      </c>
      <c r="X41" s="81">
        <v>429.82135576226062</v>
      </c>
      <c r="Y41" s="81"/>
      <c r="Z41" s="81"/>
      <c r="AA41" s="81"/>
      <c r="AB41" s="81"/>
      <c r="AC41" s="81"/>
      <c r="AD41" s="81"/>
    </row>
    <row r="42" spans="1:30" x14ac:dyDescent="0.3">
      <c r="B42" s="82" t="s">
        <v>79</v>
      </c>
      <c r="C42" s="81">
        <f t="shared" si="4"/>
        <v>753</v>
      </c>
      <c r="D42" s="81">
        <f t="shared" si="4"/>
        <v>59637.38135472525</v>
      </c>
      <c r="E42" s="81">
        <v>0</v>
      </c>
      <c r="F42" s="81">
        <v>0</v>
      </c>
      <c r="G42" s="81">
        <v>15</v>
      </c>
      <c r="H42" s="81">
        <v>486.22073450225298</v>
      </c>
      <c r="I42" s="81">
        <v>38</v>
      </c>
      <c r="J42" s="81">
        <v>2579.4622929315683</v>
      </c>
      <c r="K42" s="81">
        <v>2</v>
      </c>
      <c r="L42" s="81">
        <v>125.381898815963</v>
      </c>
      <c r="M42" s="87">
        <f t="shared" si="5"/>
        <v>40</v>
      </c>
      <c r="N42" s="87">
        <f t="shared" si="6"/>
        <v>2704.8441917475311</v>
      </c>
      <c r="O42" s="81">
        <v>681</v>
      </c>
      <c r="P42" s="81">
        <v>55237.295094800058</v>
      </c>
      <c r="Q42" s="81">
        <v>0</v>
      </c>
      <c r="R42" s="81">
        <v>0</v>
      </c>
      <c r="S42" s="81">
        <v>11</v>
      </c>
      <c r="T42" s="81">
        <v>735.73733213067737</v>
      </c>
      <c r="U42" s="81">
        <v>6</v>
      </c>
      <c r="V42" s="81">
        <v>473.28400154473275</v>
      </c>
      <c r="W42" s="81">
        <v>17</v>
      </c>
      <c r="X42" s="81">
        <v>1209.0213336754102</v>
      </c>
      <c r="Y42" s="81"/>
      <c r="Z42" s="81"/>
      <c r="AA42" s="81"/>
      <c r="AB42" s="81"/>
      <c r="AC42" s="81"/>
      <c r="AD42" s="81"/>
    </row>
    <row r="43" spans="1:30" x14ac:dyDescent="0.3">
      <c r="B43" s="82" t="s">
        <v>80</v>
      </c>
      <c r="C43" s="81">
        <f t="shared" si="4"/>
        <v>376</v>
      </c>
      <c r="D43" s="81">
        <f t="shared" si="4"/>
        <v>28978.461516188214</v>
      </c>
      <c r="E43" s="81">
        <v>0</v>
      </c>
      <c r="F43" s="81">
        <v>0</v>
      </c>
      <c r="G43" s="81">
        <v>17</v>
      </c>
      <c r="H43" s="81">
        <v>528.47799715362453</v>
      </c>
      <c r="I43" s="81">
        <v>58</v>
      </c>
      <c r="J43" s="81">
        <v>4255.7274805873085</v>
      </c>
      <c r="K43" s="81">
        <v>1</v>
      </c>
      <c r="L43" s="81">
        <v>144.85600282550075</v>
      </c>
      <c r="M43" s="87">
        <f t="shared" si="5"/>
        <v>59</v>
      </c>
      <c r="N43" s="87">
        <f t="shared" si="6"/>
        <v>4400.5834834128091</v>
      </c>
      <c r="O43" s="81">
        <v>280</v>
      </c>
      <c r="P43" s="81">
        <v>22440.662127414864</v>
      </c>
      <c r="Q43" s="81">
        <v>1</v>
      </c>
      <c r="R43" s="81">
        <v>165.43899467121062</v>
      </c>
      <c r="S43" s="81">
        <v>10</v>
      </c>
      <c r="T43" s="81">
        <v>428.10841276687296</v>
      </c>
      <c r="U43" s="81">
        <v>9</v>
      </c>
      <c r="V43" s="81">
        <v>1015.1905007688312</v>
      </c>
      <c r="W43" s="81">
        <v>20</v>
      </c>
      <c r="X43" s="81">
        <v>1608.7379082069147</v>
      </c>
      <c r="Y43" s="81"/>
      <c r="Z43" s="81"/>
      <c r="AA43" s="81"/>
      <c r="AB43" s="81"/>
      <c r="AC43" s="81"/>
      <c r="AD43" s="81"/>
    </row>
    <row r="44" spans="1:30" x14ac:dyDescent="0.3">
      <c r="B44" s="82" t="s">
        <v>81</v>
      </c>
      <c r="C44" s="81">
        <f t="shared" si="4"/>
        <v>265</v>
      </c>
      <c r="D44" s="81">
        <f t="shared" si="4"/>
        <v>21078.517676045834</v>
      </c>
      <c r="E44" s="81">
        <v>1</v>
      </c>
      <c r="F44" s="81">
        <v>87.407364011833977</v>
      </c>
      <c r="G44" s="81">
        <v>0</v>
      </c>
      <c r="H44" s="81">
        <v>0</v>
      </c>
      <c r="I44" s="81">
        <v>17</v>
      </c>
      <c r="J44" s="81">
        <v>1316.0622579831675</v>
      </c>
      <c r="K44" s="81">
        <v>0</v>
      </c>
      <c r="L44" s="81">
        <v>0</v>
      </c>
      <c r="M44" s="87">
        <f t="shared" si="5"/>
        <v>17</v>
      </c>
      <c r="N44" s="87">
        <f t="shared" si="6"/>
        <v>1316.0622579831675</v>
      </c>
      <c r="O44" s="81">
        <v>236</v>
      </c>
      <c r="P44" s="81">
        <v>18861.796751818882</v>
      </c>
      <c r="Q44" s="81">
        <v>0</v>
      </c>
      <c r="R44" s="81">
        <v>0</v>
      </c>
      <c r="S44" s="81">
        <v>6</v>
      </c>
      <c r="T44" s="81">
        <v>383.24446406223643</v>
      </c>
      <c r="U44" s="81">
        <v>5</v>
      </c>
      <c r="V44" s="81">
        <v>430.00683816971389</v>
      </c>
      <c r="W44" s="81">
        <v>11</v>
      </c>
      <c r="X44" s="81">
        <v>813.25130223195026</v>
      </c>
      <c r="Y44" s="81"/>
      <c r="Z44" s="81"/>
      <c r="AA44" s="81"/>
      <c r="AB44" s="81"/>
      <c r="AC44" s="81"/>
      <c r="AD44" s="81"/>
    </row>
    <row r="45" spans="1:30" x14ac:dyDescent="0.3">
      <c r="B45" s="82" t="s">
        <v>82</v>
      </c>
      <c r="C45" s="81">
        <f t="shared" si="4"/>
        <v>59</v>
      </c>
      <c r="D45" s="81">
        <f t="shared" si="4"/>
        <v>5918.8808565927056</v>
      </c>
      <c r="E45" s="81">
        <v>0</v>
      </c>
      <c r="F45" s="81">
        <v>0</v>
      </c>
      <c r="G45" s="81">
        <v>0</v>
      </c>
      <c r="H45" s="81">
        <v>0</v>
      </c>
      <c r="I45" s="81">
        <v>5</v>
      </c>
      <c r="J45" s="81">
        <v>515.85337563503901</v>
      </c>
      <c r="K45" s="81">
        <v>0</v>
      </c>
      <c r="L45" s="81">
        <v>0</v>
      </c>
      <c r="M45" s="87">
        <f t="shared" si="5"/>
        <v>5</v>
      </c>
      <c r="N45" s="87">
        <f t="shared" si="6"/>
        <v>515.85337563503901</v>
      </c>
      <c r="O45" s="81">
        <v>53</v>
      </c>
      <c r="P45" s="81">
        <v>5251.9026171907744</v>
      </c>
      <c r="Q45" s="81">
        <v>0</v>
      </c>
      <c r="R45" s="81">
        <v>0</v>
      </c>
      <c r="S45" s="81">
        <v>1</v>
      </c>
      <c r="T45" s="81">
        <v>151.12486376689213</v>
      </c>
      <c r="U45" s="81">
        <v>0</v>
      </c>
      <c r="V45" s="81">
        <v>0</v>
      </c>
      <c r="W45" s="81">
        <v>1</v>
      </c>
      <c r="X45" s="81">
        <v>151.12486376689213</v>
      </c>
      <c r="Y45" s="81"/>
      <c r="Z45" s="81"/>
      <c r="AA45" s="81"/>
      <c r="AB45" s="81"/>
      <c r="AC45" s="81"/>
      <c r="AD45" s="81"/>
    </row>
    <row r="46" spans="1:30" x14ac:dyDescent="0.3">
      <c r="B46" s="82" t="s">
        <v>83</v>
      </c>
      <c r="C46" s="81">
        <f t="shared" si="4"/>
        <v>177</v>
      </c>
      <c r="D46" s="81">
        <f t="shared" si="4"/>
        <v>16214.450927967577</v>
      </c>
      <c r="E46" s="81">
        <v>0</v>
      </c>
      <c r="F46" s="81">
        <v>0</v>
      </c>
      <c r="G46" s="81">
        <v>1</v>
      </c>
      <c r="H46" s="81">
        <v>32.335957156897109</v>
      </c>
      <c r="I46" s="81">
        <v>3</v>
      </c>
      <c r="J46" s="81">
        <v>133.56329246255925</v>
      </c>
      <c r="K46" s="81">
        <v>0</v>
      </c>
      <c r="L46" s="81">
        <v>0</v>
      </c>
      <c r="M46" s="87">
        <f t="shared" si="5"/>
        <v>3</v>
      </c>
      <c r="N46" s="87">
        <f t="shared" si="6"/>
        <v>133.56329246255925</v>
      </c>
      <c r="O46" s="81">
        <v>171</v>
      </c>
      <c r="P46" s="81">
        <v>15808.633231349995</v>
      </c>
      <c r="Q46" s="81">
        <v>0</v>
      </c>
      <c r="R46" s="81">
        <v>0</v>
      </c>
      <c r="S46" s="81">
        <v>1</v>
      </c>
      <c r="T46" s="81">
        <v>102.23477850693564</v>
      </c>
      <c r="U46" s="81">
        <v>1</v>
      </c>
      <c r="V46" s="81">
        <v>137.68366849118866</v>
      </c>
      <c r="W46" s="81">
        <v>2</v>
      </c>
      <c r="X46" s="81">
        <v>239.9184469981243</v>
      </c>
      <c r="Y46" s="81"/>
      <c r="Z46" s="81"/>
      <c r="AA46" s="81"/>
      <c r="AB46" s="81"/>
      <c r="AC46" s="81"/>
      <c r="AD46" s="81"/>
    </row>
    <row r="47" spans="1:30" x14ac:dyDescent="0.3">
      <c r="B47" s="82" t="s">
        <v>84</v>
      </c>
      <c r="C47" s="81">
        <f t="shared" si="4"/>
        <v>7999</v>
      </c>
      <c r="D47" s="81">
        <f t="shared" si="4"/>
        <v>767876.48575314006</v>
      </c>
      <c r="E47" s="81">
        <v>1</v>
      </c>
      <c r="F47" s="81">
        <v>87.607761777156469</v>
      </c>
      <c r="G47" s="81">
        <v>71</v>
      </c>
      <c r="H47" s="81">
        <v>3493.9726129787855</v>
      </c>
      <c r="I47" s="81">
        <v>571</v>
      </c>
      <c r="J47" s="81">
        <v>54158.185753779428</v>
      </c>
      <c r="K47" s="81">
        <f>19+6</f>
        <v>25</v>
      </c>
      <c r="L47" s="81">
        <f>+[1]Hoja6!$C$32+1956.18585007271</f>
        <v>2616.4508653432758</v>
      </c>
      <c r="M47" s="87">
        <f t="shared" si="5"/>
        <v>596</v>
      </c>
      <c r="N47" s="87">
        <f t="shared" si="6"/>
        <v>56774.636619122706</v>
      </c>
      <c r="O47" s="81">
        <f>+[1]Hoja6!$D$32+7026</f>
        <v>7044</v>
      </c>
      <c r="P47" s="81">
        <f>+[1]Hoja6!$E$32+653528.007506836</f>
        <v>655133.75870721927</v>
      </c>
      <c r="Q47" s="81">
        <v>19</v>
      </c>
      <c r="R47" s="81">
        <v>1792.7991817091249</v>
      </c>
      <c r="S47" s="81">
        <v>128</v>
      </c>
      <c r="T47" s="81">
        <v>9644.7127749871797</v>
      </c>
      <c r="U47" s="81">
        <v>140</v>
      </c>
      <c r="V47" s="81">
        <v>40948.998095345836</v>
      </c>
      <c r="W47" s="81">
        <v>287</v>
      </c>
      <c r="X47" s="81">
        <v>52386.51005204214</v>
      </c>
      <c r="Y47" s="81"/>
      <c r="Z47" s="81"/>
      <c r="AA47" s="81"/>
      <c r="AB47" s="81"/>
      <c r="AC47" s="81"/>
      <c r="AD47" s="81"/>
    </row>
    <row r="48" spans="1:30" x14ac:dyDescent="0.3">
      <c r="B48" s="82" t="s">
        <v>85</v>
      </c>
      <c r="C48" s="81">
        <f t="shared" si="4"/>
        <v>149</v>
      </c>
      <c r="D48" s="81">
        <f t="shared" si="4"/>
        <v>13237.271896873262</v>
      </c>
      <c r="E48" s="81">
        <v>0</v>
      </c>
      <c r="F48" s="81">
        <v>0</v>
      </c>
      <c r="G48" s="81">
        <v>3</v>
      </c>
      <c r="H48" s="81">
        <v>114.64307683294766</v>
      </c>
      <c r="I48" s="81">
        <v>7</v>
      </c>
      <c r="J48" s="81">
        <v>446.20835105163371</v>
      </c>
      <c r="K48" s="81">
        <v>2</v>
      </c>
      <c r="L48" s="81">
        <v>129.17709984165478</v>
      </c>
      <c r="M48" s="87">
        <f t="shared" si="5"/>
        <v>9</v>
      </c>
      <c r="N48" s="87">
        <f t="shared" si="6"/>
        <v>575.38545089328852</v>
      </c>
      <c r="O48" s="81">
        <v>137</v>
      </c>
      <c r="P48" s="81">
        <v>12547.243369147027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v>0</v>
      </c>
      <c r="X48" s="81">
        <v>0</v>
      </c>
      <c r="Y48" s="81"/>
      <c r="Z48" s="81"/>
      <c r="AA48" s="81"/>
      <c r="AB48" s="81"/>
      <c r="AC48" s="81"/>
      <c r="AD48" s="81"/>
    </row>
    <row r="49" spans="1:30" x14ac:dyDescent="0.3">
      <c r="B49" s="82" t="s">
        <v>86</v>
      </c>
      <c r="C49" s="81">
        <f t="shared" si="4"/>
        <v>89</v>
      </c>
      <c r="D49" s="81">
        <f t="shared" si="4"/>
        <v>7388.3078745345683</v>
      </c>
      <c r="E49" s="81">
        <v>0</v>
      </c>
      <c r="F49" s="81">
        <v>0</v>
      </c>
      <c r="G49" s="81">
        <v>2</v>
      </c>
      <c r="H49" s="81">
        <v>157.16693046312017</v>
      </c>
      <c r="I49" s="81">
        <v>7</v>
      </c>
      <c r="J49" s="81">
        <v>389.40942253323379</v>
      </c>
      <c r="K49" s="81">
        <v>0</v>
      </c>
      <c r="L49" s="81">
        <v>0</v>
      </c>
      <c r="M49" s="87">
        <f t="shared" si="5"/>
        <v>7</v>
      </c>
      <c r="N49" s="87">
        <f t="shared" si="6"/>
        <v>389.40942253323379</v>
      </c>
      <c r="O49" s="81">
        <v>78</v>
      </c>
      <c r="P49" s="81">
        <v>6458.3770272513348</v>
      </c>
      <c r="Q49" s="81">
        <v>0</v>
      </c>
      <c r="R49" s="81">
        <v>0</v>
      </c>
      <c r="S49" s="81">
        <v>1</v>
      </c>
      <c r="T49" s="81">
        <v>95.110287792335114</v>
      </c>
      <c r="U49" s="81">
        <v>1</v>
      </c>
      <c r="V49" s="81">
        <v>288.24420649454413</v>
      </c>
      <c r="W49" s="81">
        <v>2</v>
      </c>
      <c r="X49" s="81">
        <v>383.35449428687923</v>
      </c>
      <c r="Y49" s="81"/>
      <c r="Z49" s="81"/>
      <c r="AA49" s="81"/>
      <c r="AB49" s="81"/>
      <c r="AC49" s="81"/>
      <c r="AD49" s="81"/>
    </row>
    <row r="50" spans="1:30" x14ac:dyDescent="0.3">
      <c r="B50" s="82" t="s">
        <v>87</v>
      </c>
      <c r="C50" s="81">
        <f t="shared" si="4"/>
        <v>73</v>
      </c>
      <c r="D50" s="81">
        <f t="shared" si="4"/>
        <v>6242.8838760267772</v>
      </c>
      <c r="E50" s="81">
        <v>0</v>
      </c>
      <c r="F50" s="81">
        <v>0</v>
      </c>
      <c r="G50" s="81">
        <v>0</v>
      </c>
      <c r="H50" s="81">
        <v>0</v>
      </c>
      <c r="I50" s="81">
        <v>1</v>
      </c>
      <c r="J50" s="81">
        <v>42.790343602035357</v>
      </c>
      <c r="K50" s="81">
        <v>0</v>
      </c>
      <c r="L50" s="81">
        <v>0</v>
      </c>
      <c r="M50" s="87">
        <f t="shared" si="5"/>
        <v>1</v>
      </c>
      <c r="N50" s="87">
        <f t="shared" si="6"/>
        <v>42.790343602035357</v>
      </c>
      <c r="O50" s="81">
        <v>72</v>
      </c>
      <c r="P50" s="81">
        <v>6200.0935324247421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/>
      <c r="Z50" s="81"/>
      <c r="AA50" s="81"/>
      <c r="AB50" s="81"/>
      <c r="AC50" s="81"/>
      <c r="AD50" s="81"/>
    </row>
    <row r="51" spans="1:30" x14ac:dyDescent="0.3">
      <c r="B51" s="83" t="s">
        <v>88</v>
      </c>
      <c r="C51" s="81">
        <f t="shared" si="4"/>
        <v>27</v>
      </c>
      <c r="D51" s="81">
        <f t="shared" si="4"/>
        <v>2051.4341806805378</v>
      </c>
      <c r="E51" s="81">
        <v>0</v>
      </c>
      <c r="F51" s="81">
        <v>0</v>
      </c>
      <c r="G51" s="81">
        <v>1</v>
      </c>
      <c r="H51" s="81">
        <v>73.049699117165687</v>
      </c>
      <c r="I51" s="81">
        <v>0</v>
      </c>
      <c r="J51" s="81">
        <v>0</v>
      </c>
      <c r="K51" s="81">
        <v>0</v>
      </c>
      <c r="L51" s="81">
        <v>0</v>
      </c>
      <c r="M51" s="104">
        <f t="shared" si="5"/>
        <v>0</v>
      </c>
      <c r="N51" s="104">
        <f t="shared" si="6"/>
        <v>0</v>
      </c>
      <c r="O51" s="81">
        <v>24</v>
      </c>
      <c r="P51" s="81">
        <v>1772.631530393156</v>
      </c>
      <c r="Q51" s="81">
        <v>0</v>
      </c>
      <c r="R51" s="81">
        <v>0</v>
      </c>
      <c r="S51" s="81">
        <v>2</v>
      </c>
      <c r="T51" s="81">
        <v>205.75295117021588</v>
      </c>
      <c r="U51" s="81">
        <v>0</v>
      </c>
      <c r="V51" s="81">
        <v>0</v>
      </c>
      <c r="W51" s="81">
        <v>2</v>
      </c>
      <c r="X51" s="81">
        <v>205.75295117021588</v>
      </c>
      <c r="Y51" s="81"/>
      <c r="Z51" s="81"/>
      <c r="AA51" s="81"/>
      <c r="AB51" s="81"/>
      <c r="AC51" s="81"/>
      <c r="AD51" s="81"/>
    </row>
    <row r="52" spans="1:30" x14ac:dyDescent="0.3">
      <c r="B52" s="7" t="s">
        <v>4</v>
      </c>
      <c r="C52" s="84">
        <f>+SUM(C35:C51)</f>
        <v>13088</v>
      </c>
      <c r="D52" s="84">
        <f t="shared" ref="D52:X52" si="7">+SUM(D35:D51)</f>
        <v>1211090.2306426098</v>
      </c>
      <c r="E52" s="84">
        <f t="shared" si="7"/>
        <v>2</v>
      </c>
      <c r="F52" s="84">
        <f t="shared" si="7"/>
        <v>175.01512578899045</v>
      </c>
      <c r="G52" s="84">
        <f t="shared" si="7"/>
        <v>163</v>
      </c>
      <c r="H52" s="84">
        <f t="shared" si="7"/>
        <v>7578.6273022427249</v>
      </c>
      <c r="I52" s="84">
        <f t="shared" si="7"/>
        <v>846</v>
      </c>
      <c r="J52" s="84">
        <f t="shared" si="7"/>
        <v>76751.349368521478</v>
      </c>
      <c r="K52" s="84">
        <f t="shared" si="7"/>
        <v>40</v>
      </c>
      <c r="L52" s="84">
        <f t="shared" si="7"/>
        <v>3843.2352791646613</v>
      </c>
      <c r="M52" s="84">
        <f t="shared" si="7"/>
        <v>886</v>
      </c>
      <c r="N52" s="84">
        <f t="shared" si="7"/>
        <v>80594.584647686133</v>
      </c>
      <c r="O52" s="84">
        <f t="shared" si="7"/>
        <v>11605</v>
      </c>
      <c r="P52" s="84">
        <f t="shared" si="7"/>
        <v>1056485.0135332467</v>
      </c>
      <c r="Q52" s="84">
        <f t="shared" si="7"/>
        <v>21</v>
      </c>
      <c r="R52" s="84">
        <f t="shared" si="7"/>
        <v>2098.3591759584633</v>
      </c>
      <c r="S52" s="84">
        <f t="shared" si="7"/>
        <v>217</v>
      </c>
      <c r="T52" s="84">
        <f t="shared" si="7"/>
        <v>15980.041567721953</v>
      </c>
      <c r="U52" s="84">
        <f t="shared" si="7"/>
        <v>194</v>
      </c>
      <c r="V52" s="84">
        <f t="shared" si="7"/>
        <v>48178.589289964992</v>
      </c>
      <c r="W52" s="84">
        <f t="shared" si="7"/>
        <v>432</v>
      </c>
      <c r="X52" s="84">
        <f t="shared" si="7"/>
        <v>66256.990033645401</v>
      </c>
      <c r="Y52" s="81"/>
      <c r="Z52" s="81"/>
      <c r="AA52" s="81"/>
      <c r="AB52" s="81"/>
      <c r="AC52" s="81"/>
      <c r="AD52" s="81"/>
    </row>
    <row r="53" spans="1:30" x14ac:dyDescent="0.3">
      <c r="A53" s="11"/>
      <c r="B53" s="98" t="s">
        <v>46</v>
      </c>
      <c r="C53" s="98"/>
      <c r="D53" s="99">
        <v>49.12325867395014</v>
      </c>
      <c r="E53" s="98"/>
      <c r="F53" s="99">
        <v>7.0988214407647666E-3</v>
      </c>
      <c r="G53" s="98"/>
      <c r="H53" s="99">
        <v>0.30739812768863095</v>
      </c>
      <c r="I53" s="98"/>
      <c r="J53" s="99">
        <v>3.1131259201092525</v>
      </c>
      <c r="K53" s="98"/>
      <c r="L53" s="99">
        <v>0.15588618914305225</v>
      </c>
      <c r="M53" s="98"/>
      <c r="N53" s="99">
        <v>3.2690121092523037</v>
      </c>
      <c r="O53" s="98"/>
      <c r="P53" s="99">
        <v>42.852287378627516</v>
      </c>
      <c r="Q53" s="98"/>
      <c r="R53" s="99">
        <v>8.5111941276886316E-2</v>
      </c>
      <c r="S53" s="98"/>
      <c r="T53" s="99">
        <v>0.6481694721748037</v>
      </c>
      <c r="U53" s="98"/>
      <c r="V53" s="99">
        <v>1.9541808234892457</v>
      </c>
      <c r="W53" s="98"/>
      <c r="X53" s="99">
        <v>2.6874622369409358</v>
      </c>
      <c r="Y53" s="77"/>
      <c r="Z53" s="77"/>
      <c r="AA53" s="77"/>
      <c r="AB53" s="77"/>
      <c r="AC53" s="77"/>
      <c r="AD53" s="77"/>
    </row>
    <row r="54" spans="1:30" s="20" customFormat="1" x14ac:dyDescent="0.3">
      <c r="D54" s="21"/>
      <c r="E54" s="26"/>
      <c r="F54" s="60"/>
      <c r="H54" s="21"/>
      <c r="I54" s="26"/>
      <c r="J54" s="21"/>
      <c r="K54" s="26"/>
      <c r="L54" s="21"/>
      <c r="M54" s="26"/>
      <c r="N54" s="60"/>
      <c r="P54" s="21"/>
      <c r="Q54" s="26"/>
      <c r="R54" s="21"/>
      <c r="S54" s="26"/>
      <c r="T54" s="21"/>
      <c r="U54" s="26"/>
      <c r="V54" s="21"/>
      <c r="W54" s="26"/>
      <c r="X54" s="60"/>
    </row>
    <row r="55" spans="1:30" x14ac:dyDescent="0.3">
      <c r="B55" s="6" t="s">
        <v>28</v>
      </c>
      <c r="C55" s="8"/>
      <c r="D55" s="8"/>
      <c r="E55" s="8"/>
      <c r="F55" s="8"/>
      <c r="G55" s="8"/>
      <c r="H55" s="8"/>
      <c r="I55" s="8"/>
      <c r="J55" s="8"/>
      <c r="K55" s="8"/>
      <c r="L55" s="8"/>
      <c r="P55" s="22"/>
    </row>
    <row r="56" spans="1:30" x14ac:dyDescent="0.3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30" ht="13.8" customHeight="1" x14ac:dyDescent="0.3"/>
    <row r="58" spans="1:30" x14ac:dyDescent="0.3">
      <c r="B58" s="6" t="s">
        <v>33</v>
      </c>
    </row>
    <row r="59" spans="1:30" x14ac:dyDescent="0.3">
      <c r="B59" s="6" t="s">
        <v>51</v>
      </c>
    </row>
    <row r="60" spans="1:30" x14ac:dyDescent="0.3">
      <c r="B60" s="6" t="s">
        <v>48</v>
      </c>
    </row>
    <row r="61" spans="1:30" x14ac:dyDescent="0.3">
      <c r="B61" s="6" t="s">
        <v>49</v>
      </c>
    </row>
    <row r="62" spans="1:30" x14ac:dyDescent="0.3">
      <c r="B62" s="6" t="s">
        <v>50</v>
      </c>
    </row>
    <row r="63" spans="1:30" x14ac:dyDescent="0.3">
      <c r="B63" s="6" t="s">
        <v>70</v>
      </c>
    </row>
    <row r="65" spans="2:22" x14ac:dyDescent="0.3">
      <c r="B65" s="160" t="s">
        <v>34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</row>
    <row r="66" spans="2:22" x14ac:dyDescent="0.3">
      <c r="B66" s="161" t="s">
        <v>35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</row>
    <row r="67" spans="2:22" x14ac:dyDescent="0.3">
      <c r="B67" s="162" t="s">
        <v>68</v>
      </c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</row>
    <row r="68" spans="2:22" x14ac:dyDescent="0.3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</row>
    <row r="69" spans="2:22" x14ac:dyDescent="0.3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</row>
    <row r="70" spans="2:22" x14ac:dyDescent="0.3">
      <c r="B70" s="162" t="s">
        <v>36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</row>
    <row r="71" spans="2:22" x14ac:dyDescent="0.3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</row>
    <row r="72" spans="2:22" x14ac:dyDescent="0.3">
      <c r="B72" s="159" t="s">
        <v>37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</row>
    <row r="73" spans="2:22" x14ac:dyDescent="0.3">
      <c r="B73" s="163" t="s">
        <v>38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</row>
    <row r="74" spans="2:22" x14ac:dyDescent="0.3"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</row>
    <row r="75" spans="2:22" x14ac:dyDescent="0.3">
      <c r="B75" s="159" t="s">
        <v>39</v>
      </c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</row>
    <row r="76" spans="2:22" x14ac:dyDescent="0.3">
      <c r="B76" s="159" t="s">
        <v>40</v>
      </c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</row>
    <row r="77" spans="2:22" x14ac:dyDescent="0.3">
      <c r="B77" s="159" t="s">
        <v>69</v>
      </c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</row>
    <row r="78" spans="2:22" x14ac:dyDescent="0.3">
      <c r="B78" s="159" t="s">
        <v>41</v>
      </c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</row>
    <row r="80" spans="2:22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52"/>
      <c r="N80" s="52"/>
      <c r="O80" s="13"/>
      <c r="P80" s="13"/>
      <c r="Q80" s="13"/>
      <c r="R80" s="13"/>
      <c r="S80" s="13"/>
      <c r="T80" s="13"/>
      <c r="U80" s="13"/>
      <c r="V80" s="13"/>
    </row>
    <row r="81" spans="2:2" x14ac:dyDescent="0.3">
      <c r="B81" s="27" t="s">
        <v>42</v>
      </c>
    </row>
    <row r="82" spans="2:2" x14ac:dyDescent="0.3">
      <c r="B82" s="19" t="str">
        <f>Indice!B24</f>
        <v>Información al: 27/06/2021 para todas las instituciones</v>
      </c>
    </row>
    <row r="83" spans="2:2" x14ac:dyDescent="0.3">
      <c r="B83" s="6" t="s">
        <v>28</v>
      </c>
    </row>
    <row r="85" spans="2:2" x14ac:dyDescent="0.3">
      <c r="B85" s="6" t="str">
        <f>+Indice!B25</f>
        <v>Actualización: 02/07/2021</v>
      </c>
    </row>
  </sheetData>
  <mergeCells count="43">
    <mergeCell ref="B5:L5"/>
    <mergeCell ref="B6:B9"/>
    <mergeCell ref="C6:D8"/>
    <mergeCell ref="E6:F8"/>
    <mergeCell ref="G6:H8"/>
    <mergeCell ref="I6:N6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75:V75"/>
    <mergeCell ref="B76:V76"/>
    <mergeCell ref="B77:V77"/>
    <mergeCell ref="B78:V78"/>
    <mergeCell ref="B65:V65"/>
    <mergeCell ref="B66:V66"/>
    <mergeCell ref="B67:V69"/>
    <mergeCell ref="B70:V71"/>
    <mergeCell ref="B72:V72"/>
    <mergeCell ref="B73:V74"/>
    <mergeCell ref="A31:A34"/>
    <mergeCell ref="B31:B34"/>
    <mergeCell ref="C31:D33"/>
    <mergeCell ref="E31:F33"/>
    <mergeCell ref="G31:H33"/>
    <mergeCell ref="B30:L30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1E9B-9FDF-4A2F-B2DE-290C5C6CAF1B}">
  <dimension ref="A2:X44"/>
  <sheetViews>
    <sheetView workbookViewId="0">
      <selection activeCell="I28" sqref="I28"/>
    </sheetView>
  </sheetViews>
  <sheetFormatPr baseColWidth="10" defaultRowHeight="14.4" x14ac:dyDescent="0.3"/>
  <cols>
    <col min="2" max="2" width="28.88671875" customWidth="1"/>
    <col min="3" max="3" width="23.77734375" bestFit="1" customWidth="1"/>
    <col min="4" max="5" width="15.109375" bestFit="1" customWidth="1"/>
    <col min="8" max="8" width="17.109375" bestFit="1" customWidth="1"/>
  </cols>
  <sheetData>
    <row r="2" spans="2:24" s="6" customFormat="1" x14ac:dyDescent="0.3">
      <c r="B2" s="7" t="s">
        <v>106</v>
      </c>
      <c r="M2" s="11"/>
      <c r="N2" s="11"/>
      <c r="W2" s="11"/>
      <c r="X2" s="11"/>
    </row>
    <row r="3" spans="2:24" s="6" customFormat="1" x14ac:dyDescent="0.3">
      <c r="B3" s="7"/>
      <c r="M3" s="11"/>
      <c r="N3" s="11"/>
      <c r="W3" s="11"/>
      <c r="X3" s="11"/>
    </row>
    <row r="4" spans="2:24" s="6" customFormat="1" x14ac:dyDescent="0.3">
      <c r="B4" s="7" t="s">
        <v>103</v>
      </c>
      <c r="M4" s="11"/>
      <c r="N4" s="11"/>
      <c r="W4" s="11"/>
      <c r="X4" s="11"/>
    </row>
    <row r="5" spans="2:24" s="6" customFormat="1" x14ac:dyDescent="0.3">
      <c r="B5" s="127" t="s">
        <v>115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1"/>
      <c r="N5" s="11"/>
      <c r="W5" s="11"/>
      <c r="X5" s="11"/>
    </row>
    <row r="7" spans="2:24" x14ac:dyDescent="0.3">
      <c r="E7" s="119"/>
    </row>
    <row r="8" spans="2:24" x14ac:dyDescent="0.3">
      <c r="B8" s="137" t="s">
        <v>108</v>
      </c>
      <c r="C8" s="137" t="s">
        <v>116</v>
      </c>
      <c r="D8" s="175" t="s">
        <v>104</v>
      </c>
      <c r="E8" s="175" t="s">
        <v>105</v>
      </c>
    </row>
    <row r="9" spans="2:24" x14ac:dyDescent="0.3">
      <c r="B9" s="137"/>
      <c r="C9" s="137"/>
      <c r="D9" s="175"/>
      <c r="E9" s="175"/>
    </row>
    <row r="10" spans="2:24" x14ac:dyDescent="0.3">
      <c r="B10" s="137"/>
      <c r="C10" s="137"/>
      <c r="D10" s="175"/>
      <c r="E10" s="175"/>
    </row>
    <row r="11" spans="2:24" x14ac:dyDescent="0.3">
      <c r="B11" s="172"/>
      <c r="C11" s="172"/>
      <c r="D11" s="122" t="s">
        <v>111</v>
      </c>
      <c r="E11" s="122" t="s">
        <v>112</v>
      </c>
      <c r="I11" s="121"/>
      <c r="K11" s="121"/>
    </row>
    <row r="12" spans="2:24" x14ac:dyDescent="0.3">
      <c r="B12" s="173" t="s">
        <v>109</v>
      </c>
      <c r="C12" s="27" t="s">
        <v>90</v>
      </c>
      <c r="D12" s="117">
        <v>6.1558441999999998</v>
      </c>
      <c r="E12" s="24">
        <v>59.969261000000003</v>
      </c>
      <c r="H12" s="121"/>
      <c r="I12" s="121"/>
      <c r="K12" s="121"/>
    </row>
    <row r="13" spans="2:24" x14ac:dyDescent="0.3">
      <c r="B13" s="173"/>
      <c r="C13" s="27" t="s">
        <v>114</v>
      </c>
      <c r="D13" s="117">
        <v>4.8809567999999999</v>
      </c>
      <c r="E13" s="24">
        <v>64.046004999999994</v>
      </c>
      <c r="H13" s="121"/>
      <c r="I13" s="121"/>
      <c r="K13" s="121"/>
    </row>
    <row r="14" spans="2:24" x14ac:dyDescent="0.3">
      <c r="B14" s="173"/>
      <c r="C14" s="27" t="s">
        <v>92</v>
      </c>
      <c r="D14" s="117">
        <v>5.8324271000000003</v>
      </c>
      <c r="E14" s="24">
        <v>49.654285000000002</v>
      </c>
      <c r="H14" s="121"/>
    </row>
    <row r="15" spans="2:24" x14ac:dyDescent="0.3">
      <c r="B15" s="174" t="s">
        <v>110</v>
      </c>
      <c r="C15" s="174"/>
      <c r="D15" s="118">
        <v>2.2198543790060001</v>
      </c>
      <c r="E15" s="68">
        <v>103.94974000000001</v>
      </c>
      <c r="H15" s="121"/>
    </row>
    <row r="16" spans="2:24" x14ac:dyDescent="0.3">
      <c r="B16" s="176" t="s">
        <v>4</v>
      </c>
      <c r="C16" s="176"/>
      <c r="D16" s="120">
        <v>5.5927226555349998</v>
      </c>
      <c r="E16" s="63">
        <v>55.570963951529997</v>
      </c>
      <c r="H16" s="121"/>
    </row>
    <row r="17" spans="2:24" x14ac:dyDescent="0.3">
      <c r="H17" s="121"/>
    </row>
    <row r="19" spans="2:24" s="6" customFormat="1" x14ac:dyDescent="0.3">
      <c r="B19" s="7" t="s">
        <v>113</v>
      </c>
      <c r="M19" s="11"/>
      <c r="N19" s="11"/>
      <c r="W19" s="11"/>
      <c r="X19" s="11"/>
    </row>
    <row r="20" spans="2:24" s="6" customFormat="1" x14ac:dyDescent="0.3">
      <c r="B20" s="127" t="s">
        <v>107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1"/>
      <c r="N20" s="11"/>
      <c r="W20" s="11"/>
      <c r="X20" s="11"/>
    </row>
    <row r="21" spans="2:24" x14ac:dyDescent="0.3">
      <c r="B21" s="137" t="s">
        <v>108</v>
      </c>
      <c r="C21" s="137" t="s">
        <v>29</v>
      </c>
      <c r="D21" s="175" t="s">
        <v>104</v>
      </c>
      <c r="E21" s="175" t="s">
        <v>105</v>
      </c>
    </row>
    <row r="22" spans="2:24" x14ac:dyDescent="0.3">
      <c r="B22" s="137"/>
      <c r="C22" s="137"/>
      <c r="D22" s="175"/>
      <c r="E22" s="175"/>
    </row>
    <row r="23" spans="2:24" x14ac:dyDescent="0.3">
      <c r="B23" s="137"/>
      <c r="C23" s="137"/>
      <c r="D23" s="175"/>
      <c r="E23" s="175"/>
    </row>
    <row r="24" spans="2:24" x14ac:dyDescent="0.3">
      <c r="B24" s="172"/>
      <c r="C24" s="172"/>
      <c r="D24" s="122" t="s">
        <v>111</v>
      </c>
      <c r="E24" s="122" t="s">
        <v>112</v>
      </c>
    </row>
    <row r="25" spans="2:24" x14ac:dyDescent="0.3">
      <c r="B25" s="173" t="s">
        <v>109</v>
      </c>
      <c r="C25" s="27" t="s">
        <v>30</v>
      </c>
      <c r="D25" s="117">
        <v>7.5010509000000001</v>
      </c>
      <c r="E25" s="24">
        <v>50.835661000000002</v>
      </c>
    </row>
    <row r="26" spans="2:24" x14ac:dyDescent="0.3">
      <c r="B26" s="173"/>
      <c r="C26" s="27" t="s">
        <v>1</v>
      </c>
      <c r="D26" s="117">
        <v>5.6572547000000002</v>
      </c>
      <c r="E26" s="24">
        <v>55.683815000000003</v>
      </c>
      <c r="H26" s="123"/>
      <c r="J26" s="121"/>
    </row>
    <row r="27" spans="2:24" x14ac:dyDescent="0.3">
      <c r="B27" s="173"/>
      <c r="C27" s="27" t="s">
        <v>31</v>
      </c>
      <c r="D27" s="117">
        <v>4.2747483000000006</v>
      </c>
      <c r="E27" s="24">
        <v>58.66807</v>
      </c>
      <c r="H27" s="123"/>
      <c r="J27" s="121"/>
    </row>
    <row r="28" spans="2:24" x14ac:dyDescent="0.3">
      <c r="B28" s="173"/>
      <c r="C28" s="27" t="s">
        <v>32</v>
      </c>
      <c r="D28" s="117">
        <v>4.0002103</v>
      </c>
      <c r="E28" s="24">
        <v>57.656021000000003</v>
      </c>
      <c r="H28" s="123"/>
      <c r="J28" s="121"/>
    </row>
    <row r="29" spans="2:24" x14ac:dyDescent="0.3">
      <c r="B29" s="174" t="s">
        <v>110</v>
      </c>
      <c r="C29" s="174"/>
      <c r="D29" s="118">
        <v>2.2198543790060001</v>
      </c>
      <c r="E29" s="68">
        <v>103.94974000000001</v>
      </c>
      <c r="H29" s="123"/>
      <c r="J29" s="121"/>
    </row>
    <row r="30" spans="2:24" x14ac:dyDescent="0.3">
      <c r="B30" s="176" t="s">
        <v>4</v>
      </c>
      <c r="C30" s="176"/>
      <c r="D30" s="120">
        <v>5.5927226555349998</v>
      </c>
      <c r="E30" s="63">
        <v>55.570963951529997</v>
      </c>
      <c r="H30" s="123"/>
    </row>
    <row r="34" spans="1:24" s="124" customFormat="1" x14ac:dyDescent="0.3">
      <c r="A34"/>
      <c r="B34"/>
      <c r="C34"/>
      <c r="D34"/>
      <c r="E34"/>
    </row>
    <row r="35" spans="1:24" s="27" customFormat="1" ht="13.8" customHeight="1" x14ac:dyDescent="0.3">
      <c r="A35" s="6"/>
      <c r="B35" s="6"/>
      <c r="C35" s="6"/>
      <c r="D35" s="6"/>
      <c r="E35" s="6"/>
      <c r="M35" s="125"/>
      <c r="N35" s="125"/>
      <c r="W35" s="125"/>
      <c r="X35" s="125"/>
    </row>
    <row r="36" spans="1:24" s="27" customFormat="1" x14ac:dyDescent="0.3">
      <c r="A36" s="6"/>
      <c r="B36" s="6" t="s">
        <v>33</v>
      </c>
      <c r="C36" s="6"/>
      <c r="D36" s="6"/>
      <c r="E36" s="6"/>
      <c r="M36" s="125"/>
      <c r="N36" s="125"/>
      <c r="W36" s="125"/>
      <c r="X36" s="125"/>
    </row>
    <row r="37" spans="1:24" s="27" customFormat="1" x14ac:dyDescent="0.3">
      <c r="A37" s="6"/>
      <c r="B37" s="6" t="s">
        <v>119</v>
      </c>
      <c r="C37" s="6"/>
      <c r="D37" s="6"/>
      <c r="E37" s="6"/>
      <c r="M37" s="125"/>
      <c r="N37" s="125"/>
      <c r="W37" s="125"/>
      <c r="X37" s="125"/>
    </row>
    <row r="38" spans="1:24" s="27" customFormat="1" x14ac:dyDescent="0.3">
      <c r="B38" s="6" t="s">
        <v>118</v>
      </c>
      <c r="C38" s="6"/>
      <c r="D38" s="6"/>
      <c r="E38" s="6"/>
      <c r="M38" s="125"/>
      <c r="N38" s="125"/>
      <c r="W38" s="125"/>
      <c r="X38" s="125"/>
    </row>
    <row r="39" spans="1:24" s="27" customFormat="1" x14ac:dyDescent="0.3">
      <c r="B39" s="12" t="s">
        <v>42</v>
      </c>
      <c r="C39" s="12"/>
      <c r="D39" s="12"/>
      <c r="E39" s="12"/>
      <c r="M39" s="125"/>
      <c r="N39" s="125"/>
      <c r="W39" s="125"/>
      <c r="X39" s="125"/>
    </row>
    <row r="40" spans="1:24" s="27" customFormat="1" x14ac:dyDescent="0.3">
      <c r="A40" s="6"/>
      <c r="B40" s="19" t="str">
        <f>Indice!B24</f>
        <v>Información al: 27/06/2021 para todas las instituciones</v>
      </c>
      <c r="C40" s="6"/>
      <c r="D40" s="6"/>
      <c r="E40" s="6"/>
      <c r="M40" s="125"/>
      <c r="N40" s="125"/>
      <c r="W40" s="125"/>
      <c r="X40" s="125"/>
    </row>
    <row r="41" spans="1:24" s="27" customFormat="1" x14ac:dyDescent="0.3">
      <c r="A41" s="6"/>
      <c r="B41" s="6" t="s">
        <v>28</v>
      </c>
      <c r="C41" s="6"/>
      <c r="D41" s="6"/>
      <c r="E41" s="6"/>
      <c r="M41" s="125"/>
      <c r="N41" s="125"/>
      <c r="W41" s="125"/>
      <c r="X41" s="125"/>
    </row>
    <row r="42" spans="1:24" s="27" customFormat="1" x14ac:dyDescent="0.3">
      <c r="A42" s="6"/>
      <c r="B42" s="6"/>
      <c r="C42" s="6"/>
      <c r="D42" s="6"/>
      <c r="E42" s="6"/>
      <c r="M42" s="125"/>
      <c r="N42" s="125"/>
      <c r="W42" s="125"/>
      <c r="X42" s="125"/>
    </row>
    <row r="43" spans="1:24" s="27" customFormat="1" x14ac:dyDescent="0.3">
      <c r="A43" s="6"/>
      <c r="B43" s="6" t="str">
        <f>+Indice!B25</f>
        <v>Actualización: 02/07/2021</v>
      </c>
      <c r="C43" s="6"/>
      <c r="D43" s="6"/>
      <c r="E43" s="6"/>
      <c r="M43" s="125"/>
      <c r="N43" s="125"/>
      <c r="W43" s="125"/>
      <c r="X43" s="125"/>
    </row>
    <row r="44" spans="1:24" s="124" customFormat="1" x14ac:dyDescent="0.3">
      <c r="A44"/>
      <c r="B44"/>
      <c r="C44"/>
      <c r="D44"/>
      <c r="E44"/>
    </row>
  </sheetData>
  <mergeCells count="16">
    <mergeCell ref="B25:B28"/>
    <mergeCell ref="B29:C29"/>
    <mergeCell ref="B30:C30"/>
    <mergeCell ref="B21:B24"/>
    <mergeCell ref="C21:C24"/>
    <mergeCell ref="D21:D23"/>
    <mergeCell ref="E21:E23"/>
    <mergeCell ref="B16:C16"/>
    <mergeCell ref="D8:D10"/>
    <mergeCell ref="E8:E10"/>
    <mergeCell ref="B20:L20"/>
    <mergeCell ref="B5:L5"/>
    <mergeCell ref="C8:C11"/>
    <mergeCell ref="B8:B11"/>
    <mergeCell ref="B12:B14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Solicitudes y Curses_Reactiva</vt:lpstr>
      <vt:lpstr>Detalle_Reactiva</vt:lpstr>
      <vt:lpstr>Solicitudes y Curses_Posterga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Francisco Javier Ormazábal Cáceres</cp:lastModifiedBy>
  <dcterms:created xsi:type="dcterms:W3CDTF">2020-05-27T13:45:00Z</dcterms:created>
  <dcterms:modified xsi:type="dcterms:W3CDTF">2021-07-05T16:18:11Z</dcterms:modified>
</cp:coreProperties>
</file>