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firstSheet="2" activeTab="9"/>
  </bookViews>
  <sheets>
    <sheet name="Marzo 2002" sheetId="1" r:id="rId1"/>
    <sheet name="Abril 2002" sheetId="2" r:id="rId2"/>
    <sheet name="Mayo 2002" sheetId="3" r:id="rId3"/>
    <sheet name="Junio 2002" sheetId="4" r:id="rId4"/>
    <sheet name="Julio 2002" sheetId="5" r:id="rId5"/>
    <sheet name="Agosto 2002" sheetId="6" r:id="rId6"/>
    <sheet name="Septiembre 2002" sheetId="7" r:id="rId7"/>
    <sheet name="Octubre 2002" sheetId="8" r:id="rId8"/>
    <sheet name="Noviembre 2002" sheetId="9" r:id="rId9"/>
    <sheet name="Diciembre 2002" sheetId="10" r:id="rId10"/>
  </sheets>
  <calcPr calcId="145621"/>
</workbook>
</file>

<file path=xl/calcChain.xml><?xml version="1.0" encoding="utf-8"?>
<calcChain xmlns="http://schemas.openxmlformats.org/spreadsheetml/2006/main">
  <c r="N144" i="10" l="1"/>
  <c r="M144" i="10"/>
  <c r="L144" i="10"/>
  <c r="K144" i="10"/>
  <c r="J144" i="10"/>
  <c r="I144" i="10"/>
  <c r="H144" i="10"/>
  <c r="G144" i="10"/>
  <c r="F144" i="10"/>
  <c r="E144" i="10"/>
  <c r="D144" i="10"/>
  <c r="N143" i="10"/>
  <c r="M143" i="10"/>
  <c r="L143" i="10"/>
  <c r="K143" i="10"/>
  <c r="J143" i="10"/>
  <c r="I143" i="10"/>
  <c r="H143" i="10"/>
  <c r="G143" i="10"/>
  <c r="F143" i="10"/>
  <c r="E143" i="10"/>
  <c r="D143" i="10"/>
  <c r="N142" i="10"/>
  <c r="M142" i="10"/>
  <c r="L142" i="10"/>
  <c r="K142" i="10"/>
  <c r="J142" i="10"/>
  <c r="I142" i="10"/>
  <c r="H142" i="10"/>
  <c r="G142" i="10"/>
  <c r="F142" i="10"/>
  <c r="E142" i="10"/>
  <c r="D142" i="10"/>
  <c r="N141" i="10"/>
  <c r="M141" i="10"/>
  <c r="L141" i="10"/>
  <c r="K141" i="10"/>
  <c r="J141" i="10"/>
  <c r="I141" i="10"/>
  <c r="H141" i="10"/>
  <c r="G141" i="10"/>
  <c r="F141" i="10"/>
  <c r="E141" i="10"/>
  <c r="D141" i="10"/>
  <c r="N140" i="10"/>
  <c r="M140" i="10"/>
  <c r="L140" i="10"/>
  <c r="K140" i="10"/>
  <c r="J140" i="10"/>
  <c r="I140" i="10"/>
  <c r="H140" i="10"/>
  <c r="G140" i="10"/>
  <c r="F140" i="10"/>
  <c r="E140" i="10"/>
  <c r="D140" i="10"/>
  <c r="N139" i="10"/>
  <c r="M139" i="10"/>
  <c r="L139" i="10"/>
  <c r="K139" i="10"/>
  <c r="J139" i="10"/>
  <c r="I139" i="10"/>
  <c r="I138" i="10" s="1"/>
  <c r="H139" i="10"/>
  <c r="G139" i="10"/>
  <c r="F139" i="10"/>
  <c r="E139" i="10"/>
  <c r="E138" i="10" s="1"/>
  <c r="D139" i="10"/>
  <c r="D138" i="10" s="1"/>
  <c r="N138" i="10"/>
  <c r="M138" i="10"/>
  <c r="L138" i="10"/>
  <c r="K138" i="10"/>
  <c r="J138" i="10"/>
  <c r="H138" i="10"/>
  <c r="G138" i="10"/>
  <c r="F138" i="10"/>
  <c r="N143" i="9"/>
  <c r="M143" i="9"/>
  <c r="L143" i="9"/>
  <c r="K143" i="9"/>
  <c r="J143" i="9"/>
  <c r="I143" i="9"/>
  <c r="H143" i="9"/>
  <c r="G143" i="9"/>
  <c r="F143" i="9"/>
  <c r="E143" i="9"/>
  <c r="D143" i="9"/>
  <c r="N142" i="9"/>
  <c r="M142" i="9"/>
  <c r="L142" i="9"/>
  <c r="K142" i="9"/>
  <c r="J142" i="9"/>
  <c r="I142" i="9"/>
  <c r="H142" i="9"/>
  <c r="G142" i="9"/>
  <c r="F142" i="9"/>
  <c r="E142" i="9"/>
  <c r="D142" i="9"/>
  <c r="N141" i="9"/>
  <c r="M141" i="9"/>
  <c r="L141" i="9"/>
  <c r="K141" i="9"/>
  <c r="J141" i="9"/>
  <c r="I141" i="9"/>
  <c r="H141" i="9"/>
  <c r="G141" i="9"/>
  <c r="F141" i="9"/>
  <c r="E141" i="9"/>
  <c r="D141" i="9"/>
  <c r="N140" i="9"/>
  <c r="M140" i="9"/>
  <c r="L140" i="9"/>
  <c r="K140" i="9"/>
  <c r="J140" i="9"/>
  <c r="I140" i="9"/>
  <c r="H140" i="9"/>
  <c r="G140" i="9"/>
  <c r="F140" i="9"/>
  <c r="E140" i="9"/>
  <c r="D140" i="9"/>
  <c r="N139" i="9"/>
  <c r="M139" i="9"/>
  <c r="L139" i="9"/>
  <c r="K139" i="9"/>
  <c r="J139" i="9"/>
  <c r="I139" i="9"/>
  <c r="H139" i="9"/>
  <c r="G139" i="9"/>
  <c r="F139" i="9"/>
  <c r="E139" i="9"/>
  <c r="D139" i="9"/>
  <c r="N138" i="9"/>
  <c r="M138" i="9"/>
  <c r="L138" i="9"/>
  <c r="K138" i="9"/>
  <c r="J138" i="9"/>
  <c r="I138" i="9"/>
  <c r="I137" i="9" s="1"/>
  <c r="H138" i="9"/>
  <c r="G138" i="9"/>
  <c r="F138" i="9"/>
  <c r="E138" i="9"/>
  <c r="E137" i="9" s="1"/>
  <c r="D138" i="9"/>
  <c r="D137" i="9" s="1"/>
  <c r="N137" i="9"/>
  <c r="M137" i="9"/>
  <c r="L137" i="9"/>
  <c r="K137" i="9"/>
  <c r="J137" i="9"/>
  <c r="H137" i="9"/>
  <c r="G137" i="9"/>
  <c r="F137" i="9"/>
  <c r="N141" i="8"/>
  <c r="M141" i="8"/>
  <c r="L141" i="8"/>
  <c r="K141" i="8"/>
  <c r="J141" i="8"/>
  <c r="I141" i="8"/>
  <c r="H141" i="8"/>
  <c r="G141" i="8"/>
  <c r="F141" i="8"/>
  <c r="E141" i="8"/>
  <c r="D141" i="8"/>
  <c r="N140" i="8"/>
  <c r="M140" i="8"/>
  <c r="L140" i="8"/>
  <c r="K140" i="8"/>
  <c r="J140" i="8"/>
  <c r="I140" i="8"/>
  <c r="H140" i="8"/>
  <c r="G140" i="8"/>
  <c r="F140" i="8"/>
  <c r="E140" i="8"/>
  <c r="D140" i="8"/>
  <c r="N139" i="8"/>
  <c r="M139" i="8"/>
  <c r="L139" i="8"/>
  <c r="K139" i="8"/>
  <c r="J139" i="8"/>
  <c r="I139" i="8"/>
  <c r="H139" i="8"/>
  <c r="G139" i="8"/>
  <c r="F139" i="8"/>
  <c r="E139" i="8"/>
  <c r="D139" i="8"/>
  <c r="N138" i="8"/>
  <c r="M138" i="8"/>
  <c r="L138" i="8"/>
  <c r="L135" i="8" s="1"/>
  <c r="K138" i="8"/>
  <c r="J138" i="8"/>
  <c r="I138" i="8"/>
  <c r="H138" i="8"/>
  <c r="H135" i="8" s="1"/>
  <c r="G138" i="8"/>
  <c r="F138" i="8"/>
  <c r="E138" i="8"/>
  <c r="D138" i="8"/>
  <c r="D135" i="8" s="1"/>
  <c r="N137" i="8"/>
  <c r="M137" i="8"/>
  <c r="L137" i="8"/>
  <c r="K137" i="8"/>
  <c r="K135" i="8" s="1"/>
  <c r="J137" i="8"/>
  <c r="I137" i="8"/>
  <c r="H137" i="8"/>
  <c r="G137" i="8"/>
  <c r="G135" i="8" s="1"/>
  <c r="F137" i="8"/>
  <c r="E137" i="8"/>
  <c r="D137" i="8"/>
  <c r="N136" i="8"/>
  <c r="N135" i="8" s="1"/>
  <c r="M136" i="8"/>
  <c r="L136" i="8"/>
  <c r="K136" i="8"/>
  <c r="J136" i="8"/>
  <c r="J135" i="8" s="1"/>
  <c r="I136" i="8"/>
  <c r="H136" i="8"/>
  <c r="G136" i="8"/>
  <c r="F136" i="8"/>
  <c r="F135" i="8" s="1"/>
  <c r="E136" i="8"/>
  <c r="D136" i="8"/>
  <c r="M135" i="8"/>
  <c r="I135" i="8"/>
  <c r="E135" i="8"/>
  <c r="N137" i="7"/>
  <c r="M137" i="7"/>
  <c r="L137" i="7"/>
  <c r="K137" i="7"/>
  <c r="J137" i="7"/>
  <c r="I137" i="7"/>
  <c r="H137" i="7"/>
  <c r="G137" i="7"/>
  <c r="F137" i="7"/>
  <c r="E137" i="7"/>
  <c r="D137" i="7"/>
  <c r="N136" i="7"/>
  <c r="M136" i="7"/>
  <c r="L136" i="7"/>
  <c r="K136" i="7"/>
  <c r="J136" i="7"/>
  <c r="I136" i="7"/>
  <c r="H136" i="7"/>
  <c r="G136" i="7"/>
  <c r="F136" i="7"/>
  <c r="E136" i="7"/>
  <c r="D136" i="7"/>
  <c r="N135" i="7"/>
  <c r="M135" i="7"/>
  <c r="L135" i="7"/>
  <c r="K135" i="7"/>
  <c r="J135" i="7"/>
  <c r="I135" i="7"/>
  <c r="H135" i="7"/>
  <c r="G135" i="7"/>
  <c r="F135" i="7"/>
  <c r="E135" i="7"/>
  <c r="D135" i="7"/>
  <c r="N134" i="7"/>
  <c r="M134" i="7"/>
  <c r="L134" i="7"/>
  <c r="K134" i="7"/>
  <c r="J134" i="7"/>
  <c r="I134" i="7"/>
  <c r="G134" i="7"/>
  <c r="E134" i="7"/>
  <c r="D134" i="7"/>
  <c r="N133" i="7"/>
  <c r="M133" i="7"/>
  <c r="L133" i="7"/>
  <c r="K133" i="7"/>
  <c r="J133" i="7"/>
  <c r="I133" i="7"/>
  <c r="H133" i="7"/>
  <c r="G133" i="7"/>
  <c r="F133" i="7"/>
  <c r="E133" i="7"/>
  <c r="D133" i="7"/>
  <c r="N132" i="7"/>
  <c r="M132" i="7"/>
  <c r="L132" i="7"/>
  <c r="K132" i="7"/>
  <c r="J132" i="7"/>
  <c r="I132" i="7"/>
  <c r="I131" i="7" s="1"/>
  <c r="H132" i="7"/>
  <c r="G132" i="7"/>
  <c r="F132" i="7"/>
  <c r="E132" i="7"/>
  <c r="E131" i="7" s="1"/>
  <c r="D132" i="7"/>
  <c r="D131" i="7" s="1"/>
  <c r="N131" i="7"/>
  <c r="M131" i="7"/>
  <c r="L131" i="7"/>
  <c r="K131" i="7"/>
  <c r="J131" i="7"/>
  <c r="G131" i="7"/>
  <c r="H101" i="7"/>
  <c r="H134" i="7" s="1"/>
  <c r="H131" i="7" s="1"/>
  <c r="F101" i="7"/>
  <c r="F134" i="7" s="1"/>
  <c r="F131" i="7" s="1"/>
  <c r="N137" i="6"/>
  <c r="M137" i="6"/>
  <c r="L137" i="6"/>
  <c r="K137" i="6"/>
  <c r="J137" i="6"/>
  <c r="I137" i="6"/>
  <c r="H137" i="6"/>
  <c r="G137" i="6"/>
  <c r="F137" i="6"/>
  <c r="E137" i="6"/>
  <c r="D137" i="6"/>
  <c r="N136" i="6"/>
  <c r="M136" i="6"/>
  <c r="L136" i="6"/>
  <c r="K136" i="6"/>
  <c r="J136" i="6"/>
  <c r="I136" i="6"/>
  <c r="H136" i="6"/>
  <c r="G136" i="6"/>
  <c r="F136" i="6"/>
  <c r="E136" i="6"/>
  <c r="D136" i="6"/>
  <c r="N135" i="6"/>
  <c r="M135" i="6"/>
  <c r="L135" i="6"/>
  <c r="K135" i="6"/>
  <c r="J135" i="6"/>
  <c r="I135" i="6"/>
  <c r="H135" i="6"/>
  <c r="G135" i="6"/>
  <c r="F135" i="6"/>
  <c r="E135" i="6"/>
  <c r="D135" i="6"/>
  <c r="N134" i="6"/>
  <c r="M134" i="6"/>
  <c r="K134" i="6"/>
  <c r="I134" i="6"/>
  <c r="G134" i="6"/>
  <c r="E134" i="6"/>
  <c r="D134" i="6"/>
  <c r="N133" i="6"/>
  <c r="M133" i="6"/>
  <c r="L133" i="6"/>
  <c r="K133" i="6"/>
  <c r="J133" i="6"/>
  <c r="I133" i="6"/>
  <c r="H133" i="6"/>
  <c r="G133" i="6"/>
  <c r="F133" i="6"/>
  <c r="E133" i="6"/>
  <c r="D133" i="6"/>
  <c r="N132" i="6"/>
  <c r="M132" i="6"/>
  <c r="M131" i="6" s="1"/>
  <c r="L132" i="6"/>
  <c r="K132" i="6"/>
  <c r="J132" i="6"/>
  <c r="I132" i="6"/>
  <c r="I131" i="6" s="1"/>
  <c r="H132" i="6"/>
  <c r="G132" i="6"/>
  <c r="F132" i="6"/>
  <c r="E132" i="6"/>
  <c r="E131" i="6" s="1"/>
  <c r="D132" i="6"/>
  <c r="D131" i="6" s="1"/>
  <c r="N131" i="6"/>
  <c r="K131" i="6"/>
  <c r="G131" i="6"/>
  <c r="L100" i="6"/>
  <c r="L134" i="6" s="1"/>
  <c r="L131" i="6" s="1"/>
  <c r="J100" i="6"/>
  <c r="J134" i="6" s="1"/>
  <c r="J131" i="6" s="1"/>
  <c r="H100" i="6"/>
  <c r="H134" i="6" s="1"/>
  <c r="H131" i="6" s="1"/>
  <c r="F100" i="6"/>
  <c r="F134" i="6" s="1"/>
  <c r="F131" i="6" s="1"/>
  <c r="N131" i="5"/>
  <c r="M131" i="5"/>
  <c r="L131" i="5"/>
  <c r="K131" i="5"/>
  <c r="J131" i="5"/>
  <c r="I131" i="5"/>
  <c r="H131" i="5"/>
  <c r="G131" i="5"/>
  <c r="F131" i="5"/>
  <c r="E131" i="5"/>
  <c r="D131" i="5"/>
  <c r="N130" i="5"/>
  <c r="M130" i="5"/>
  <c r="L130" i="5"/>
  <c r="K130" i="5"/>
  <c r="J130" i="5"/>
  <c r="I130" i="5"/>
  <c r="H130" i="5"/>
  <c r="G130" i="5"/>
  <c r="F130" i="5"/>
  <c r="E130" i="5"/>
  <c r="D130" i="5"/>
  <c r="N129" i="5"/>
  <c r="M129" i="5"/>
  <c r="L129" i="5"/>
  <c r="K129" i="5"/>
  <c r="J129" i="5"/>
  <c r="I129" i="5"/>
  <c r="G129" i="5"/>
  <c r="F129" i="5"/>
  <c r="E129" i="5"/>
  <c r="D129" i="5"/>
  <c r="N128" i="5"/>
  <c r="M128" i="5"/>
  <c r="L128" i="5"/>
  <c r="K128" i="5"/>
  <c r="J128" i="5"/>
  <c r="I128" i="5"/>
  <c r="H128" i="5"/>
  <c r="G128" i="5"/>
  <c r="F128" i="5"/>
  <c r="E128" i="5"/>
  <c r="D128" i="5"/>
  <c r="N127" i="5"/>
  <c r="M127" i="5"/>
  <c r="L127" i="5"/>
  <c r="K127" i="5"/>
  <c r="J127" i="5"/>
  <c r="I127" i="5"/>
  <c r="H127" i="5"/>
  <c r="G127" i="5"/>
  <c r="F127" i="5"/>
  <c r="E127" i="5"/>
  <c r="D127" i="5"/>
  <c r="N126" i="5"/>
  <c r="M126" i="5"/>
  <c r="L126" i="5"/>
  <c r="K126" i="5"/>
  <c r="J126" i="5"/>
  <c r="I126" i="5"/>
  <c r="I125" i="5" s="1"/>
  <c r="H126" i="5"/>
  <c r="G126" i="5"/>
  <c r="F126" i="5"/>
  <c r="E126" i="5"/>
  <c r="E125" i="5" s="1"/>
  <c r="D126" i="5"/>
  <c r="D125" i="5" s="1"/>
  <c r="N125" i="5"/>
  <c r="M125" i="5"/>
  <c r="L125" i="5"/>
  <c r="K125" i="5"/>
  <c r="J125" i="5"/>
  <c r="G125" i="5"/>
  <c r="F125" i="5"/>
  <c r="H100" i="5"/>
  <c r="H99" i="5"/>
  <c r="H98" i="5"/>
  <c r="H129" i="5" s="1"/>
  <c r="H125" i="5" s="1"/>
  <c r="N125" i="4"/>
  <c r="M125" i="4"/>
  <c r="L125" i="4"/>
  <c r="K125" i="4"/>
  <c r="J125" i="4"/>
  <c r="I125" i="4"/>
  <c r="H125" i="4"/>
  <c r="G125" i="4"/>
  <c r="F125" i="4"/>
  <c r="E125" i="4"/>
  <c r="D125" i="4"/>
  <c r="N124" i="4"/>
  <c r="M124" i="4"/>
  <c r="L124" i="4"/>
  <c r="K124" i="4"/>
  <c r="J124" i="4"/>
  <c r="I124" i="4"/>
  <c r="H124" i="4"/>
  <c r="G124" i="4"/>
  <c r="F124" i="4"/>
  <c r="E124" i="4"/>
  <c r="D124" i="4"/>
  <c r="N123" i="4"/>
  <c r="M123" i="4"/>
  <c r="L123" i="4"/>
  <c r="K123" i="4"/>
  <c r="J123" i="4"/>
  <c r="I123" i="4"/>
  <c r="G123" i="4"/>
  <c r="E123" i="4"/>
  <c r="D123" i="4"/>
  <c r="N122" i="4"/>
  <c r="M122" i="4"/>
  <c r="L122" i="4"/>
  <c r="K122" i="4"/>
  <c r="J122" i="4"/>
  <c r="I122" i="4"/>
  <c r="H122" i="4"/>
  <c r="G122" i="4"/>
  <c r="F122" i="4"/>
  <c r="E122" i="4"/>
  <c r="D122" i="4"/>
  <c r="N121" i="4"/>
  <c r="M121" i="4"/>
  <c r="L121" i="4"/>
  <c r="K121" i="4"/>
  <c r="J121" i="4"/>
  <c r="I121" i="4"/>
  <c r="H121" i="4"/>
  <c r="G121" i="4"/>
  <c r="F121" i="4"/>
  <c r="E121" i="4"/>
  <c r="D121" i="4"/>
  <c r="N120" i="4"/>
  <c r="M120" i="4"/>
  <c r="L120" i="4"/>
  <c r="K120" i="4"/>
  <c r="J120" i="4"/>
  <c r="I120" i="4"/>
  <c r="H120" i="4"/>
  <c r="G120" i="4"/>
  <c r="F120" i="4"/>
  <c r="E120" i="4"/>
  <c r="E119" i="4" s="1"/>
  <c r="D120" i="4"/>
  <c r="N119" i="4"/>
  <c r="M119" i="4"/>
  <c r="L119" i="4"/>
  <c r="K119" i="4"/>
  <c r="J119" i="4"/>
  <c r="I119" i="4"/>
  <c r="G119" i="4"/>
  <c r="D119" i="4"/>
  <c r="H97" i="4"/>
  <c r="H123" i="4" s="1"/>
  <c r="H119" i="4" s="1"/>
  <c r="F97" i="4"/>
  <c r="F123" i="4" s="1"/>
  <c r="F119" i="4" s="1"/>
  <c r="N121" i="3"/>
  <c r="M121" i="3"/>
  <c r="L121" i="3"/>
  <c r="K121" i="3"/>
  <c r="J121" i="3"/>
  <c r="I121" i="3"/>
  <c r="H121" i="3"/>
  <c r="G121" i="3"/>
  <c r="F121" i="3"/>
  <c r="E121" i="3"/>
  <c r="D121" i="3"/>
  <c r="N120" i="3"/>
  <c r="M120" i="3"/>
  <c r="L120" i="3"/>
  <c r="K120" i="3"/>
  <c r="J120" i="3"/>
  <c r="I120" i="3"/>
  <c r="H120" i="3"/>
  <c r="G120" i="3"/>
  <c r="F120" i="3"/>
  <c r="E120" i="3"/>
  <c r="D120" i="3"/>
  <c r="N119" i="3"/>
  <c r="M119" i="3"/>
  <c r="L119" i="3"/>
  <c r="K119" i="3"/>
  <c r="J119" i="3"/>
  <c r="I119" i="3"/>
  <c r="G119" i="3"/>
  <c r="E119" i="3"/>
  <c r="D119" i="3"/>
  <c r="N118" i="3"/>
  <c r="M118" i="3"/>
  <c r="L118" i="3"/>
  <c r="K118" i="3"/>
  <c r="J118" i="3"/>
  <c r="I118" i="3"/>
  <c r="H118" i="3"/>
  <c r="G118" i="3"/>
  <c r="F118" i="3"/>
  <c r="E118" i="3"/>
  <c r="D118" i="3"/>
  <c r="N117" i="3"/>
  <c r="M117" i="3"/>
  <c r="L117" i="3"/>
  <c r="K117" i="3"/>
  <c r="J117" i="3"/>
  <c r="I117" i="3"/>
  <c r="H117" i="3"/>
  <c r="G117" i="3"/>
  <c r="F117" i="3"/>
  <c r="E117" i="3"/>
  <c r="D117" i="3"/>
  <c r="N116" i="3"/>
  <c r="N115" i="3" s="1"/>
  <c r="M116" i="3"/>
  <c r="L116" i="3"/>
  <c r="K116" i="3"/>
  <c r="J116" i="3"/>
  <c r="J115" i="3" s="1"/>
  <c r="I116" i="3"/>
  <c r="H116" i="3"/>
  <c r="G116" i="3"/>
  <c r="F116" i="3"/>
  <c r="E116" i="3"/>
  <c r="D116" i="3"/>
  <c r="D115" i="3" s="1"/>
  <c r="M115" i="3"/>
  <c r="L115" i="3"/>
  <c r="K115" i="3"/>
  <c r="I115" i="3"/>
  <c r="G115" i="3"/>
  <c r="E115" i="3"/>
  <c r="H96" i="3"/>
  <c r="F96" i="3"/>
  <c r="H95" i="3"/>
  <c r="H119" i="3" s="1"/>
  <c r="H115" i="3" s="1"/>
  <c r="F95" i="3"/>
  <c r="F119" i="3" s="1"/>
  <c r="F115" i="3" l="1"/>
</calcChain>
</file>

<file path=xl/sharedStrings.xml><?xml version="1.0" encoding="utf-8"?>
<sst xmlns="http://schemas.openxmlformats.org/spreadsheetml/2006/main" count="2594" uniqueCount="271">
  <si>
    <t>CUADRO N° 1:</t>
  </si>
  <si>
    <t>DEPÓSITOS DE AHORRO PREVISIONAL VOLUNTARIO</t>
  </si>
  <si>
    <t>Mes:Marzo - Administradora de Fondos Mutuos</t>
  </si>
  <si>
    <t>Nombre Administradora</t>
  </si>
  <si>
    <t>Tipo de Fondo</t>
  </si>
  <si>
    <t>Plan</t>
  </si>
  <si>
    <t>Nº de Cuentas de APV Vigentes</t>
  </si>
  <si>
    <t>Nº de Asegurados/ Partícipes/ Aportantes/  Clientes por Plan</t>
  </si>
  <si>
    <t>Saldo Total  Acumulado   M$</t>
  </si>
  <si>
    <t>Número de Depósitos        (3) (4)</t>
  </si>
  <si>
    <t>Monto  Total de Depósitos               (3)  (4)                         M$</t>
  </si>
  <si>
    <t>Número de Traspasos  Recibidos</t>
  </si>
  <si>
    <t>Monto Total de Traspasos Recibidos      M$</t>
  </si>
  <si>
    <t>Número de Retiros</t>
  </si>
  <si>
    <t>Monto Total  de Retiros M$</t>
  </si>
  <si>
    <t>Número de Traspasos Realizados</t>
  </si>
  <si>
    <t>Monto Total de Traspasos Realizados        M$</t>
  </si>
  <si>
    <t>Banchile</t>
  </si>
  <si>
    <t>Ahorro</t>
  </si>
  <si>
    <t>Alianza</t>
  </si>
  <si>
    <t>Banchile Acciones</t>
  </si>
  <si>
    <t>Banedwards Asia Fund</t>
  </si>
  <si>
    <t>Banedwards Emerging Fund</t>
  </si>
  <si>
    <t>Banedwards Euro Fund</t>
  </si>
  <si>
    <t>Banedwards Euro Technology Fund</t>
  </si>
  <si>
    <t>Banedwards Performance</t>
  </si>
  <si>
    <t>Banedwards Renta Futura</t>
  </si>
  <si>
    <t>Banedwards Telecomunication Fund</t>
  </si>
  <si>
    <t>Banedwards US Bond Fund</t>
  </si>
  <si>
    <t>Banedwards US Fund</t>
  </si>
  <si>
    <t>Banedwards US High Technology Fund</t>
  </si>
  <si>
    <t>Banedwards US Stability Fund</t>
  </si>
  <si>
    <t>Capitalisa Accionario</t>
  </si>
  <si>
    <t>Cobertura</t>
  </si>
  <si>
    <t>Depósito XXI</t>
  </si>
  <si>
    <t>Economías Desarrolladas</t>
  </si>
  <si>
    <t>Estratégico</t>
  </si>
  <si>
    <t>Global</t>
  </si>
  <si>
    <t>Horizonte</t>
  </si>
  <si>
    <t>Medical &amp; Health-Care Fund</t>
  </si>
  <si>
    <t>Mercados Emergentes</t>
  </si>
  <si>
    <t>Patrimonial</t>
  </si>
  <si>
    <t>Technology &amp; Internet Fund</t>
  </si>
  <si>
    <t>Utilidades</t>
  </si>
  <si>
    <t xml:space="preserve">BBVA BHIF </t>
  </si>
  <si>
    <t>FUTURO</t>
  </si>
  <si>
    <t>RENTA MIXTA 30</t>
  </si>
  <si>
    <t>RENTA MIXTA 50</t>
  </si>
  <si>
    <t>RENTA MIXTA 70</t>
  </si>
  <si>
    <t>BCI</t>
  </si>
  <si>
    <t>Bci Depósito Efectivo (Tipo 1)</t>
  </si>
  <si>
    <t>Bci Gran Valor (Tipo 3)</t>
  </si>
  <si>
    <t>Bci Frontera (Tipo 3)</t>
  </si>
  <si>
    <t>Bci Portafolio Mixto - 25 (Tipo 4)</t>
  </si>
  <si>
    <t>Bci Solidez (Tipo 4)</t>
  </si>
  <si>
    <t>Bci Tecnología Global (Tipo 4)</t>
  </si>
  <si>
    <t>Bice</t>
  </si>
  <si>
    <t>BICE-Dreyfus Extra</t>
  </si>
  <si>
    <t>Celfin</t>
  </si>
  <si>
    <t>CELFIN RENTA CHILENA - SA</t>
  </si>
  <si>
    <t>CELFIN RENTA CHILENA - SB</t>
  </si>
  <si>
    <t>CELFIN RENTA CHILENA - SC</t>
  </si>
  <si>
    <t>CELFIN RENTA CHILENA - SI</t>
  </si>
  <si>
    <t>CELFIN RENTA EMERGENTE - SA</t>
  </si>
  <si>
    <t>CELFIN RENTA EMERGENTE - SB</t>
  </si>
  <si>
    <t>CELFIN RENTA EMERGENTE - SC</t>
  </si>
  <si>
    <t>CELFIN RENTA EMERGENTE - SI</t>
  </si>
  <si>
    <t>CELFIN RENTA INTERNACIONAL - SA</t>
  </si>
  <si>
    <t>CELFIN RENTA INTERNACIONAL - SB</t>
  </si>
  <si>
    <t>CELFIN RENTA INTERNACIONAL - SC</t>
  </si>
  <si>
    <t>CELFIN RENTA INTERNACIONAL - SI</t>
  </si>
  <si>
    <t>CELFIN ACCIONES CHILENA - SA</t>
  </si>
  <si>
    <t>CELFIN ACCIONES CHILENA - SB</t>
  </si>
  <si>
    <t>CELFIN ACCIONES CHILENA - SC</t>
  </si>
  <si>
    <t>CELFIN ACCIONES CHILENA - SI</t>
  </si>
  <si>
    <t>CELFIN ACCIONES INTERNACIONAL - SA</t>
  </si>
  <si>
    <t>CELFIN ACCIONES INTERNACIONAL - SB</t>
  </si>
  <si>
    <t>CELFIN ACCIONES INTERNACIONAL - SC</t>
  </si>
  <si>
    <t>CELFIN ACCIONES INTERNACIONAL - SI</t>
  </si>
  <si>
    <t>CELFIN ACCIONES EMERGENTES - SA</t>
  </si>
  <si>
    <t>CELFIN ACCIONES EMERGENTES - SB</t>
  </si>
  <si>
    <t>CELFIN ACCIONES EMERGENTES - SC</t>
  </si>
  <si>
    <t>CELFIN ACCIONES EMERGENTES - SI</t>
  </si>
  <si>
    <t>Euroamerica</t>
  </si>
  <si>
    <t>Euro Retorno Total</t>
  </si>
  <si>
    <t>Investis</t>
  </si>
  <si>
    <t>Investis Xtra Income</t>
  </si>
  <si>
    <t>Investis Xtra Equity</t>
  </si>
  <si>
    <t>Investis Global Income</t>
  </si>
  <si>
    <t>Investis Global Equity</t>
  </si>
  <si>
    <t>Investis Emerging Equity</t>
  </si>
  <si>
    <t>Larrain</t>
  </si>
  <si>
    <t>Ahorro a Plazo</t>
  </si>
  <si>
    <t>Principal</t>
  </si>
  <si>
    <t>ANDES SERIE B</t>
  </si>
  <si>
    <t>ANDES SERIE C</t>
  </si>
  <si>
    <t>CAPITALES SERIE B</t>
  </si>
  <si>
    <t>CAPITALES SERIE C</t>
  </si>
  <si>
    <t>DEPOSITO TOTAL SERIE A</t>
  </si>
  <si>
    <t>DEPOSITO TOTAL SERIE B</t>
  </si>
  <si>
    <t>DEPOSITO TOTAL SERIE C</t>
  </si>
  <si>
    <t>EUROPA SERIE B</t>
  </si>
  <si>
    <t>EUROPA SERIE C</t>
  </si>
  <si>
    <t>LIFE TIME 2010 B</t>
  </si>
  <si>
    <t>LIFE TIME 2010 C</t>
  </si>
  <si>
    <t>LIFE TIME 2020 B</t>
  </si>
  <si>
    <t>LIFE TIME 2020 C</t>
  </si>
  <si>
    <t>LIFE TIME 2030 B</t>
  </si>
  <si>
    <t>LIFE TIME 2030 C</t>
  </si>
  <si>
    <t>PROGRESION SERIE A</t>
  </si>
  <si>
    <t>PROGRESION SERIE B</t>
  </si>
  <si>
    <t>PROGRESION SERIE C</t>
  </si>
  <si>
    <t>USA SERIE B</t>
  </si>
  <si>
    <t>USA SERIE C</t>
  </si>
  <si>
    <t>Santander</t>
  </si>
  <si>
    <t>PORTFOLIO ACTIVO</t>
  </si>
  <si>
    <t>PORTFOLIO CONSERVADOR</t>
  </si>
  <si>
    <t>PORTFOLIO MODERADO</t>
  </si>
  <si>
    <t>Santiago</t>
  </si>
  <si>
    <t>SISTEMATICO</t>
  </si>
  <si>
    <t>ACUMULACION</t>
  </si>
  <si>
    <t>RENTABILIDAD</t>
  </si>
  <si>
    <t>ACCIONES</t>
  </si>
  <si>
    <t>ACCIONES 2</t>
  </si>
  <si>
    <t>ASIATICO</t>
  </si>
  <si>
    <t>EUROPEO</t>
  </si>
  <si>
    <t>LATINOAMERICANO</t>
  </si>
  <si>
    <t>NORTEAMERICANO</t>
  </si>
  <si>
    <t>Scotia</t>
  </si>
  <si>
    <t>Global Patrimonio</t>
  </si>
  <si>
    <t>Retorno</t>
  </si>
  <si>
    <t>Clipper</t>
  </si>
  <si>
    <t>Líder</t>
  </si>
  <si>
    <t>Optimo</t>
  </si>
  <si>
    <t>TOTAL</t>
  </si>
  <si>
    <t>Fondos Tipo 1</t>
  </si>
  <si>
    <t>Fondos Tipo 2</t>
  </si>
  <si>
    <t>Fondos Tipo 3</t>
  </si>
  <si>
    <t>Fondos Tipo 4</t>
  </si>
  <si>
    <t>Fondos Tipo 5</t>
  </si>
  <si>
    <t>Fondos Tipo 6</t>
  </si>
  <si>
    <t>DEPÓSITOS DE AHORRO  PREVISIONAL VOLUNTARIO</t>
  </si>
  <si>
    <t>Mes: Abril- Administradora de Fondos Mutuos</t>
  </si>
  <si>
    <t>Saldo   Total  Acumulado   M$</t>
  </si>
  <si>
    <t>Número de Depósitos         (3) (4)</t>
  </si>
  <si>
    <t>Monto Total de Depósitos               (3)  (4)                         M$</t>
  </si>
  <si>
    <t>Número  de  Traspasos  Recibidos</t>
  </si>
  <si>
    <t>Monto Total de Traspasos Recibidos                  M$</t>
  </si>
  <si>
    <t>Número   de    Retiros</t>
  </si>
  <si>
    <t>Monto Total  de   Retiros M$</t>
  </si>
  <si>
    <t>MontoTotal de Traspasos Realizados        M$</t>
  </si>
  <si>
    <t>BBVA BHIF</t>
  </si>
  <si>
    <t xml:space="preserve"> FUTURO</t>
  </si>
  <si>
    <t>BICE-Dreyfus Best Norteamerica</t>
  </si>
  <si>
    <t xml:space="preserve">ACUMULACION </t>
  </si>
  <si>
    <t xml:space="preserve">ASIATICO </t>
  </si>
  <si>
    <t xml:space="preserve">EUROPEO </t>
  </si>
  <si>
    <t>Security</t>
  </si>
  <si>
    <t xml:space="preserve">Total </t>
  </si>
  <si>
    <t>Mes: Mayo - Administradora de Fondos Mutuos</t>
  </si>
  <si>
    <t>Saldo    Total  Acumulado   M$</t>
  </si>
  <si>
    <t>Monto        Total de Depósitos               (3)  (4)                         M$</t>
  </si>
  <si>
    <t>Número    de  Traspasos  Recibidos</t>
  </si>
  <si>
    <t>Monto Total  de   Retiros        M$</t>
  </si>
  <si>
    <t>Número    de Traspasos Realizados</t>
  </si>
  <si>
    <t>Monto   Total de Traspasos Realizados         M$</t>
  </si>
  <si>
    <t>CELFIN RENTA CHILENA</t>
  </si>
  <si>
    <t>CELFIN RENTA EMERGENTE</t>
  </si>
  <si>
    <t>CELFIN RENTA INTERNACIONAL</t>
  </si>
  <si>
    <t>CELFIN ACCIONES CHILENA</t>
  </si>
  <si>
    <t>CELFIN ACCIONES INTERNACIONAL</t>
  </si>
  <si>
    <t>CELFIN ACCIONES EMERGENTES</t>
  </si>
  <si>
    <t xml:space="preserve">RENTABILIDAD </t>
  </si>
  <si>
    <t xml:space="preserve">ACCIONES </t>
  </si>
  <si>
    <t xml:space="preserve">ACCIONES 2 </t>
  </si>
  <si>
    <t xml:space="preserve">LATINOAMERICANO </t>
  </si>
  <si>
    <t xml:space="preserve">NORTEAMERICANO </t>
  </si>
  <si>
    <t>Acciones</t>
  </si>
  <si>
    <t>Total</t>
  </si>
  <si>
    <t>Mes: Junio - Administradora de Fondos Mutuos</t>
  </si>
  <si>
    <t>Saldo    Total  Acumulado              M$</t>
  </si>
  <si>
    <t>Monto   Total de Depósitos               (3)  (4)                         M$</t>
  </si>
  <si>
    <t>Número de  Traspasos  Recibidos</t>
  </si>
  <si>
    <t>Monto Total  de Retiros                 M$</t>
  </si>
  <si>
    <t xml:space="preserve"> RENTA MIXTA 30</t>
  </si>
  <si>
    <t>Euro Retorno Total-4</t>
  </si>
  <si>
    <t xml:space="preserve">AHORRO A PLAZO  </t>
  </si>
  <si>
    <t xml:space="preserve">ACC. NACIONALES </t>
  </si>
  <si>
    <t xml:space="preserve">SISTEMATICO </t>
  </si>
  <si>
    <t>First</t>
  </si>
  <si>
    <t>Gold</t>
  </si>
  <si>
    <t>Acciones-Serie B</t>
  </si>
  <si>
    <t>Fondos tipo 1</t>
  </si>
  <si>
    <t>Fondos tipo 2</t>
  </si>
  <si>
    <t>Fondos tipo 3</t>
  </si>
  <si>
    <t>Fondos tipo 4</t>
  </si>
  <si>
    <t>Fondos tipo 5</t>
  </si>
  <si>
    <t>Fondos tipo 6</t>
  </si>
  <si>
    <t>Mes: Julio -  Administradora de Fondos Mutuos</t>
  </si>
  <si>
    <t>Saldo  Total  Acumulado   M$</t>
  </si>
  <si>
    <t>Número de Depósitos (3) (4)</t>
  </si>
  <si>
    <t>Número  de Traspasos  Recibidos</t>
  </si>
  <si>
    <t>Monto Total de Retiros M$</t>
  </si>
  <si>
    <t>Número  de Traspasos Realizados</t>
  </si>
  <si>
    <t>Monto   Total de Traspasos Realizados M$</t>
  </si>
  <si>
    <t xml:space="preserve">DEPOSITO INTERN </t>
  </si>
  <si>
    <t>Bond</t>
  </si>
  <si>
    <t>Acciones- Serie B</t>
  </si>
  <si>
    <t>Explorer</t>
  </si>
  <si>
    <t>Fondo Tipo 1</t>
  </si>
  <si>
    <t>Fondo Tipo 2</t>
  </si>
  <si>
    <t>Fondo Tipo 3</t>
  </si>
  <si>
    <t>Fondo Tipo 4</t>
  </si>
  <si>
    <t>Fondo Tipo 5</t>
  </si>
  <si>
    <t>Fondo Tipo 6</t>
  </si>
  <si>
    <t>CUADRO N°1:</t>
  </si>
  <si>
    <t>Mes: Agosto -Administradora de Fondos Mutuos</t>
  </si>
  <si>
    <t>Saldo   Total  Acumulado              M$</t>
  </si>
  <si>
    <t>Número de Depósitos                         (3) (4)</t>
  </si>
  <si>
    <t>Monto  Total de Depósitos                            (3)  (4)                                M$</t>
  </si>
  <si>
    <t>Monto Total de  Traspasos Recibidos                     M$</t>
  </si>
  <si>
    <t>Monto Total  de Retiros                        M$</t>
  </si>
  <si>
    <t>Monto Total de Traspasos Realizados                       M$</t>
  </si>
  <si>
    <t>Global Fund</t>
  </si>
  <si>
    <t>International Bond Fund</t>
  </si>
  <si>
    <t>Latin America Fund</t>
  </si>
  <si>
    <t>Technology Fund</t>
  </si>
  <si>
    <t>Bice-Dreyfus Best Norteamérica Serie B</t>
  </si>
  <si>
    <t>BICE-Dreyfus Extra Serie B</t>
  </si>
  <si>
    <t>Investis Xtra Income - S4</t>
  </si>
  <si>
    <t>Investis Xtra Equity - S4</t>
  </si>
  <si>
    <t>Investis Global Income - S4</t>
  </si>
  <si>
    <t>Investis Global Equity - S4</t>
  </si>
  <si>
    <t>Investis Emerging Equity - S4</t>
  </si>
  <si>
    <t>Investis Emerging Income - S4</t>
  </si>
  <si>
    <t xml:space="preserve">AHORRO UF       </t>
  </si>
  <si>
    <t>HIPERDEPOSITO</t>
  </si>
  <si>
    <t>SUPER PLAN DÓLAR</t>
  </si>
  <si>
    <t>ESTADOS UNIDOS</t>
  </si>
  <si>
    <t>EUROPA</t>
  </si>
  <si>
    <t>GLOBAL DESARROLLADO</t>
  </si>
  <si>
    <t>MULTINACIONAL</t>
  </si>
  <si>
    <t>TECNOLOGICO</t>
  </si>
  <si>
    <t xml:space="preserve">TOTAL </t>
  </si>
  <si>
    <t>Mes: Septiembre - Administradora de Fondos Mutuos</t>
  </si>
  <si>
    <t>Saldo  Total  Acumulado           M$</t>
  </si>
  <si>
    <t>Monto Total  de   Retiros         M$</t>
  </si>
  <si>
    <t>Monto   Total de Traspasos Realizados        M$</t>
  </si>
  <si>
    <t>Investis Xtra Income S-4</t>
  </si>
  <si>
    <t>Investis Xtra Equity S-4</t>
  </si>
  <si>
    <t>Investis Global Income S-4</t>
  </si>
  <si>
    <t>Investis Global Equity S4</t>
  </si>
  <si>
    <t>Investis Emerging Equity S4</t>
  </si>
  <si>
    <t>Investis Emerging Income S4</t>
  </si>
  <si>
    <t xml:space="preserve">ESTRATEGICO     </t>
  </si>
  <si>
    <t>Mes: Octubre - Administradora de Fondos Mutuos</t>
  </si>
  <si>
    <t>Bice-Dreyfus Vanguardia Serie B</t>
  </si>
  <si>
    <t>Bice-Dreyfus Best Asia Serie B</t>
  </si>
  <si>
    <t>Inverlink</t>
  </si>
  <si>
    <t>Millennium Serie B</t>
  </si>
  <si>
    <t>Investis Xtra Income S4</t>
  </si>
  <si>
    <t>Investis Xtra Equity S4</t>
  </si>
  <si>
    <t>Investis Global Income S4</t>
  </si>
  <si>
    <t>ACCIONES CHILENAS</t>
  </si>
  <si>
    <t>Mes: Noviembre - Administradora de Fondos Mutuos</t>
  </si>
  <si>
    <t>Investis Emerging Income</t>
  </si>
  <si>
    <t>Global- Serie B</t>
  </si>
  <si>
    <t>Explorer- Serie B</t>
  </si>
  <si>
    <t>Mes: Diciembre - Administradora de Fondos Mutuos</t>
  </si>
  <si>
    <t>ACC. NACIONALES I</t>
  </si>
  <si>
    <t>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</si>
</sst>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7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sz val="7"/>
      <name val="Arial Narrow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</cellStyleXfs>
  <cellXfs count="157">
    <xf numFmtId="0" fontId="0" fillId="0" borderId="0" xfId="0"/>
    <xf numFmtId="43" fontId="3" fillId="0" borderId="0" xfId="1" applyFont="1" applyFill="1"/>
    <xf numFmtId="43" fontId="2" fillId="0" borderId="0" xfId="1" applyFont="1"/>
    <xf numFmtId="43" fontId="4" fillId="0" borderId="0" xfId="1" applyFont="1" applyFill="1"/>
    <xf numFmtId="43" fontId="4" fillId="0" borderId="0" xfId="1" applyFont="1" applyFill="1" applyAlignment="1">
      <alignment horizontal="right"/>
    </xf>
    <xf numFmtId="43" fontId="4" fillId="0" borderId="1" xfId="1" applyFont="1" applyFill="1" applyBorder="1" applyAlignment="1">
      <alignment horizontal="left" vertical="top" wrapText="1"/>
    </xf>
    <xf numFmtId="43" fontId="4" fillId="0" borderId="1" xfId="1" applyFont="1" applyFill="1" applyBorder="1" applyAlignment="1">
      <alignment horizontal="center" vertical="top" wrapText="1"/>
    </xf>
    <xf numFmtId="43" fontId="4" fillId="0" borderId="2" xfId="1" applyFont="1" applyFill="1" applyBorder="1" applyAlignment="1">
      <alignment horizontal="left"/>
    </xf>
    <xf numFmtId="43" fontId="4" fillId="0" borderId="2" xfId="1" applyFont="1" applyFill="1" applyBorder="1" applyAlignment="1">
      <alignment horizontal="center"/>
    </xf>
    <xf numFmtId="43" fontId="5" fillId="0" borderId="2" xfId="1" applyFont="1" applyFill="1" applyBorder="1" applyAlignment="1">
      <alignment horizontal="center"/>
    </xf>
    <xf numFmtId="43" fontId="4" fillId="0" borderId="1" xfId="1" applyFont="1" applyFill="1" applyBorder="1" applyAlignment="1">
      <alignment horizontal="left"/>
    </xf>
    <xf numFmtId="43" fontId="4" fillId="0" borderId="1" xfId="1" applyFont="1" applyFill="1" applyBorder="1" applyAlignment="1">
      <alignment horizontal="center"/>
    </xf>
    <xf numFmtId="43" fontId="4" fillId="0" borderId="3" xfId="1" applyFont="1" applyFill="1" applyBorder="1"/>
    <xf numFmtId="43" fontId="4" fillId="0" borderId="3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left"/>
    </xf>
    <xf numFmtId="43" fontId="4" fillId="0" borderId="2" xfId="1" applyFont="1" applyFill="1" applyBorder="1"/>
    <xf numFmtId="43" fontId="6" fillId="0" borderId="2" xfId="1" applyFont="1" applyFill="1" applyBorder="1" applyAlignment="1">
      <alignment horizontal="center"/>
    </xf>
    <xf numFmtId="43" fontId="4" fillId="0" borderId="0" xfId="1" applyFont="1" applyFill="1" applyBorder="1" applyAlignment="1">
      <alignment horizontal="left"/>
    </xf>
    <xf numFmtId="43" fontId="4" fillId="0" borderId="0" xfId="1" applyFont="1" applyFill="1" applyAlignment="1">
      <alignment horizontal="left"/>
    </xf>
    <xf numFmtId="43" fontId="4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left"/>
    </xf>
    <xf numFmtId="43" fontId="3" fillId="0" borderId="2" xfId="1" applyFont="1" applyFill="1" applyBorder="1" applyAlignment="1">
      <alignment horizontal="left"/>
    </xf>
    <xf numFmtId="43" fontId="7" fillId="0" borderId="2" xfId="1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43" fontId="4" fillId="0" borderId="4" xfId="1" applyFont="1" applyFill="1" applyBorder="1" applyAlignment="1">
      <alignment horizontal="left"/>
    </xf>
    <xf numFmtId="43" fontId="5" fillId="0" borderId="4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3" fontId="7" fillId="0" borderId="0" xfId="0" applyNumberFormat="1" applyFont="1"/>
    <xf numFmtId="1" fontId="7" fillId="0" borderId="0" xfId="0" applyNumberFormat="1" applyFont="1" applyAlignment="1">
      <alignment horizontal="center"/>
    </xf>
    <xf numFmtId="0" fontId="2" fillId="0" borderId="0" xfId="2"/>
    <xf numFmtId="3" fontId="7" fillId="0" borderId="0" xfId="2" applyNumberFormat="1" applyFont="1" applyFill="1"/>
    <xf numFmtId="3" fontId="5" fillId="0" borderId="0" xfId="3" applyNumberFormat="1" applyFont="1" applyFill="1"/>
    <xf numFmtId="3" fontId="5" fillId="0" borderId="0" xfId="2" applyNumberFormat="1" applyFont="1" applyFill="1"/>
    <xf numFmtId="3" fontId="5" fillId="0" borderId="2" xfId="2" applyNumberFormat="1" applyFont="1" applyFill="1" applyBorder="1" applyAlignment="1">
      <alignment horizontal="left" vertical="top" wrapText="1"/>
    </xf>
    <xf numFmtId="3" fontId="5" fillId="0" borderId="2" xfId="2" applyNumberFormat="1" applyFont="1" applyFill="1" applyBorder="1" applyAlignment="1">
      <alignment horizontal="center" vertical="top" wrapText="1"/>
    </xf>
    <xf numFmtId="3" fontId="5" fillId="0" borderId="2" xfId="2" applyNumberFormat="1" applyFont="1" applyFill="1" applyBorder="1" applyAlignment="1"/>
    <xf numFmtId="3" fontId="5" fillId="0" borderId="2" xfId="2" applyNumberFormat="1" applyFont="1" applyFill="1" applyBorder="1" applyAlignment="1">
      <alignment horizontal="center"/>
    </xf>
    <xf numFmtId="3" fontId="5" fillId="0" borderId="2" xfId="2" applyNumberFormat="1" applyFont="1" applyFill="1" applyBorder="1" applyAlignment="1">
      <alignment horizontal="left"/>
    </xf>
    <xf numFmtId="3" fontId="5" fillId="0" borderId="2" xfId="3" applyNumberFormat="1" applyFont="1" applyFill="1" applyBorder="1" applyAlignment="1">
      <alignment horizontal="center"/>
    </xf>
    <xf numFmtId="3" fontId="5" fillId="0" borderId="0" xfId="3" applyNumberFormat="1" applyFont="1" applyFill="1" applyBorder="1" applyAlignment="1">
      <alignment horizontal="center"/>
    </xf>
    <xf numFmtId="3" fontId="5" fillId="0" borderId="0" xfId="3" applyNumberFormat="1" applyFont="1" applyFill="1" applyBorder="1"/>
    <xf numFmtId="3" fontId="5" fillId="0" borderId="0" xfId="2" applyNumberFormat="1" applyFont="1" applyFill="1" applyBorder="1" applyAlignment="1">
      <alignment horizontal="left"/>
    </xf>
    <xf numFmtId="3" fontId="7" fillId="0" borderId="0" xfId="2" applyNumberFormat="1" applyFont="1" applyFill="1" applyBorder="1" applyAlignment="1">
      <alignment horizontal="left"/>
    </xf>
    <xf numFmtId="3" fontId="7" fillId="0" borderId="2" xfId="2" applyNumberFormat="1" applyFont="1" applyFill="1" applyBorder="1" applyAlignment="1">
      <alignment horizontal="left"/>
    </xf>
    <xf numFmtId="3" fontId="7" fillId="0" borderId="1" xfId="3" applyNumberFormat="1" applyFont="1" applyFill="1" applyBorder="1" applyAlignment="1">
      <alignment horizontal="center"/>
    </xf>
    <xf numFmtId="3" fontId="5" fillId="0" borderId="5" xfId="2" applyNumberFormat="1" applyFont="1" applyFill="1" applyBorder="1" applyAlignment="1">
      <alignment horizontal="left"/>
    </xf>
    <xf numFmtId="3" fontId="5" fillId="0" borderId="1" xfId="3" applyNumberFormat="1" applyFont="1" applyFill="1" applyBorder="1" applyAlignment="1">
      <alignment horizontal="center"/>
    </xf>
    <xf numFmtId="3" fontId="5" fillId="0" borderId="6" xfId="3" applyNumberFormat="1" applyFont="1" applyFill="1" applyBorder="1" applyAlignment="1">
      <alignment horizontal="center"/>
    </xf>
    <xf numFmtId="3" fontId="5" fillId="0" borderId="7" xfId="2" applyNumberFormat="1" applyFont="1" applyFill="1" applyBorder="1" applyAlignment="1">
      <alignment horizontal="left"/>
    </xf>
    <xf numFmtId="3" fontId="5" fillId="0" borderId="4" xfId="3" applyNumberFormat="1" applyFont="1" applyFill="1" applyBorder="1" applyAlignment="1">
      <alignment horizontal="center"/>
    </xf>
    <xf numFmtId="3" fontId="5" fillId="0" borderId="8" xfId="3" applyNumberFormat="1" applyFont="1" applyFill="1" applyBorder="1" applyAlignment="1">
      <alignment horizontal="center"/>
    </xf>
    <xf numFmtId="3" fontId="5" fillId="0" borderId="9" xfId="2" applyNumberFormat="1" applyFont="1" applyFill="1" applyBorder="1" applyAlignment="1">
      <alignment horizontal="left"/>
    </xf>
    <xf numFmtId="3" fontId="5" fillId="0" borderId="3" xfId="3" applyNumberFormat="1" applyFont="1" applyFill="1" applyBorder="1" applyAlignment="1">
      <alignment horizontal="center"/>
    </xf>
    <xf numFmtId="3" fontId="5" fillId="0" borderId="10" xfId="3" applyNumberFormat="1" applyFont="1" applyFill="1" applyBorder="1" applyAlignment="1">
      <alignment horizontal="center"/>
    </xf>
    <xf numFmtId="3" fontId="5" fillId="0" borderId="0" xfId="3" applyNumberFormat="1" applyFont="1"/>
    <xf numFmtId="3" fontId="5" fillId="0" borderId="0" xfId="3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center" vertical="top" wrapText="1"/>
    </xf>
    <xf numFmtId="3" fontId="5" fillId="0" borderId="2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3" fontId="5" fillId="0" borderId="2" xfId="0" applyNumberFormat="1" applyFont="1" applyFill="1" applyBorder="1"/>
    <xf numFmtId="1" fontId="5" fillId="0" borderId="3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left"/>
    </xf>
    <xf numFmtId="3" fontId="5" fillId="0" borderId="2" xfId="0" applyNumberFormat="1" applyFont="1" applyBorder="1"/>
    <xf numFmtId="1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left"/>
    </xf>
    <xf numFmtId="3" fontId="5" fillId="0" borderId="2" xfId="3" applyNumberFormat="1" applyFont="1" applyBorder="1" applyAlignment="1">
      <alignment horizontal="center"/>
    </xf>
    <xf numFmtId="1" fontId="5" fillId="0" borderId="2" xfId="3" applyNumberFormat="1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3" fontId="4" fillId="0" borderId="2" xfId="0" applyNumberFormat="1" applyFont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left"/>
    </xf>
    <xf numFmtId="1" fontId="5" fillId="0" borderId="0" xfId="0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left"/>
    </xf>
    <xf numFmtId="3" fontId="7" fillId="0" borderId="1" xfId="3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5" fillId="0" borderId="1" xfId="3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left"/>
    </xf>
    <xf numFmtId="3" fontId="5" fillId="0" borderId="4" xfId="3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left"/>
    </xf>
    <xf numFmtId="3" fontId="5" fillId="0" borderId="3" xfId="3" applyNumberFormat="1" applyFont="1" applyBorder="1" applyAlignment="1">
      <alignment horizontal="center"/>
    </xf>
    <xf numFmtId="0" fontId="7" fillId="0" borderId="0" xfId="0" applyFont="1"/>
    <xf numFmtId="0" fontId="5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/>
    <xf numFmtId="0" fontId="5" fillId="0" borderId="1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1" xfId="0" applyFont="1" applyFill="1" applyBorder="1"/>
    <xf numFmtId="3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49" fontId="5" fillId="0" borderId="11" xfId="0" applyNumberFormat="1" applyFont="1" applyFill="1" applyBorder="1" applyAlignment="1">
      <alignment horizontal="left"/>
    </xf>
    <xf numFmtId="0" fontId="5" fillId="0" borderId="11" xfId="0" applyFont="1" applyBorder="1"/>
    <xf numFmtId="3" fontId="5" fillId="0" borderId="2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49" fontId="5" fillId="0" borderId="11" xfId="0" applyNumberFormat="1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3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left"/>
    </xf>
    <xf numFmtId="3" fontId="5" fillId="0" borderId="0" xfId="3" applyNumberFormat="1" applyFont="1" applyBorder="1"/>
    <xf numFmtId="0" fontId="7" fillId="0" borderId="0" xfId="0" applyFont="1" applyAlignment="1">
      <alignment horizontal="center"/>
    </xf>
    <xf numFmtId="0" fontId="7" fillId="0" borderId="2" xfId="0" applyNumberFormat="1" applyFont="1" applyBorder="1" applyAlignment="1">
      <alignment horizontal="left"/>
    </xf>
    <xf numFmtId="3" fontId="7" fillId="0" borderId="2" xfId="3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4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left"/>
    </xf>
    <xf numFmtId="0" fontId="4" fillId="0" borderId="2" xfId="0" applyFont="1" applyBorder="1"/>
    <xf numFmtId="0" fontId="5" fillId="0" borderId="2" xfId="0" applyNumberFormat="1" applyFont="1" applyFill="1" applyBorder="1" applyAlignment="1">
      <alignment horizontal="left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3" fontId="7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3" fontId="5" fillId="0" borderId="7" xfId="0" applyNumberFormat="1" applyFont="1" applyBorder="1" applyAlignment="1">
      <alignment horizontal="left"/>
    </xf>
    <xf numFmtId="3" fontId="5" fillId="0" borderId="9" xfId="0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3" fontId="7" fillId="0" borderId="0" xfId="0" applyNumberFormat="1" applyFont="1" applyFill="1"/>
    <xf numFmtId="3" fontId="7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3" fontId="4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Fill="1" applyBorder="1"/>
    <xf numFmtId="3" fontId="7" fillId="0" borderId="1" xfId="0" applyNumberFormat="1" applyFont="1" applyFill="1" applyBorder="1" applyAlignment="1">
      <alignment horizontal="left"/>
    </xf>
    <xf numFmtId="3" fontId="5" fillId="0" borderId="5" xfId="0" applyNumberFormat="1" applyFont="1" applyFill="1" applyBorder="1" applyAlignment="1">
      <alignment horizontal="left"/>
    </xf>
    <xf numFmtId="3" fontId="5" fillId="0" borderId="7" xfId="0" applyNumberFormat="1" applyFont="1" applyFill="1" applyBorder="1" applyAlignment="1">
      <alignment horizontal="left"/>
    </xf>
    <xf numFmtId="3" fontId="5" fillId="0" borderId="9" xfId="0" applyNumberFormat="1" applyFont="1" applyFill="1" applyBorder="1" applyAlignment="1">
      <alignment horizontal="left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zoomScaleNormal="100" workbookViewId="0">
      <selection activeCell="G13" sqref="G13"/>
    </sheetView>
  </sheetViews>
  <sheetFormatPr baseColWidth="10" defaultRowHeight="15" x14ac:dyDescent="0.25"/>
  <cols>
    <col min="1" max="1" width="12.7109375" customWidth="1"/>
    <col min="2" max="2" width="9" bestFit="1" customWidth="1"/>
    <col min="3" max="3" width="24.7109375" bestFit="1" customWidth="1"/>
  </cols>
  <sheetData>
    <row r="1" spans="1:14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" t="s">
        <v>2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1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33" x14ac:dyDescent="0.25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</row>
    <row r="6" spans="1:14" x14ac:dyDescent="0.25">
      <c r="A6" s="7" t="s">
        <v>17</v>
      </c>
      <c r="B6" s="8">
        <v>3</v>
      </c>
      <c r="C6" s="7" t="s">
        <v>18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</row>
    <row r="7" spans="1:14" x14ac:dyDescent="0.25">
      <c r="A7" s="7" t="s">
        <v>17</v>
      </c>
      <c r="B7" s="8">
        <v>3</v>
      </c>
      <c r="C7" s="7" t="s">
        <v>19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</row>
    <row r="8" spans="1:14" x14ac:dyDescent="0.25">
      <c r="A8" s="7" t="s">
        <v>17</v>
      </c>
      <c r="B8" s="8">
        <v>3</v>
      </c>
      <c r="C8" s="7" t="s">
        <v>20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</row>
    <row r="9" spans="1:14" x14ac:dyDescent="0.25">
      <c r="A9" s="7" t="s">
        <v>17</v>
      </c>
      <c r="B9" s="8">
        <v>4</v>
      </c>
      <c r="C9" s="7" t="s">
        <v>21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</row>
    <row r="10" spans="1:14" x14ac:dyDescent="0.25">
      <c r="A10" s="7" t="s">
        <v>17</v>
      </c>
      <c r="B10" s="8">
        <v>4</v>
      </c>
      <c r="C10" s="7" t="s">
        <v>22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</row>
    <row r="11" spans="1:14" x14ac:dyDescent="0.25">
      <c r="A11" s="7" t="s">
        <v>17</v>
      </c>
      <c r="B11" s="8">
        <v>4</v>
      </c>
      <c r="C11" s="7" t="s">
        <v>23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7" t="s">
        <v>17</v>
      </c>
      <c r="B12" s="8">
        <v>4</v>
      </c>
      <c r="C12" s="7" t="s">
        <v>24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 x14ac:dyDescent="0.25">
      <c r="A13" s="7" t="s">
        <v>17</v>
      </c>
      <c r="B13" s="8">
        <v>2</v>
      </c>
      <c r="C13" s="7" t="s">
        <v>25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x14ac:dyDescent="0.25">
      <c r="A14" s="7" t="s">
        <v>17</v>
      </c>
      <c r="B14" s="8">
        <v>2</v>
      </c>
      <c r="C14" s="7" t="s">
        <v>26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 x14ac:dyDescent="0.25">
      <c r="A15" s="7" t="s">
        <v>17</v>
      </c>
      <c r="B15" s="8">
        <v>4</v>
      </c>
      <c r="C15" s="7" t="s">
        <v>27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 x14ac:dyDescent="0.25">
      <c r="A16" s="7" t="s">
        <v>17</v>
      </c>
      <c r="B16" s="8">
        <v>3</v>
      </c>
      <c r="C16" s="7" t="s">
        <v>28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 x14ac:dyDescent="0.25">
      <c r="A17" s="7" t="s">
        <v>17</v>
      </c>
      <c r="B17" s="8">
        <v>4</v>
      </c>
      <c r="C17" s="7" t="s">
        <v>29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14" x14ac:dyDescent="0.25">
      <c r="A18" s="7" t="s">
        <v>17</v>
      </c>
      <c r="B18" s="8">
        <v>4</v>
      </c>
      <c r="C18" s="7" t="s">
        <v>30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x14ac:dyDescent="0.25">
      <c r="A19" s="7" t="s">
        <v>17</v>
      </c>
      <c r="B19" s="8">
        <v>4</v>
      </c>
      <c r="C19" s="7" t="s">
        <v>31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</row>
    <row r="20" spans="1:14" x14ac:dyDescent="0.25">
      <c r="A20" s="7" t="s">
        <v>17</v>
      </c>
      <c r="B20" s="8">
        <v>5</v>
      </c>
      <c r="C20" s="7" t="s">
        <v>32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</row>
    <row r="21" spans="1:14" x14ac:dyDescent="0.25">
      <c r="A21" s="7" t="s">
        <v>17</v>
      </c>
      <c r="B21" s="8">
        <v>2</v>
      </c>
      <c r="C21" s="7" t="s">
        <v>33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</row>
    <row r="22" spans="1:14" x14ac:dyDescent="0.25">
      <c r="A22" s="7" t="s">
        <v>17</v>
      </c>
      <c r="B22" s="8">
        <v>3</v>
      </c>
      <c r="C22" s="7" t="s">
        <v>34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</row>
    <row r="23" spans="1:14" x14ac:dyDescent="0.25">
      <c r="A23" s="7" t="s">
        <v>17</v>
      </c>
      <c r="B23" s="8">
        <v>3</v>
      </c>
      <c r="C23" s="7" t="s">
        <v>35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</row>
    <row r="24" spans="1:14" x14ac:dyDescent="0.25">
      <c r="A24" s="7" t="s">
        <v>17</v>
      </c>
      <c r="B24" s="8">
        <v>3</v>
      </c>
      <c r="C24" s="7" t="s">
        <v>36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</row>
    <row r="25" spans="1:14" x14ac:dyDescent="0.25">
      <c r="A25" s="7" t="s">
        <v>17</v>
      </c>
      <c r="B25" s="8">
        <v>4</v>
      </c>
      <c r="C25" s="7" t="s">
        <v>37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14" x14ac:dyDescent="0.25">
      <c r="A26" s="7" t="s">
        <v>17</v>
      </c>
      <c r="B26" s="8">
        <v>3</v>
      </c>
      <c r="C26" s="7" t="s">
        <v>38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1:14" x14ac:dyDescent="0.25">
      <c r="A27" s="7" t="s">
        <v>17</v>
      </c>
      <c r="B27" s="8">
        <v>4</v>
      </c>
      <c r="C27" s="7" t="s">
        <v>39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1:14" x14ac:dyDescent="0.25">
      <c r="A28" s="7" t="s">
        <v>17</v>
      </c>
      <c r="B28" s="8">
        <v>3</v>
      </c>
      <c r="C28" s="7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</row>
    <row r="29" spans="1:14" x14ac:dyDescent="0.25">
      <c r="A29" s="7" t="s">
        <v>17</v>
      </c>
      <c r="B29" s="8">
        <v>1</v>
      </c>
      <c r="C29" s="7" t="s">
        <v>41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1:14" x14ac:dyDescent="0.25">
      <c r="A30" s="10" t="s">
        <v>17</v>
      </c>
      <c r="B30" s="11">
        <v>3</v>
      </c>
      <c r="C30" s="10" t="s">
        <v>42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</row>
    <row r="31" spans="1:14" x14ac:dyDescent="0.25">
      <c r="A31" s="7" t="s">
        <v>17</v>
      </c>
      <c r="B31" s="8">
        <v>2</v>
      </c>
      <c r="C31" s="7" t="s">
        <v>43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</row>
    <row r="32" spans="1:14" x14ac:dyDescent="0.25">
      <c r="A32" s="12" t="s">
        <v>44</v>
      </c>
      <c r="B32" s="13">
        <v>3</v>
      </c>
      <c r="C32" s="14" t="s">
        <v>45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</row>
    <row r="33" spans="1:14" x14ac:dyDescent="0.25">
      <c r="A33" s="15" t="s">
        <v>44</v>
      </c>
      <c r="B33" s="8">
        <v>4</v>
      </c>
      <c r="C33" s="7" t="s">
        <v>46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1:14" x14ac:dyDescent="0.25">
      <c r="A34" s="15" t="s">
        <v>44</v>
      </c>
      <c r="B34" s="8">
        <v>4</v>
      </c>
      <c r="C34" s="7" t="s">
        <v>47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</row>
    <row r="35" spans="1:14" x14ac:dyDescent="0.25">
      <c r="A35" s="15" t="s">
        <v>44</v>
      </c>
      <c r="B35" s="8">
        <v>4</v>
      </c>
      <c r="C35" s="7" t="s">
        <v>48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</row>
    <row r="36" spans="1:14" x14ac:dyDescent="0.25">
      <c r="A36" s="7" t="s">
        <v>49</v>
      </c>
      <c r="B36" s="8">
        <v>1</v>
      </c>
      <c r="C36" s="7" t="s">
        <v>50</v>
      </c>
      <c r="D36" s="9">
        <v>1</v>
      </c>
      <c r="E36" s="9">
        <v>1</v>
      </c>
      <c r="F36" s="9">
        <v>5407.11</v>
      </c>
      <c r="G36" s="9">
        <v>1</v>
      </c>
      <c r="H36" s="9">
        <v>5400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</row>
    <row r="37" spans="1:14" x14ac:dyDescent="0.25">
      <c r="A37" s="7" t="s">
        <v>49</v>
      </c>
      <c r="B37" s="8">
        <v>3</v>
      </c>
      <c r="C37" s="7" t="s">
        <v>51</v>
      </c>
      <c r="D37" s="9">
        <v>4</v>
      </c>
      <c r="E37" s="9">
        <v>4</v>
      </c>
      <c r="F37" s="9">
        <v>601.23</v>
      </c>
      <c r="G37" s="9">
        <v>4</v>
      </c>
      <c r="H37" s="9">
        <v>600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</row>
    <row r="38" spans="1:14" x14ac:dyDescent="0.25">
      <c r="A38" s="7" t="s">
        <v>49</v>
      </c>
      <c r="B38" s="8">
        <v>3</v>
      </c>
      <c r="C38" s="7" t="s">
        <v>52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1:14" x14ac:dyDescent="0.25">
      <c r="A39" s="7" t="s">
        <v>49</v>
      </c>
      <c r="B39" s="8">
        <v>4</v>
      </c>
      <c r="C39" s="7" t="s">
        <v>53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</row>
    <row r="40" spans="1:14" x14ac:dyDescent="0.25">
      <c r="A40" s="7" t="s">
        <v>49</v>
      </c>
      <c r="B40" s="8">
        <v>4</v>
      </c>
      <c r="C40" s="7" t="s">
        <v>54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1:14" x14ac:dyDescent="0.25">
      <c r="A41" s="7" t="s">
        <v>49</v>
      </c>
      <c r="B41" s="8">
        <v>4</v>
      </c>
      <c r="C41" s="7" t="s">
        <v>55</v>
      </c>
      <c r="D41" s="9">
        <v>1</v>
      </c>
      <c r="E41" s="9">
        <v>1</v>
      </c>
      <c r="F41" s="9">
        <v>196.93</v>
      </c>
      <c r="G41" s="9">
        <v>1</v>
      </c>
      <c r="H41" s="9">
        <v>200.2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  <row r="42" spans="1:14" x14ac:dyDescent="0.25">
      <c r="A42" s="7" t="s">
        <v>56</v>
      </c>
      <c r="B42" s="8">
        <v>3</v>
      </c>
      <c r="C42" s="7" t="s">
        <v>57</v>
      </c>
      <c r="D42" s="9">
        <v>1</v>
      </c>
      <c r="E42" s="9">
        <v>1</v>
      </c>
      <c r="F42" s="9">
        <v>810.26</v>
      </c>
      <c r="G42" s="9">
        <v>1</v>
      </c>
      <c r="H42" s="9">
        <v>809.88300000000004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</row>
    <row r="43" spans="1:14" x14ac:dyDescent="0.25">
      <c r="A43" s="7" t="s">
        <v>58</v>
      </c>
      <c r="B43" s="8">
        <v>3</v>
      </c>
      <c r="C43" s="7" t="s">
        <v>59</v>
      </c>
      <c r="D43" s="16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</row>
    <row r="44" spans="1:14" x14ac:dyDescent="0.25">
      <c r="A44" s="7" t="s">
        <v>58</v>
      </c>
      <c r="B44" s="8">
        <v>3</v>
      </c>
      <c r="C44" s="7" t="s">
        <v>60</v>
      </c>
      <c r="D44" s="16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</row>
    <row r="45" spans="1:14" x14ac:dyDescent="0.25">
      <c r="A45" s="7" t="s">
        <v>58</v>
      </c>
      <c r="B45" s="8">
        <v>3</v>
      </c>
      <c r="C45" s="7" t="s">
        <v>61</v>
      </c>
      <c r="D45" s="16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</row>
    <row r="46" spans="1:14" x14ac:dyDescent="0.25">
      <c r="A46" s="7" t="s">
        <v>58</v>
      </c>
      <c r="B46" s="8">
        <v>3</v>
      </c>
      <c r="C46" s="7" t="s">
        <v>62</v>
      </c>
      <c r="D46" s="16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</row>
    <row r="47" spans="1:14" x14ac:dyDescent="0.25">
      <c r="A47" s="7" t="s">
        <v>58</v>
      </c>
      <c r="B47" s="8">
        <v>3</v>
      </c>
      <c r="C47" s="7" t="s">
        <v>63</v>
      </c>
      <c r="D47" s="16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</row>
    <row r="48" spans="1:14" x14ac:dyDescent="0.25">
      <c r="A48" s="7" t="s">
        <v>58</v>
      </c>
      <c r="B48" s="8">
        <v>3</v>
      </c>
      <c r="C48" s="7" t="s">
        <v>64</v>
      </c>
      <c r="D48" s="16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</row>
    <row r="49" spans="1:14" x14ac:dyDescent="0.25">
      <c r="A49" s="7" t="s">
        <v>58</v>
      </c>
      <c r="B49" s="8">
        <v>3</v>
      </c>
      <c r="C49" s="7" t="s">
        <v>65</v>
      </c>
      <c r="D49" s="16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</row>
    <row r="50" spans="1:14" x14ac:dyDescent="0.25">
      <c r="A50" s="7" t="s">
        <v>58</v>
      </c>
      <c r="B50" s="8">
        <v>3</v>
      </c>
      <c r="C50" s="7" t="s">
        <v>66</v>
      </c>
      <c r="D50" s="16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</row>
    <row r="51" spans="1:14" x14ac:dyDescent="0.25">
      <c r="A51" s="7" t="s">
        <v>58</v>
      </c>
      <c r="B51" s="8">
        <v>3</v>
      </c>
      <c r="C51" s="7" t="s">
        <v>67</v>
      </c>
      <c r="D51" s="16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</row>
    <row r="52" spans="1:14" x14ac:dyDescent="0.25">
      <c r="A52" s="7" t="s">
        <v>58</v>
      </c>
      <c r="B52" s="8">
        <v>3</v>
      </c>
      <c r="C52" s="7" t="s">
        <v>68</v>
      </c>
      <c r="D52" s="16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1:14" x14ac:dyDescent="0.25">
      <c r="A53" s="7" t="s">
        <v>58</v>
      </c>
      <c r="B53" s="8">
        <v>3</v>
      </c>
      <c r="C53" s="7" t="s">
        <v>69</v>
      </c>
      <c r="D53" s="16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1:14" x14ac:dyDescent="0.25">
      <c r="A54" s="7" t="s">
        <v>58</v>
      </c>
      <c r="B54" s="8">
        <v>3</v>
      </c>
      <c r="C54" s="7" t="s">
        <v>70</v>
      </c>
      <c r="D54" s="16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1:14" x14ac:dyDescent="0.25">
      <c r="A55" s="7" t="s">
        <v>58</v>
      </c>
      <c r="B55" s="8">
        <v>5</v>
      </c>
      <c r="C55" s="7" t="s">
        <v>71</v>
      </c>
      <c r="D55" s="16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</row>
    <row r="56" spans="1:14" x14ac:dyDescent="0.25">
      <c r="A56" s="7" t="s">
        <v>58</v>
      </c>
      <c r="B56" s="8">
        <v>5</v>
      </c>
      <c r="C56" s="7" t="s">
        <v>72</v>
      </c>
      <c r="D56" s="16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</row>
    <row r="57" spans="1:14" x14ac:dyDescent="0.25">
      <c r="A57" s="7" t="s">
        <v>58</v>
      </c>
      <c r="B57" s="8">
        <v>5</v>
      </c>
      <c r="C57" s="7" t="s">
        <v>73</v>
      </c>
      <c r="D57" s="16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</row>
    <row r="58" spans="1:14" x14ac:dyDescent="0.25">
      <c r="A58" s="7" t="s">
        <v>58</v>
      </c>
      <c r="B58" s="8">
        <v>5</v>
      </c>
      <c r="C58" s="7" t="s">
        <v>74</v>
      </c>
      <c r="D58" s="16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1:14" x14ac:dyDescent="0.25">
      <c r="A59" s="7" t="s">
        <v>58</v>
      </c>
      <c r="B59" s="8">
        <v>5</v>
      </c>
      <c r="C59" s="7" t="s">
        <v>75</v>
      </c>
      <c r="D59" s="16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</row>
    <row r="60" spans="1:14" x14ac:dyDescent="0.25">
      <c r="A60" s="7" t="s">
        <v>58</v>
      </c>
      <c r="B60" s="8">
        <v>5</v>
      </c>
      <c r="C60" s="7" t="s">
        <v>76</v>
      </c>
      <c r="D60" s="16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</row>
    <row r="61" spans="1:14" x14ac:dyDescent="0.25">
      <c r="A61" s="7" t="s">
        <v>58</v>
      </c>
      <c r="B61" s="8">
        <v>5</v>
      </c>
      <c r="C61" s="7" t="s">
        <v>77</v>
      </c>
      <c r="D61" s="16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1:14" x14ac:dyDescent="0.25">
      <c r="A62" s="7" t="s">
        <v>58</v>
      </c>
      <c r="B62" s="8">
        <v>5</v>
      </c>
      <c r="C62" s="7" t="s">
        <v>78</v>
      </c>
      <c r="D62" s="16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</row>
    <row r="63" spans="1:14" x14ac:dyDescent="0.25">
      <c r="A63" s="7" t="s">
        <v>58</v>
      </c>
      <c r="B63" s="8">
        <v>5</v>
      </c>
      <c r="C63" s="7" t="s">
        <v>79</v>
      </c>
      <c r="D63" s="16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</row>
    <row r="64" spans="1:14" x14ac:dyDescent="0.25">
      <c r="A64" s="7" t="s">
        <v>58</v>
      </c>
      <c r="B64" s="8">
        <v>5</v>
      </c>
      <c r="C64" s="7" t="s">
        <v>80</v>
      </c>
      <c r="D64" s="16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</row>
    <row r="65" spans="1:14" x14ac:dyDescent="0.25">
      <c r="A65" s="7" t="s">
        <v>58</v>
      </c>
      <c r="B65" s="8">
        <v>5</v>
      </c>
      <c r="C65" s="7" t="s">
        <v>81</v>
      </c>
      <c r="D65" s="16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</row>
    <row r="66" spans="1:14" x14ac:dyDescent="0.25">
      <c r="A66" s="7" t="s">
        <v>58</v>
      </c>
      <c r="B66" s="8">
        <v>5</v>
      </c>
      <c r="C66" s="7" t="s">
        <v>82</v>
      </c>
      <c r="D66" s="16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</row>
    <row r="67" spans="1:14" x14ac:dyDescent="0.25">
      <c r="A67" s="7" t="s">
        <v>83</v>
      </c>
      <c r="B67" s="8">
        <v>4</v>
      </c>
      <c r="C67" s="7" t="s">
        <v>84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</row>
    <row r="68" spans="1:14" x14ac:dyDescent="0.25">
      <c r="A68" s="7" t="s">
        <v>85</v>
      </c>
      <c r="B68" s="8">
        <v>4</v>
      </c>
      <c r="C68" s="7" t="s">
        <v>86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</row>
    <row r="69" spans="1:14" x14ac:dyDescent="0.25">
      <c r="A69" s="7" t="s">
        <v>85</v>
      </c>
      <c r="B69" s="8">
        <v>5</v>
      </c>
      <c r="C69" s="7" t="s">
        <v>87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</row>
    <row r="70" spans="1:14" x14ac:dyDescent="0.25">
      <c r="A70" s="7" t="s">
        <v>85</v>
      </c>
      <c r="B70" s="8">
        <v>6</v>
      </c>
      <c r="C70" s="7" t="s">
        <v>88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</row>
    <row r="71" spans="1:14" x14ac:dyDescent="0.25">
      <c r="A71" s="7" t="s">
        <v>85</v>
      </c>
      <c r="B71" s="8">
        <v>6</v>
      </c>
      <c r="C71" s="7" t="s">
        <v>89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</row>
    <row r="72" spans="1:14" x14ac:dyDescent="0.25">
      <c r="A72" s="7" t="s">
        <v>85</v>
      </c>
      <c r="B72" s="8">
        <v>6</v>
      </c>
      <c r="C72" s="7" t="s">
        <v>90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</row>
    <row r="73" spans="1:14" x14ac:dyDescent="0.25">
      <c r="A73" s="7" t="s">
        <v>91</v>
      </c>
      <c r="B73" s="8">
        <v>3</v>
      </c>
      <c r="C73" s="7" t="s">
        <v>92</v>
      </c>
      <c r="D73" s="9">
        <v>2</v>
      </c>
      <c r="E73" s="9">
        <v>2</v>
      </c>
      <c r="F73" s="9">
        <v>220.5</v>
      </c>
      <c r="G73" s="9">
        <v>2</v>
      </c>
      <c r="H73" s="9">
        <v>220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</row>
    <row r="74" spans="1:14" x14ac:dyDescent="0.25">
      <c r="A74" s="7" t="s">
        <v>93</v>
      </c>
      <c r="B74" s="8">
        <v>5</v>
      </c>
      <c r="C74" s="7" t="s">
        <v>94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</row>
    <row r="75" spans="1:14" x14ac:dyDescent="0.25">
      <c r="A75" s="7" t="s">
        <v>93</v>
      </c>
      <c r="B75" s="8">
        <v>5</v>
      </c>
      <c r="C75" s="7" t="s">
        <v>95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</row>
    <row r="76" spans="1:14" x14ac:dyDescent="0.25">
      <c r="A76" s="7" t="s">
        <v>93</v>
      </c>
      <c r="B76" s="8">
        <v>5</v>
      </c>
      <c r="C76" s="7" t="s">
        <v>96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</row>
    <row r="77" spans="1:14" x14ac:dyDescent="0.25">
      <c r="A77" s="7" t="s">
        <v>93</v>
      </c>
      <c r="B77" s="8">
        <v>5</v>
      </c>
      <c r="C77" s="7" t="s">
        <v>97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</row>
    <row r="78" spans="1:14" x14ac:dyDescent="0.25">
      <c r="A78" s="7" t="s">
        <v>93</v>
      </c>
      <c r="B78" s="8">
        <v>2</v>
      </c>
      <c r="C78" s="7" t="s">
        <v>98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</row>
    <row r="79" spans="1:14" x14ac:dyDescent="0.25">
      <c r="A79" s="7" t="s">
        <v>93</v>
      </c>
      <c r="B79" s="8">
        <v>2</v>
      </c>
      <c r="C79" s="7" t="s">
        <v>99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</row>
    <row r="80" spans="1:14" x14ac:dyDescent="0.25">
      <c r="A80" s="7" t="s">
        <v>93</v>
      </c>
      <c r="B80" s="8">
        <v>2</v>
      </c>
      <c r="C80" s="7" t="s">
        <v>100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</row>
    <row r="81" spans="1:14" x14ac:dyDescent="0.25">
      <c r="A81" s="7" t="s">
        <v>93</v>
      </c>
      <c r="B81" s="8">
        <v>5</v>
      </c>
      <c r="C81" s="7" t="s">
        <v>101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</row>
    <row r="82" spans="1:14" x14ac:dyDescent="0.25">
      <c r="A82" s="7" t="s">
        <v>93</v>
      </c>
      <c r="B82" s="8">
        <v>5</v>
      </c>
      <c r="C82" s="7" t="s">
        <v>102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</row>
    <row r="83" spans="1:14" x14ac:dyDescent="0.25">
      <c r="A83" s="7" t="s">
        <v>93</v>
      </c>
      <c r="B83" s="8">
        <v>4</v>
      </c>
      <c r="C83" s="7" t="s">
        <v>103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</row>
    <row r="84" spans="1:14" x14ac:dyDescent="0.25">
      <c r="A84" s="7" t="s">
        <v>93</v>
      </c>
      <c r="B84" s="8">
        <v>4</v>
      </c>
      <c r="C84" s="7" t="s">
        <v>104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</row>
    <row r="85" spans="1:14" x14ac:dyDescent="0.25">
      <c r="A85" s="7" t="s">
        <v>93</v>
      </c>
      <c r="B85" s="8">
        <v>4</v>
      </c>
      <c r="C85" s="7" t="s">
        <v>105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</row>
    <row r="86" spans="1:14" x14ac:dyDescent="0.25">
      <c r="A86" s="7" t="s">
        <v>93</v>
      </c>
      <c r="B86" s="8">
        <v>4</v>
      </c>
      <c r="C86" s="7" t="s">
        <v>106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</row>
    <row r="87" spans="1:14" x14ac:dyDescent="0.25">
      <c r="A87" s="7" t="s">
        <v>93</v>
      </c>
      <c r="B87" s="8">
        <v>4</v>
      </c>
      <c r="C87" s="7" t="s">
        <v>107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</row>
    <row r="88" spans="1:14" x14ac:dyDescent="0.25">
      <c r="A88" s="7" t="s">
        <v>93</v>
      </c>
      <c r="B88" s="8">
        <v>4</v>
      </c>
      <c r="C88" s="7" t="s">
        <v>108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</row>
    <row r="89" spans="1:14" x14ac:dyDescent="0.25">
      <c r="A89" s="7" t="s">
        <v>93</v>
      </c>
      <c r="B89" s="8">
        <v>3</v>
      </c>
      <c r="C89" s="7" t="s">
        <v>109</v>
      </c>
      <c r="D89" s="9">
        <v>2</v>
      </c>
      <c r="E89" s="9">
        <v>2</v>
      </c>
      <c r="F89" s="9">
        <v>604.69200000000001</v>
      </c>
      <c r="G89" s="9">
        <v>2</v>
      </c>
      <c r="H89" s="9">
        <v>600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</row>
    <row r="90" spans="1:14" x14ac:dyDescent="0.25">
      <c r="A90" s="7" t="s">
        <v>93</v>
      </c>
      <c r="B90" s="8">
        <v>3</v>
      </c>
      <c r="C90" s="7" t="s">
        <v>110</v>
      </c>
      <c r="D90" s="9">
        <v>2</v>
      </c>
      <c r="E90" s="9">
        <v>2</v>
      </c>
      <c r="F90" s="9">
        <v>80.558999999999997</v>
      </c>
      <c r="G90" s="9">
        <v>2</v>
      </c>
      <c r="H90" s="9">
        <v>80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</row>
    <row r="91" spans="1:14" x14ac:dyDescent="0.25">
      <c r="A91" s="7" t="s">
        <v>93</v>
      </c>
      <c r="B91" s="8">
        <v>3</v>
      </c>
      <c r="C91" s="7" t="s">
        <v>111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</row>
    <row r="92" spans="1:14" x14ac:dyDescent="0.25">
      <c r="A92" s="7" t="s">
        <v>93</v>
      </c>
      <c r="B92" s="8">
        <v>5</v>
      </c>
      <c r="C92" s="7" t="s">
        <v>112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</row>
    <row r="93" spans="1:14" x14ac:dyDescent="0.25">
      <c r="A93" s="7" t="s">
        <v>93</v>
      </c>
      <c r="B93" s="8">
        <v>5</v>
      </c>
      <c r="C93" s="7" t="s">
        <v>113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</row>
    <row r="94" spans="1:14" x14ac:dyDescent="0.25">
      <c r="A94" s="7" t="s">
        <v>114</v>
      </c>
      <c r="B94" s="8">
        <v>4</v>
      </c>
      <c r="C94" s="7" t="s">
        <v>115</v>
      </c>
      <c r="D94" s="9">
        <v>1</v>
      </c>
      <c r="E94" s="9">
        <v>1</v>
      </c>
      <c r="F94" s="9">
        <v>520.55499999999995</v>
      </c>
      <c r="G94" s="9">
        <v>1</v>
      </c>
      <c r="H94" s="9">
        <v>518.32500000000005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</row>
    <row r="95" spans="1:14" x14ac:dyDescent="0.25">
      <c r="A95" s="7" t="s">
        <v>114</v>
      </c>
      <c r="B95" s="8">
        <v>4</v>
      </c>
      <c r="C95" s="7" t="s">
        <v>116</v>
      </c>
      <c r="D95" s="9">
        <v>1</v>
      </c>
      <c r="E95" s="9">
        <v>1</v>
      </c>
      <c r="F95" s="9">
        <v>11705.257</v>
      </c>
      <c r="G95" s="9">
        <v>1</v>
      </c>
      <c r="H95" s="9">
        <v>11724.762000000001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</row>
    <row r="96" spans="1:14" x14ac:dyDescent="0.25">
      <c r="A96" s="7" t="s">
        <v>114</v>
      </c>
      <c r="B96" s="8">
        <v>4</v>
      </c>
      <c r="C96" s="7" t="s">
        <v>117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</row>
    <row r="97" spans="1:14" x14ac:dyDescent="0.25">
      <c r="A97" s="7" t="s">
        <v>118</v>
      </c>
      <c r="B97" s="8">
        <v>2</v>
      </c>
      <c r="C97" s="7" t="s">
        <v>119</v>
      </c>
      <c r="D97" s="9">
        <v>1</v>
      </c>
      <c r="E97" s="9">
        <v>1</v>
      </c>
      <c r="F97" s="9">
        <v>200.75</v>
      </c>
      <c r="G97" s="9">
        <v>1</v>
      </c>
      <c r="H97" s="9">
        <v>200.75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</row>
    <row r="98" spans="1:14" x14ac:dyDescent="0.25">
      <c r="A98" s="7" t="s">
        <v>118</v>
      </c>
      <c r="B98" s="8">
        <v>3</v>
      </c>
      <c r="C98" s="7" t="s">
        <v>120</v>
      </c>
      <c r="D98" s="9">
        <v>1</v>
      </c>
      <c r="E98" s="9">
        <v>1</v>
      </c>
      <c r="F98" s="9">
        <v>4859.3</v>
      </c>
      <c r="G98" s="9">
        <v>1</v>
      </c>
      <c r="H98" s="9">
        <v>4859.3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</row>
    <row r="99" spans="1:14" x14ac:dyDescent="0.25">
      <c r="A99" s="7" t="s">
        <v>118</v>
      </c>
      <c r="B99" s="8">
        <v>3</v>
      </c>
      <c r="C99" s="7" t="s">
        <v>121</v>
      </c>
      <c r="D99" s="9">
        <v>2</v>
      </c>
      <c r="E99" s="9">
        <v>2</v>
      </c>
      <c r="F99" s="9">
        <v>1499.77</v>
      </c>
      <c r="G99" s="9">
        <v>4</v>
      </c>
      <c r="H99" s="9">
        <v>1499.77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</row>
    <row r="100" spans="1:14" x14ac:dyDescent="0.25">
      <c r="A100" s="7" t="s">
        <v>118</v>
      </c>
      <c r="B100" s="8">
        <v>5</v>
      </c>
      <c r="C100" s="7" t="s">
        <v>122</v>
      </c>
      <c r="D100" s="9">
        <v>4</v>
      </c>
      <c r="E100" s="9">
        <v>4</v>
      </c>
      <c r="F100" s="9">
        <v>6515.55</v>
      </c>
      <c r="G100" s="9">
        <v>6</v>
      </c>
      <c r="H100" s="9">
        <v>6515.55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</row>
    <row r="101" spans="1:14" x14ac:dyDescent="0.25">
      <c r="A101" s="7" t="s">
        <v>118</v>
      </c>
      <c r="B101" s="8">
        <v>5</v>
      </c>
      <c r="C101" s="7" t="s">
        <v>123</v>
      </c>
      <c r="D101" s="9">
        <v>1</v>
      </c>
      <c r="E101" s="9">
        <v>1</v>
      </c>
      <c r="F101" s="9">
        <v>400</v>
      </c>
      <c r="G101" s="9">
        <v>1</v>
      </c>
      <c r="H101" s="9">
        <v>400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</row>
    <row r="102" spans="1:14" x14ac:dyDescent="0.25">
      <c r="A102" s="7" t="s">
        <v>118</v>
      </c>
      <c r="B102" s="8">
        <v>5</v>
      </c>
      <c r="C102" s="7" t="s">
        <v>124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</row>
    <row r="103" spans="1:14" x14ac:dyDescent="0.25">
      <c r="A103" s="7" t="s">
        <v>118</v>
      </c>
      <c r="B103" s="8">
        <v>5</v>
      </c>
      <c r="C103" s="7" t="s">
        <v>125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</row>
    <row r="104" spans="1:14" x14ac:dyDescent="0.25">
      <c r="A104" s="7" t="s">
        <v>118</v>
      </c>
      <c r="B104" s="8">
        <v>5</v>
      </c>
      <c r="C104" s="7" t="s">
        <v>126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</row>
    <row r="105" spans="1:14" x14ac:dyDescent="0.25">
      <c r="A105" s="7" t="s">
        <v>118</v>
      </c>
      <c r="B105" s="8">
        <v>5</v>
      </c>
      <c r="C105" s="7" t="s">
        <v>127</v>
      </c>
      <c r="D105" s="9">
        <v>3</v>
      </c>
      <c r="E105" s="9">
        <v>3</v>
      </c>
      <c r="F105" s="9">
        <v>350</v>
      </c>
      <c r="G105" s="9">
        <v>3</v>
      </c>
      <c r="H105" s="9">
        <v>350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</row>
    <row r="106" spans="1:14" x14ac:dyDescent="0.25">
      <c r="A106" s="7" t="s">
        <v>128</v>
      </c>
      <c r="B106" s="8">
        <v>5</v>
      </c>
      <c r="C106" s="7" t="s">
        <v>129</v>
      </c>
      <c r="D106" s="9">
        <v>3</v>
      </c>
      <c r="E106" s="9">
        <v>3</v>
      </c>
      <c r="F106" s="9">
        <v>3857.84</v>
      </c>
      <c r="G106" s="9">
        <v>3</v>
      </c>
      <c r="H106" s="9">
        <v>3876.18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</row>
    <row r="107" spans="1:14" x14ac:dyDescent="0.25">
      <c r="A107" s="7" t="s">
        <v>128</v>
      </c>
      <c r="B107" s="8">
        <v>2</v>
      </c>
      <c r="C107" s="7" t="s">
        <v>130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</row>
    <row r="108" spans="1:14" x14ac:dyDescent="0.25">
      <c r="A108" s="7" t="s">
        <v>128</v>
      </c>
      <c r="B108" s="8">
        <v>1</v>
      </c>
      <c r="C108" s="7" t="s">
        <v>131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</row>
    <row r="109" spans="1:14" x14ac:dyDescent="0.25">
      <c r="A109" s="7" t="s">
        <v>128</v>
      </c>
      <c r="B109" s="8">
        <v>3</v>
      </c>
      <c r="C109" s="7" t="s">
        <v>132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</row>
    <row r="110" spans="1:14" x14ac:dyDescent="0.25">
      <c r="A110" s="7" t="s">
        <v>128</v>
      </c>
      <c r="B110" s="8">
        <v>4</v>
      </c>
      <c r="C110" s="7" t="s">
        <v>133</v>
      </c>
      <c r="D110" s="9">
        <v>1</v>
      </c>
      <c r="E110" s="9">
        <v>1</v>
      </c>
      <c r="F110" s="9">
        <v>25.07</v>
      </c>
      <c r="G110" s="9">
        <v>1</v>
      </c>
      <c r="H110" s="9">
        <v>25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</row>
    <row r="111" spans="1:14" x14ac:dyDescent="0.25">
      <c r="A111" s="17"/>
      <c r="B111" s="18"/>
      <c r="C111" s="17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</row>
    <row r="112" spans="1:14" x14ac:dyDescent="0.25">
      <c r="A112" s="17"/>
      <c r="B112" s="17"/>
      <c r="C112" s="17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</row>
    <row r="113" spans="1:14" x14ac:dyDescent="0.25">
      <c r="A113" s="20"/>
      <c r="B113" s="20"/>
      <c r="C113" s="21" t="s">
        <v>134</v>
      </c>
      <c r="D113" s="22">
        <v>31</v>
      </c>
      <c r="E113" s="22">
        <v>31</v>
      </c>
      <c r="F113" s="22">
        <v>37855.373</v>
      </c>
      <c r="G113" s="22">
        <v>35</v>
      </c>
      <c r="H113" s="22">
        <v>37879.72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</row>
    <row r="114" spans="1:14" x14ac:dyDescent="0.25">
      <c r="A114" s="17"/>
      <c r="B114" s="17"/>
      <c r="C114" s="10" t="s">
        <v>135</v>
      </c>
      <c r="D114" s="23">
        <v>1</v>
      </c>
      <c r="E114" s="23">
        <v>1</v>
      </c>
      <c r="F114" s="23">
        <v>5407.11</v>
      </c>
      <c r="G114" s="23">
        <v>1</v>
      </c>
      <c r="H114" s="23">
        <v>5400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</row>
    <row r="115" spans="1:14" x14ac:dyDescent="0.25">
      <c r="A115" s="17"/>
      <c r="B115" s="17"/>
      <c r="C115" s="24" t="s">
        <v>136</v>
      </c>
      <c r="D115" s="25">
        <v>1</v>
      </c>
      <c r="E115" s="25">
        <v>1</v>
      </c>
      <c r="F115" s="25">
        <v>200.75</v>
      </c>
      <c r="G115" s="25">
        <v>1</v>
      </c>
      <c r="H115" s="25">
        <v>200.75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</row>
    <row r="116" spans="1:14" x14ac:dyDescent="0.25">
      <c r="A116" s="17"/>
      <c r="B116" s="17"/>
      <c r="C116" s="24" t="s">
        <v>137</v>
      </c>
      <c r="D116" s="25">
        <v>14</v>
      </c>
      <c r="E116" s="25">
        <v>14</v>
      </c>
      <c r="F116" s="25">
        <v>8676.3109999999997</v>
      </c>
      <c r="G116" s="25">
        <v>16</v>
      </c>
      <c r="H116" s="25">
        <v>8668.9529999999995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</row>
    <row r="117" spans="1:14" x14ac:dyDescent="0.25">
      <c r="A117" s="17"/>
      <c r="B117" s="17"/>
      <c r="C117" s="24" t="s">
        <v>138</v>
      </c>
      <c r="D117" s="25">
        <v>4</v>
      </c>
      <c r="E117" s="25">
        <v>4</v>
      </c>
      <c r="F117" s="25">
        <v>12447.812</v>
      </c>
      <c r="G117" s="25">
        <v>4</v>
      </c>
      <c r="H117" s="25">
        <v>12468.287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</row>
    <row r="118" spans="1:14" x14ac:dyDescent="0.25">
      <c r="A118" s="17"/>
      <c r="B118" s="17"/>
      <c r="C118" s="24" t="s">
        <v>139</v>
      </c>
      <c r="D118" s="25">
        <v>11</v>
      </c>
      <c r="E118" s="25">
        <v>11</v>
      </c>
      <c r="F118" s="25">
        <v>11123.39</v>
      </c>
      <c r="G118" s="25">
        <v>13</v>
      </c>
      <c r="H118" s="25">
        <v>11141.73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</row>
    <row r="119" spans="1:14" x14ac:dyDescent="0.25">
      <c r="A119" s="17"/>
      <c r="B119" s="17"/>
      <c r="C119" s="14" t="s">
        <v>140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</row>
  </sheetData>
  <pageMargins left="0.7" right="0.7" top="0.75" bottom="0.75" header="0.3" footer="0.3"/>
  <pageSetup scale="77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workbookViewId="0">
      <selection activeCell="E3" sqref="E3"/>
    </sheetView>
  </sheetViews>
  <sheetFormatPr baseColWidth="10" defaultRowHeight="15" x14ac:dyDescent="0.25"/>
  <cols>
    <col min="3" max="3" width="25.140625" bestFit="1" customWidth="1"/>
  </cols>
  <sheetData>
    <row r="1" spans="1:14" x14ac:dyDescent="0.25">
      <c r="A1" s="146" t="s">
        <v>0</v>
      </c>
      <c r="B1" s="147"/>
      <c r="C1" s="146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146" t="s">
        <v>1</v>
      </c>
      <c r="B2" s="147"/>
      <c r="C2" s="146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146" t="s">
        <v>268</v>
      </c>
      <c r="B3" s="147"/>
      <c r="C3" s="1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146"/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33" x14ac:dyDescent="0.25">
      <c r="A5" s="150" t="s">
        <v>3</v>
      </c>
      <c r="B5" s="151" t="s">
        <v>4</v>
      </c>
      <c r="C5" s="151" t="s">
        <v>5</v>
      </c>
      <c r="D5" s="151" t="s">
        <v>6</v>
      </c>
      <c r="E5" s="151" t="s">
        <v>7</v>
      </c>
      <c r="F5" s="151" t="s">
        <v>245</v>
      </c>
      <c r="G5" s="151" t="s">
        <v>144</v>
      </c>
      <c r="H5" s="151" t="s">
        <v>10</v>
      </c>
      <c r="I5" s="151" t="s">
        <v>182</v>
      </c>
      <c r="J5" s="151" t="s">
        <v>12</v>
      </c>
      <c r="K5" s="151" t="s">
        <v>148</v>
      </c>
      <c r="L5" s="151" t="s">
        <v>246</v>
      </c>
      <c r="M5" s="151" t="s">
        <v>164</v>
      </c>
      <c r="N5" s="151" t="s">
        <v>247</v>
      </c>
    </row>
    <row r="6" spans="1:14" x14ac:dyDescent="0.25">
      <c r="A6" s="63" t="s">
        <v>17</v>
      </c>
      <c r="B6" s="99">
        <v>3</v>
      </c>
      <c r="C6" s="65" t="s">
        <v>18</v>
      </c>
      <c r="D6" s="38">
        <v>12</v>
      </c>
      <c r="E6" s="38">
        <v>12</v>
      </c>
      <c r="F6" s="38">
        <v>13460.3856956</v>
      </c>
      <c r="G6" s="38">
        <v>9</v>
      </c>
      <c r="H6" s="38">
        <v>835.06200000000001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</row>
    <row r="7" spans="1:14" x14ac:dyDescent="0.25">
      <c r="A7" s="63" t="s">
        <v>17</v>
      </c>
      <c r="B7" s="99">
        <v>3</v>
      </c>
      <c r="C7" s="65" t="s">
        <v>19</v>
      </c>
      <c r="D7" s="38">
        <v>11</v>
      </c>
      <c r="E7" s="38">
        <v>11</v>
      </c>
      <c r="F7" s="38">
        <v>31096.316759699999</v>
      </c>
      <c r="G7" s="38">
        <v>3</v>
      </c>
      <c r="H7" s="38">
        <v>630.66499999999996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</row>
    <row r="8" spans="1:14" x14ac:dyDescent="0.25">
      <c r="A8" s="63" t="s">
        <v>17</v>
      </c>
      <c r="B8" s="99">
        <v>3</v>
      </c>
      <c r="C8" s="65" t="s">
        <v>20</v>
      </c>
      <c r="D8" s="38">
        <v>7</v>
      </c>
      <c r="E8" s="38">
        <v>7</v>
      </c>
      <c r="F8" s="38">
        <v>1513.7240399</v>
      </c>
      <c r="G8" s="38">
        <v>5</v>
      </c>
      <c r="H8" s="38">
        <v>426.916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</row>
    <row r="9" spans="1:14" x14ac:dyDescent="0.25">
      <c r="A9" s="63" t="s">
        <v>17</v>
      </c>
      <c r="B9" s="99">
        <v>4</v>
      </c>
      <c r="C9" s="65" t="s">
        <v>21</v>
      </c>
      <c r="D9" s="38">
        <v>5</v>
      </c>
      <c r="E9" s="38">
        <v>5</v>
      </c>
      <c r="F9" s="38">
        <v>1335.5111385999999</v>
      </c>
      <c r="G9" s="38">
        <v>2</v>
      </c>
      <c r="H9" s="38">
        <v>175.565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</row>
    <row r="10" spans="1:14" x14ac:dyDescent="0.25">
      <c r="A10" s="63" t="s">
        <v>17</v>
      </c>
      <c r="B10" s="99">
        <v>4</v>
      </c>
      <c r="C10" s="65" t="s">
        <v>22</v>
      </c>
      <c r="D10" s="38">
        <v>3</v>
      </c>
      <c r="E10" s="38">
        <v>3</v>
      </c>
      <c r="F10" s="38">
        <v>572.20932200000004</v>
      </c>
      <c r="G10" s="38">
        <v>2</v>
      </c>
      <c r="H10" s="38">
        <v>75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</row>
    <row r="11" spans="1:14" x14ac:dyDescent="0.25">
      <c r="A11" s="63" t="s">
        <v>17</v>
      </c>
      <c r="B11" s="99">
        <v>4</v>
      </c>
      <c r="C11" s="65" t="s">
        <v>23</v>
      </c>
      <c r="D11" s="38">
        <v>1</v>
      </c>
      <c r="E11" s="38">
        <v>1</v>
      </c>
      <c r="F11" s="38">
        <v>45.7043781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</row>
    <row r="12" spans="1:14" x14ac:dyDescent="0.25">
      <c r="A12" s="63" t="s">
        <v>17</v>
      </c>
      <c r="B12" s="99">
        <v>4</v>
      </c>
      <c r="C12" s="65" t="s">
        <v>24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</row>
    <row r="13" spans="1:14" x14ac:dyDescent="0.25">
      <c r="A13" s="63" t="s">
        <v>17</v>
      </c>
      <c r="B13" s="99">
        <v>2</v>
      </c>
      <c r="C13" s="65" t="s">
        <v>25</v>
      </c>
      <c r="D13" s="38">
        <v>3</v>
      </c>
      <c r="E13" s="38">
        <v>3</v>
      </c>
      <c r="F13" s="38">
        <v>8882.9123724000001</v>
      </c>
      <c r="G13" s="38">
        <v>2</v>
      </c>
      <c r="H13" s="38">
        <v>150.398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</row>
    <row r="14" spans="1:14" x14ac:dyDescent="0.25">
      <c r="A14" s="63" t="s">
        <v>17</v>
      </c>
      <c r="B14" s="99">
        <v>2</v>
      </c>
      <c r="C14" s="65" t="s">
        <v>26</v>
      </c>
      <c r="D14" s="38">
        <v>1</v>
      </c>
      <c r="E14" s="38">
        <v>1</v>
      </c>
      <c r="F14" s="38">
        <v>10050.8237028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</row>
    <row r="15" spans="1:14" x14ac:dyDescent="0.25">
      <c r="A15" s="63" t="s">
        <v>17</v>
      </c>
      <c r="B15" s="99">
        <v>4</v>
      </c>
      <c r="C15" s="65" t="s">
        <v>27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</row>
    <row r="16" spans="1:14" x14ac:dyDescent="0.25">
      <c r="A16" s="63" t="s">
        <v>17</v>
      </c>
      <c r="B16" s="99">
        <v>3</v>
      </c>
      <c r="C16" s="65" t="s">
        <v>28</v>
      </c>
      <c r="D16" s="38">
        <v>8</v>
      </c>
      <c r="E16" s="38">
        <v>8</v>
      </c>
      <c r="F16" s="38">
        <v>3759.6798785000001</v>
      </c>
      <c r="G16" s="38">
        <v>6</v>
      </c>
      <c r="H16" s="38">
        <v>436.96899999999999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</row>
    <row r="17" spans="1:14" x14ac:dyDescent="0.25">
      <c r="A17" s="63" t="s">
        <v>17</v>
      </c>
      <c r="B17" s="99">
        <v>4</v>
      </c>
      <c r="C17" s="65" t="s">
        <v>29</v>
      </c>
      <c r="D17" s="38">
        <v>14</v>
      </c>
      <c r="E17" s="38">
        <v>14</v>
      </c>
      <c r="F17" s="38">
        <v>10533.396033399998</v>
      </c>
      <c r="G17" s="38">
        <v>9</v>
      </c>
      <c r="H17" s="38">
        <v>3950.4450000000002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</row>
    <row r="18" spans="1:14" x14ac:dyDescent="0.25">
      <c r="A18" s="63" t="s">
        <v>17</v>
      </c>
      <c r="B18" s="99">
        <v>4</v>
      </c>
      <c r="C18" s="65" t="s">
        <v>30</v>
      </c>
      <c r="D18" s="38">
        <v>5</v>
      </c>
      <c r="E18" s="38">
        <v>5</v>
      </c>
      <c r="F18" s="38">
        <v>1947.0392974000001</v>
      </c>
      <c r="G18" s="38">
        <v>5</v>
      </c>
      <c r="H18" s="38">
        <v>259.13900000000001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</row>
    <row r="19" spans="1:14" x14ac:dyDescent="0.25">
      <c r="A19" s="63" t="s">
        <v>17</v>
      </c>
      <c r="B19" s="99">
        <v>4</v>
      </c>
      <c r="C19" s="65" t="s">
        <v>31</v>
      </c>
      <c r="D19" s="38">
        <v>4</v>
      </c>
      <c r="E19" s="38">
        <v>4</v>
      </c>
      <c r="F19" s="38">
        <v>6803.0303745000001</v>
      </c>
      <c r="G19" s="38">
        <v>1</v>
      </c>
      <c r="H19" s="38">
        <v>50.133000000000003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</row>
    <row r="20" spans="1:14" x14ac:dyDescent="0.25">
      <c r="A20" s="63" t="s">
        <v>17</v>
      </c>
      <c r="B20" s="99">
        <v>5</v>
      </c>
      <c r="C20" s="65" t="s">
        <v>32</v>
      </c>
      <c r="D20" s="38">
        <v>1</v>
      </c>
      <c r="E20" s="38">
        <v>1</v>
      </c>
      <c r="F20" s="38">
        <v>51.973069000000002</v>
      </c>
      <c r="G20" s="38">
        <v>1</v>
      </c>
      <c r="H20" s="38">
        <v>50.133000000000003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</row>
    <row r="21" spans="1:14" x14ac:dyDescent="0.25">
      <c r="A21" s="63" t="s">
        <v>17</v>
      </c>
      <c r="B21" s="99">
        <v>2</v>
      </c>
      <c r="C21" s="65" t="s">
        <v>33</v>
      </c>
      <c r="D21" s="38">
        <v>12</v>
      </c>
      <c r="E21" s="38">
        <v>13</v>
      </c>
      <c r="F21" s="38">
        <v>5288.058</v>
      </c>
      <c r="G21" s="38">
        <v>11</v>
      </c>
      <c r="H21" s="38">
        <v>2869.8510000000001</v>
      </c>
      <c r="I21" s="38">
        <v>2</v>
      </c>
      <c r="J21" s="38">
        <v>337.68799999999999</v>
      </c>
      <c r="K21" s="38">
        <v>0</v>
      </c>
      <c r="L21" s="38">
        <v>0</v>
      </c>
      <c r="M21" s="38">
        <v>0</v>
      </c>
      <c r="N21" s="38">
        <v>0</v>
      </c>
    </row>
    <row r="22" spans="1:14" x14ac:dyDescent="0.25">
      <c r="A22" s="63" t="s">
        <v>17</v>
      </c>
      <c r="B22" s="99">
        <v>3</v>
      </c>
      <c r="C22" s="65" t="s">
        <v>34</v>
      </c>
      <c r="D22" s="38">
        <v>27</v>
      </c>
      <c r="E22" s="38">
        <v>28</v>
      </c>
      <c r="F22" s="38">
        <v>58107.435022899997</v>
      </c>
      <c r="G22" s="38">
        <v>21</v>
      </c>
      <c r="H22" s="38">
        <v>14512.498</v>
      </c>
      <c r="I22" s="38">
        <v>1</v>
      </c>
      <c r="J22" s="38">
        <v>6653.4539999999997</v>
      </c>
      <c r="K22" s="38">
        <v>0</v>
      </c>
      <c r="L22" s="38">
        <v>0</v>
      </c>
      <c r="M22" s="38">
        <v>0</v>
      </c>
      <c r="N22" s="38">
        <v>0</v>
      </c>
    </row>
    <row r="23" spans="1:14" x14ac:dyDescent="0.25">
      <c r="A23" s="63" t="s">
        <v>17</v>
      </c>
      <c r="B23" s="99">
        <v>3</v>
      </c>
      <c r="C23" s="65" t="s">
        <v>36</v>
      </c>
      <c r="D23" s="38">
        <v>27</v>
      </c>
      <c r="E23" s="38">
        <v>27</v>
      </c>
      <c r="F23" s="38">
        <v>137263.2309584</v>
      </c>
      <c r="G23" s="38">
        <v>16</v>
      </c>
      <c r="H23" s="38">
        <v>47802.324000000001</v>
      </c>
      <c r="I23" s="38">
        <v>4</v>
      </c>
      <c r="J23" s="38">
        <v>30083.664000000001</v>
      </c>
      <c r="K23" s="38">
        <v>0</v>
      </c>
      <c r="L23" s="38">
        <v>0</v>
      </c>
      <c r="M23" s="38">
        <v>0</v>
      </c>
      <c r="N23" s="38">
        <v>0</v>
      </c>
    </row>
    <row r="24" spans="1:14" x14ac:dyDescent="0.25">
      <c r="A24" s="63" t="s">
        <v>17</v>
      </c>
      <c r="B24" s="99">
        <v>3</v>
      </c>
      <c r="C24" s="65" t="s">
        <v>223</v>
      </c>
      <c r="D24" s="38">
        <v>1</v>
      </c>
      <c r="E24" s="38">
        <v>1</v>
      </c>
      <c r="F24" s="38">
        <v>398.52787050000001</v>
      </c>
      <c r="G24" s="38">
        <v>1</v>
      </c>
      <c r="H24" s="38">
        <v>103.608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</row>
    <row r="25" spans="1:14" x14ac:dyDescent="0.25">
      <c r="A25" s="63" t="s">
        <v>17</v>
      </c>
      <c r="B25" s="99">
        <v>4</v>
      </c>
      <c r="C25" s="65" t="s">
        <v>38</v>
      </c>
      <c r="D25" s="38">
        <v>15</v>
      </c>
      <c r="E25" s="38">
        <v>15</v>
      </c>
      <c r="F25" s="38">
        <v>65687.933999999994</v>
      </c>
      <c r="G25" s="38">
        <v>9</v>
      </c>
      <c r="H25" s="38">
        <v>2191.4389999999999</v>
      </c>
      <c r="I25" s="38">
        <v>2</v>
      </c>
      <c r="J25" s="38">
        <v>32425.998</v>
      </c>
      <c r="K25" s="38">
        <v>0</v>
      </c>
      <c r="L25" s="38">
        <v>0</v>
      </c>
      <c r="M25" s="38">
        <v>0</v>
      </c>
      <c r="N25" s="38">
        <v>0</v>
      </c>
    </row>
    <row r="26" spans="1:14" x14ac:dyDescent="0.25">
      <c r="A26" s="63" t="s">
        <v>17</v>
      </c>
      <c r="B26" s="99">
        <v>3</v>
      </c>
      <c r="C26" s="65" t="s">
        <v>224</v>
      </c>
      <c r="D26" s="38">
        <v>1</v>
      </c>
      <c r="E26" s="38">
        <v>1</v>
      </c>
      <c r="F26" s="38">
        <v>156.16976159999999</v>
      </c>
      <c r="G26" s="38">
        <v>1</v>
      </c>
      <c r="H26" s="38">
        <v>16.744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</row>
    <row r="27" spans="1:14" x14ac:dyDescent="0.25">
      <c r="A27" s="63" t="s">
        <v>17</v>
      </c>
      <c r="B27" s="99">
        <v>4</v>
      </c>
      <c r="C27" s="65" t="s">
        <v>225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</row>
    <row r="28" spans="1:14" x14ac:dyDescent="0.25">
      <c r="A28" s="63" t="s">
        <v>17</v>
      </c>
      <c r="B28" s="99">
        <v>3</v>
      </c>
      <c r="C28" s="65" t="s">
        <v>39</v>
      </c>
      <c r="D28" s="38">
        <v>3</v>
      </c>
      <c r="E28" s="38">
        <v>3</v>
      </c>
      <c r="F28" s="38">
        <v>1015.2806291000001</v>
      </c>
      <c r="G28" s="38">
        <v>1</v>
      </c>
      <c r="H28" s="38">
        <v>16.710999999999999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</row>
    <row r="29" spans="1:14" x14ac:dyDescent="0.25">
      <c r="A29" s="63" t="s">
        <v>17</v>
      </c>
      <c r="B29" s="99">
        <v>1</v>
      </c>
      <c r="C29" s="65" t="s">
        <v>41</v>
      </c>
      <c r="D29" s="38">
        <v>1</v>
      </c>
      <c r="E29" s="38">
        <v>1</v>
      </c>
      <c r="F29" s="38">
        <v>8003.5845336999992</v>
      </c>
      <c r="G29" s="38">
        <v>1</v>
      </c>
      <c r="H29" s="38">
        <v>8000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</row>
    <row r="30" spans="1:14" x14ac:dyDescent="0.25">
      <c r="A30" s="63" t="s">
        <v>17</v>
      </c>
      <c r="B30" s="99">
        <v>3</v>
      </c>
      <c r="C30" s="65" t="s">
        <v>226</v>
      </c>
      <c r="D30" s="38">
        <v>2</v>
      </c>
      <c r="E30" s="38">
        <v>2</v>
      </c>
      <c r="F30" s="38">
        <v>852.8975557</v>
      </c>
      <c r="G30" s="38">
        <v>1</v>
      </c>
      <c r="H30" s="38">
        <v>125.333</v>
      </c>
      <c r="I30" s="38">
        <v>1</v>
      </c>
      <c r="J30" s="38">
        <v>60.758000000000003</v>
      </c>
      <c r="K30" s="38">
        <v>0</v>
      </c>
      <c r="L30" s="38">
        <v>0</v>
      </c>
      <c r="M30" s="38">
        <v>0</v>
      </c>
      <c r="N30" s="38">
        <v>0</v>
      </c>
    </row>
    <row r="31" spans="1:14" x14ac:dyDescent="0.25">
      <c r="A31" s="63" t="s">
        <v>17</v>
      </c>
      <c r="B31" s="99">
        <v>2</v>
      </c>
      <c r="C31" s="65" t="s">
        <v>43</v>
      </c>
      <c r="D31" s="38">
        <v>93</v>
      </c>
      <c r="E31" s="38">
        <v>95</v>
      </c>
      <c r="F31" s="38">
        <v>178826.2612336</v>
      </c>
      <c r="G31" s="38">
        <v>72</v>
      </c>
      <c r="H31" s="38">
        <v>36893.364000000001</v>
      </c>
      <c r="I31" s="38">
        <v>5</v>
      </c>
      <c r="J31" s="38">
        <v>5453.0590000000002</v>
      </c>
      <c r="K31" s="38">
        <v>0</v>
      </c>
      <c r="L31" s="38">
        <v>0</v>
      </c>
      <c r="M31" s="38">
        <v>0</v>
      </c>
      <c r="N31" s="38">
        <v>0</v>
      </c>
    </row>
    <row r="32" spans="1:14" x14ac:dyDescent="0.25">
      <c r="A32" s="152" t="s">
        <v>44</v>
      </c>
      <c r="B32" s="99">
        <v>3</v>
      </c>
      <c r="C32" s="65" t="s">
        <v>45</v>
      </c>
      <c r="D32" s="38">
        <v>72</v>
      </c>
      <c r="E32" s="38">
        <v>72</v>
      </c>
      <c r="F32" s="38">
        <v>40206.5</v>
      </c>
      <c r="G32" s="38">
        <v>29</v>
      </c>
      <c r="H32" s="38">
        <v>28689.98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</row>
    <row r="33" spans="1:14" x14ac:dyDescent="0.25">
      <c r="A33" s="152" t="s">
        <v>151</v>
      </c>
      <c r="B33" s="99">
        <v>4</v>
      </c>
      <c r="C33" s="65" t="s">
        <v>184</v>
      </c>
      <c r="D33" s="38">
        <v>3</v>
      </c>
      <c r="E33" s="38">
        <v>3</v>
      </c>
      <c r="F33" s="38">
        <v>935.12</v>
      </c>
      <c r="G33" s="38">
        <v>1</v>
      </c>
      <c r="H33" s="38">
        <v>30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</row>
    <row r="34" spans="1:14" x14ac:dyDescent="0.25">
      <c r="A34" s="152" t="s">
        <v>44</v>
      </c>
      <c r="B34" s="99">
        <v>4</v>
      </c>
      <c r="C34" s="65" t="s">
        <v>47</v>
      </c>
      <c r="D34" s="38">
        <v>2</v>
      </c>
      <c r="E34" s="38">
        <v>2</v>
      </c>
      <c r="F34" s="38">
        <v>1003.86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</row>
    <row r="35" spans="1:14" x14ac:dyDescent="0.25">
      <c r="A35" s="152" t="s">
        <v>44</v>
      </c>
      <c r="B35" s="99">
        <v>4</v>
      </c>
      <c r="C35" s="65" t="s">
        <v>48</v>
      </c>
      <c r="D35" s="38">
        <v>3</v>
      </c>
      <c r="E35" s="38">
        <v>3</v>
      </c>
      <c r="F35" s="38">
        <v>78.88</v>
      </c>
      <c r="G35" s="38">
        <v>1</v>
      </c>
      <c r="H35" s="38">
        <v>30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</row>
    <row r="36" spans="1:14" x14ac:dyDescent="0.25">
      <c r="A36" s="63" t="s">
        <v>49</v>
      </c>
      <c r="B36" s="99">
        <v>1</v>
      </c>
      <c r="C36" s="65" t="s">
        <v>50</v>
      </c>
      <c r="D36" s="38">
        <v>9</v>
      </c>
      <c r="E36" s="38">
        <v>9</v>
      </c>
      <c r="F36" s="38">
        <v>21839.13</v>
      </c>
      <c r="G36" s="38">
        <v>9</v>
      </c>
      <c r="H36" s="38">
        <v>3182.65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</row>
    <row r="37" spans="1:14" x14ac:dyDescent="0.25">
      <c r="A37" s="63" t="s">
        <v>49</v>
      </c>
      <c r="B37" s="99">
        <v>3</v>
      </c>
      <c r="C37" s="65" t="s">
        <v>51</v>
      </c>
      <c r="D37" s="38">
        <v>98</v>
      </c>
      <c r="E37" s="38">
        <v>98</v>
      </c>
      <c r="F37" s="38">
        <v>181192.93</v>
      </c>
      <c r="G37" s="38">
        <v>63</v>
      </c>
      <c r="H37" s="38">
        <v>16870.419999999998</v>
      </c>
      <c r="I37" s="38">
        <v>0</v>
      </c>
      <c r="J37" s="38">
        <v>0</v>
      </c>
      <c r="K37" s="38">
        <v>2</v>
      </c>
      <c r="L37" s="38">
        <v>1058.82</v>
      </c>
      <c r="M37" s="38">
        <v>0</v>
      </c>
      <c r="N37" s="38">
        <v>0</v>
      </c>
    </row>
    <row r="38" spans="1:14" x14ac:dyDescent="0.25">
      <c r="A38" s="63" t="s">
        <v>49</v>
      </c>
      <c r="B38" s="99">
        <v>3</v>
      </c>
      <c r="C38" s="65" t="s">
        <v>52</v>
      </c>
      <c r="D38" s="38">
        <v>4</v>
      </c>
      <c r="E38" s="38">
        <v>4</v>
      </c>
      <c r="F38" s="38">
        <v>10909.97</v>
      </c>
      <c r="G38" s="38">
        <v>2</v>
      </c>
      <c r="H38" s="38">
        <v>250.13</v>
      </c>
      <c r="I38" s="38">
        <v>1</v>
      </c>
      <c r="J38" s="38">
        <v>7502.79</v>
      </c>
      <c r="K38" s="38">
        <v>0</v>
      </c>
      <c r="L38" s="38">
        <v>0</v>
      </c>
      <c r="M38" s="38">
        <v>0</v>
      </c>
      <c r="N38" s="38">
        <v>0</v>
      </c>
    </row>
    <row r="39" spans="1:14" x14ac:dyDescent="0.25">
      <c r="A39" s="63" t="s">
        <v>49</v>
      </c>
      <c r="B39" s="99">
        <v>4</v>
      </c>
      <c r="C39" s="65" t="s">
        <v>53</v>
      </c>
      <c r="D39" s="38">
        <v>4</v>
      </c>
      <c r="E39" s="38">
        <v>4</v>
      </c>
      <c r="F39" s="38">
        <v>11727.08</v>
      </c>
      <c r="G39" s="38">
        <v>3</v>
      </c>
      <c r="H39" s="38">
        <v>10230.530000000001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</row>
    <row r="40" spans="1:14" x14ac:dyDescent="0.25">
      <c r="A40" s="63" t="s">
        <v>49</v>
      </c>
      <c r="B40" s="99">
        <v>4</v>
      </c>
      <c r="C40" s="65" t="s">
        <v>54</v>
      </c>
      <c r="D40" s="38">
        <v>2</v>
      </c>
      <c r="E40" s="38">
        <v>2</v>
      </c>
      <c r="F40" s="38">
        <v>719.06</v>
      </c>
      <c r="G40" s="38">
        <v>2</v>
      </c>
      <c r="H40" s="38">
        <v>180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</row>
    <row r="41" spans="1:14" x14ac:dyDescent="0.25">
      <c r="A41" s="63" t="s">
        <v>49</v>
      </c>
      <c r="B41" s="99">
        <v>4</v>
      </c>
      <c r="C41" s="65" t="s">
        <v>55</v>
      </c>
      <c r="D41" s="38">
        <v>12</v>
      </c>
      <c r="E41" s="38">
        <v>12</v>
      </c>
      <c r="F41" s="38">
        <v>11483.88</v>
      </c>
      <c r="G41" s="38">
        <v>6</v>
      </c>
      <c r="H41" s="38">
        <v>9864.75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</row>
    <row r="42" spans="1:14" x14ac:dyDescent="0.25">
      <c r="A42" s="63" t="s">
        <v>56</v>
      </c>
      <c r="B42" s="99">
        <v>3</v>
      </c>
      <c r="C42" s="65" t="s">
        <v>228</v>
      </c>
      <c r="D42" s="38">
        <v>16</v>
      </c>
      <c r="E42" s="38">
        <v>15</v>
      </c>
      <c r="F42" s="38">
        <v>28320.235000000001</v>
      </c>
      <c r="G42" s="38">
        <v>10</v>
      </c>
      <c r="H42" s="38">
        <v>3036.45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</row>
    <row r="43" spans="1:14" x14ac:dyDescent="0.25">
      <c r="A43" s="63" t="s">
        <v>56</v>
      </c>
      <c r="B43" s="99">
        <v>5</v>
      </c>
      <c r="C43" s="65" t="s">
        <v>227</v>
      </c>
      <c r="D43" s="38">
        <v>3</v>
      </c>
      <c r="E43" s="38">
        <v>3</v>
      </c>
      <c r="F43" s="38">
        <v>727.82</v>
      </c>
      <c r="G43" s="38">
        <v>2</v>
      </c>
      <c r="H43" s="38">
        <v>612.6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</row>
    <row r="44" spans="1:14" x14ac:dyDescent="0.25">
      <c r="A44" s="63" t="s">
        <v>56</v>
      </c>
      <c r="B44" s="99">
        <v>5</v>
      </c>
      <c r="C44" s="65" t="s">
        <v>256</v>
      </c>
      <c r="D44" s="38">
        <v>3</v>
      </c>
      <c r="E44" s="38">
        <v>3</v>
      </c>
      <c r="F44" s="38">
        <v>159.33000000000001</v>
      </c>
      <c r="G44" s="38">
        <v>3</v>
      </c>
      <c r="H44" s="38">
        <v>80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</row>
    <row r="45" spans="1:14" x14ac:dyDescent="0.25">
      <c r="A45" s="63" t="s">
        <v>56</v>
      </c>
      <c r="B45" s="99">
        <v>5</v>
      </c>
      <c r="C45" s="65" t="s">
        <v>257</v>
      </c>
      <c r="D45" s="38">
        <v>3</v>
      </c>
      <c r="E45" s="38">
        <v>3</v>
      </c>
      <c r="F45" s="38">
        <v>175.85</v>
      </c>
      <c r="G45" s="38">
        <v>2</v>
      </c>
      <c r="H45" s="38">
        <v>36.71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</row>
    <row r="46" spans="1:14" x14ac:dyDescent="0.25">
      <c r="A46" s="63" t="s">
        <v>58</v>
      </c>
      <c r="B46" s="74">
        <v>3</v>
      </c>
      <c r="C46" s="73" t="s">
        <v>166</v>
      </c>
      <c r="D46" s="38">
        <v>28</v>
      </c>
      <c r="E46" s="38">
        <v>28</v>
      </c>
      <c r="F46" s="38">
        <v>9317.9480278290011</v>
      </c>
      <c r="G46" s="38">
        <v>24</v>
      </c>
      <c r="H46" s="38">
        <v>1621.817</v>
      </c>
      <c r="I46" s="38">
        <v>0</v>
      </c>
      <c r="J46" s="38">
        <v>0</v>
      </c>
      <c r="K46" s="38">
        <v>0</v>
      </c>
      <c r="L46" s="38">
        <v>0</v>
      </c>
      <c r="M46" s="38">
        <v>1</v>
      </c>
      <c r="N46" s="38">
        <v>187.05099999999999</v>
      </c>
    </row>
    <row r="47" spans="1:14" x14ac:dyDescent="0.25">
      <c r="A47" s="63" t="s">
        <v>58</v>
      </c>
      <c r="B47" s="74">
        <v>3</v>
      </c>
      <c r="C47" s="73" t="s">
        <v>166</v>
      </c>
      <c r="D47" s="38">
        <v>83</v>
      </c>
      <c r="E47" s="38">
        <v>83</v>
      </c>
      <c r="F47" s="38">
        <v>64300.919003299001</v>
      </c>
      <c r="G47" s="38">
        <v>82</v>
      </c>
      <c r="H47" s="38">
        <v>36564.124000000003</v>
      </c>
      <c r="I47" s="38">
        <v>2</v>
      </c>
      <c r="J47" s="38">
        <v>844.94</v>
      </c>
      <c r="K47" s="38">
        <v>0</v>
      </c>
      <c r="L47" s="38">
        <v>0</v>
      </c>
      <c r="M47" s="38">
        <v>0</v>
      </c>
      <c r="N47" s="38">
        <v>0</v>
      </c>
    </row>
    <row r="48" spans="1:14" x14ac:dyDescent="0.25">
      <c r="A48" s="63" t="s">
        <v>58</v>
      </c>
      <c r="B48" s="74">
        <v>3</v>
      </c>
      <c r="C48" s="73" t="s">
        <v>166</v>
      </c>
      <c r="D48" s="38">
        <v>32</v>
      </c>
      <c r="E48" s="38">
        <v>32</v>
      </c>
      <c r="F48" s="38">
        <v>30204.928729228002</v>
      </c>
      <c r="G48" s="38">
        <v>29</v>
      </c>
      <c r="H48" s="38">
        <v>14367.513000000001</v>
      </c>
      <c r="I48" s="38">
        <v>2</v>
      </c>
      <c r="J48" s="38">
        <v>807.34</v>
      </c>
      <c r="K48" s="38">
        <v>0</v>
      </c>
      <c r="L48" s="38">
        <v>0</v>
      </c>
      <c r="M48" s="38">
        <v>1</v>
      </c>
      <c r="N48" s="38">
        <v>1001.059</v>
      </c>
    </row>
    <row r="49" spans="1:14" x14ac:dyDescent="0.25">
      <c r="A49" s="63" t="s">
        <v>58</v>
      </c>
      <c r="B49" s="74">
        <v>3</v>
      </c>
      <c r="C49" s="73" t="s">
        <v>166</v>
      </c>
      <c r="D49" s="38">
        <v>5</v>
      </c>
      <c r="E49" s="38">
        <v>5</v>
      </c>
      <c r="F49" s="38">
        <v>7087.5468043059991</v>
      </c>
      <c r="G49" s="38">
        <v>6</v>
      </c>
      <c r="H49" s="38">
        <v>3840.837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</row>
    <row r="50" spans="1:14" x14ac:dyDescent="0.25">
      <c r="A50" s="63" t="s">
        <v>58</v>
      </c>
      <c r="B50" s="74">
        <v>3</v>
      </c>
      <c r="C50" s="73" t="s">
        <v>167</v>
      </c>
      <c r="D50" s="38">
        <v>32</v>
      </c>
      <c r="E50" s="38">
        <v>32</v>
      </c>
      <c r="F50" s="38">
        <v>8194.2475742459992</v>
      </c>
      <c r="G50" s="38">
        <v>27</v>
      </c>
      <c r="H50" s="38">
        <v>1331.558</v>
      </c>
      <c r="I50" s="38">
        <v>0</v>
      </c>
      <c r="J50" s="38">
        <v>0</v>
      </c>
      <c r="K50" s="38">
        <v>0</v>
      </c>
      <c r="L50" s="38">
        <v>0</v>
      </c>
      <c r="M50" s="38">
        <v>1</v>
      </c>
      <c r="N50" s="38">
        <v>91.1</v>
      </c>
    </row>
    <row r="51" spans="1:14" x14ac:dyDescent="0.25">
      <c r="A51" s="63" t="s">
        <v>58</v>
      </c>
      <c r="B51" s="74">
        <v>3</v>
      </c>
      <c r="C51" s="73" t="s">
        <v>167</v>
      </c>
      <c r="D51" s="38">
        <v>55</v>
      </c>
      <c r="E51" s="38">
        <v>55</v>
      </c>
      <c r="F51" s="38">
        <v>16068.952017856</v>
      </c>
      <c r="G51" s="38">
        <v>53</v>
      </c>
      <c r="H51" s="38">
        <v>7586.3549999999996</v>
      </c>
      <c r="I51" s="38">
        <v>1</v>
      </c>
      <c r="J51" s="38">
        <v>91.1</v>
      </c>
      <c r="K51" s="38">
        <v>0</v>
      </c>
      <c r="L51" s="38">
        <v>0</v>
      </c>
      <c r="M51" s="38">
        <v>1</v>
      </c>
      <c r="N51" s="38">
        <v>822.36099999999999</v>
      </c>
    </row>
    <row r="52" spans="1:14" x14ac:dyDescent="0.25">
      <c r="A52" s="63" t="s">
        <v>58</v>
      </c>
      <c r="B52" s="74">
        <v>3</v>
      </c>
      <c r="C52" s="73" t="s">
        <v>167</v>
      </c>
      <c r="D52" s="38">
        <v>19</v>
      </c>
      <c r="E52" s="38">
        <v>19</v>
      </c>
      <c r="F52" s="38">
        <v>8907.3120795909999</v>
      </c>
      <c r="G52" s="38">
        <v>15</v>
      </c>
      <c r="H52" s="38">
        <v>1955.877</v>
      </c>
      <c r="I52" s="38">
        <v>1</v>
      </c>
      <c r="J52" s="38">
        <v>333.65300000000002</v>
      </c>
      <c r="K52" s="38">
        <v>0</v>
      </c>
      <c r="L52" s="38">
        <v>0</v>
      </c>
      <c r="M52" s="38">
        <v>1</v>
      </c>
      <c r="N52" s="38">
        <v>323.41300000000001</v>
      </c>
    </row>
    <row r="53" spans="1:14" x14ac:dyDescent="0.25">
      <c r="A53" s="63" t="s">
        <v>58</v>
      </c>
      <c r="B53" s="74">
        <v>3</v>
      </c>
      <c r="C53" s="73" t="s">
        <v>167</v>
      </c>
      <c r="D53" s="38">
        <v>3</v>
      </c>
      <c r="E53" s="38">
        <v>3</v>
      </c>
      <c r="F53" s="38">
        <v>1360.2113816150002</v>
      </c>
      <c r="G53" s="38">
        <v>2</v>
      </c>
      <c r="H53" s="38">
        <v>187.31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</row>
    <row r="54" spans="1:14" x14ac:dyDescent="0.25">
      <c r="A54" s="63" t="s">
        <v>58</v>
      </c>
      <c r="B54" s="74">
        <v>3</v>
      </c>
      <c r="C54" s="73" t="s">
        <v>168</v>
      </c>
      <c r="D54" s="38">
        <v>39</v>
      </c>
      <c r="E54" s="38">
        <v>39</v>
      </c>
      <c r="F54" s="38">
        <v>13163.715602651</v>
      </c>
      <c r="G54" s="38">
        <v>33</v>
      </c>
      <c r="H54" s="38">
        <v>2522.4009999999998</v>
      </c>
      <c r="I54" s="38">
        <v>0</v>
      </c>
      <c r="J54" s="38">
        <v>0</v>
      </c>
      <c r="K54" s="38">
        <v>0</v>
      </c>
      <c r="L54" s="38">
        <v>0</v>
      </c>
      <c r="M54" s="38">
        <v>1</v>
      </c>
      <c r="N54" s="38">
        <v>181.375</v>
      </c>
    </row>
    <row r="55" spans="1:14" x14ac:dyDescent="0.25">
      <c r="A55" s="63" t="s">
        <v>58</v>
      </c>
      <c r="B55" s="74">
        <v>3</v>
      </c>
      <c r="C55" s="73" t="s">
        <v>168</v>
      </c>
      <c r="D55" s="38">
        <v>88</v>
      </c>
      <c r="E55" s="38">
        <v>88</v>
      </c>
      <c r="F55" s="38">
        <v>48621.565140961997</v>
      </c>
      <c r="G55" s="38">
        <v>84</v>
      </c>
      <c r="H55" s="38">
        <v>24348.615000000002</v>
      </c>
      <c r="I55" s="38">
        <v>1</v>
      </c>
      <c r="J55" s="38">
        <v>181.375</v>
      </c>
      <c r="K55" s="38">
        <v>0</v>
      </c>
      <c r="L55" s="38">
        <v>0</v>
      </c>
      <c r="M55" s="38">
        <v>0</v>
      </c>
      <c r="N55" s="38">
        <v>0</v>
      </c>
    </row>
    <row r="56" spans="1:14" x14ac:dyDescent="0.25">
      <c r="A56" s="63" t="s">
        <v>58</v>
      </c>
      <c r="B56" s="74">
        <v>3</v>
      </c>
      <c r="C56" s="73" t="s">
        <v>168</v>
      </c>
      <c r="D56" s="38">
        <v>27</v>
      </c>
      <c r="E56" s="38">
        <v>27</v>
      </c>
      <c r="F56" s="38">
        <v>22458.700961634</v>
      </c>
      <c r="G56" s="38">
        <v>24</v>
      </c>
      <c r="H56" s="38">
        <v>4577.107</v>
      </c>
      <c r="I56" s="38">
        <v>2</v>
      </c>
      <c r="J56" s="38">
        <v>676.46199999999999</v>
      </c>
      <c r="K56" s="38">
        <v>0</v>
      </c>
      <c r="L56" s="38">
        <v>0</v>
      </c>
      <c r="M56" s="38">
        <v>0</v>
      </c>
      <c r="N56" s="38">
        <v>0</v>
      </c>
    </row>
    <row r="57" spans="1:14" x14ac:dyDescent="0.25">
      <c r="A57" s="63" t="s">
        <v>58</v>
      </c>
      <c r="B57" s="74">
        <v>3</v>
      </c>
      <c r="C57" s="73" t="s">
        <v>168</v>
      </c>
      <c r="D57" s="38">
        <v>3</v>
      </c>
      <c r="E57" s="38">
        <v>3</v>
      </c>
      <c r="F57" s="38">
        <v>1315.71681347</v>
      </c>
      <c r="G57" s="38">
        <v>2</v>
      </c>
      <c r="H57" s="38">
        <v>184.81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</row>
    <row r="58" spans="1:14" x14ac:dyDescent="0.25">
      <c r="A58" s="63" t="s">
        <v>58</v>
      </c>
      <c r="B58" s="74">
        <v>5</v>
      </c>
      <c r="C58" s="73" t="s">
        <v>169</v>
      </c>
      <c r="D58" s="38">
        <v>29</v>
      </c>
      <c r="E58" s="38">
        <v>29</v>
      </c>
      <c r="F58" s="38">
        <v>11060.304213731</v>
      </c>
      <c r="G58" s="38">
        <v>28</v>
      </c>
      <c r="H58" s="38">
        <v>1939.847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</row>
    <row r="59" spans="1:14" x14ac:dyDescent="0.25">
      <c r="A59" s="63" t="s">
        <v>58</v>
      </c>
      <c r="B59" s="74">
        <v>5</v>
      </c>
      <c r="C59" s="73" t="s">
        <v>169</v>
      </c>
      <c r="D59" s="38">
        <v>30</v>
      </c>
      <c r="E59" s="38">
        <v>30</v>
      </c>
      <c r="F59" s="38">
        <v>13423.478389001</v>
      </c>
      <c r="G59" s="38">
        <v>28</v>
      </c>
      <c r="H59" s="38">
        <v>9040.5650000000005</v>
      </c>
      <c r="I59" s="38">
        <v>3</v>
      </c>
      <c r="J59" s="38">
        <v>314.21300000000002</v>
      </c>
      <c r="K59" s="38">
        <v>0</v>
      </c>
      <c r="L59" s="38">
        <v>0</v>
      </c>
      <c r="M59" s="38">
        <v>0</v>
      </c>
      <c r="N59" s="38">
        <v>0</v>
      </c>
    </row>
    <row r="60" spans="1:14" x14ac:dyDescent="0.25">
      <c r="A60" s="63" t="s">
        <v>58</v>
      </c>
      <c r="B60" s="74">
        <v>5</v>
      </c>
      <c r="C60" s="73" t="s">
        <v>169</v>
      </c>
      <c r="D60" s="38">
        <v>9</v>
      </c>
      <c r="E60" s="38">
        <v>9</v>
      </c>
      <c r="F60" s="38">
        <v>1634.4766689540002</v>
      </c>
      <c r="G60" s="38">
        <v>9</v>
      </c>
      <c r="H60" s="38">
        <v>619.11500000000001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</row>
    <row r="61" spans="1:14" x14ac:dyDescent="0.25">
      <c r="A61" s="63" t="s">
        <v>58</v>
      </c>
      <c r="B61" s="74">
        <v>5</v>
      </c>
      <c r="C61" s="73" t="s">
        <v>169</v>
      </c>
      <c r="D61" s="38">
        <v>3</v>
      </c>
      <c r="E61" s="38">
        <v>3</v>
      </c>
      <c r="F61" s="38">
        <v>3780.7244430350001</v>
      </c>
      <c r="G61" s="38">
        <v>4</v>
      </c>
      <c r="H61" s="38">
        <v>2303.7849999999999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</row>
    <row r="62" spans="1:14" x14ac:dyDescent="0.25">
      <c r="A62" s="63" t="s">
        <v>58</v>
      </c>
      <c r="B62" s="74">
        <v>5</v>
      </c>
      <c r="C62" s="73" t="s">
        <v>170</v>
      </c>
      <c r="D62" s="38">
        <v>34</v>
      </c>
      <c r="E62" s="38">
        <v>34</v>
      </c>
      <c r="F62" s="38">
        <v>24625.622389221</v>
      </c>
      <c r="G62" s="38">
        <v>30</v>
      </c>
      <c r="H62" s="38">
        <v>12405.412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</row>
    <row r="63" spans="1:14" x14ac:dyDescent="0.25">
      <c r="A63" s="63" t="s">
        <v>58</v>
      </c>
      <c r="B63" s="74">
        <v>5</v>
      </c>
      <c r="C63" s="73" t="s">
        <v>170</v>
      </c>
      <c r="D63" s="38">
        <v>40</v>
      </c>
      <c r="E63" s="38">
        <v>40</v>
      </c>
      <c r="F63" s="38">
        <v>17293.259814459998</v>
      </c>
      <c r="G63" s="38">
        <v>37</v>
      </c>
      <c r="H63" s="38">
        <v>8519.7839999999997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</row>
    <row r="64" spans="1:14" x14ac:dyDescent="0.25">
      <c r="A64" s="63" t="s">
        <v>58</v>
      </c>
      <c r="B64" s="74">
        <v>5</v>
      </c>
      <c r="C64" s="73" t="s">
        <v>170</v>
      </c>
      <c r="D64" s="38">
        <v>13</v>
      </c>
      <c r="E64" s="38">
        <v>13</v>
      </c>
      <c r="F64" s="38">
        <v>3897.471645261</v>
      </c>
      <c r="G64" s="38">
        <v>12</v>
      </c>
      <c r="H64" s="38">
        <v>1470.181</v>
      </c>
      <c r="I64" s="38">
        <v>0</v>
      </c>
      <c r="J64" s="38">
        <v>0</v>
      </c>
      <c r="K64" s="38">
        <v>0</v>
      </c>
      <c r="L64" s="38">
        <v>0</v>
      </c>
      <c r="M64" s="38">
        <v>1</v>
      </c>
      <c r="N64" s="38">
        <v>492.983</v>
      </c>
    </row>
    <row r="65" spans="1:14" x14ac:dyDescent="0.25">
      <c r="A65" s="63" t="s">
        <v>58</v>
      </c>
      <c r="B65" s="74">
        <v>5</v>
      </c>
      <c r="C65" s="73" t="s">
        <v>170</v>
      </c>
      <c r="D65" s="38">
        <v>2</v>
      </c>
      <c r="E65" s="38">
        <v>2</v>
      </c>
      <c r="F65" s="38">
        <v>1454.4109339089998</v>
      </c>
      <c r="G65" s="38">
        <v>2</v>
      </c>
      <c r="H65" s="38">
        <v>726.26800000000003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</row>
    <row r="66" spans="1:14" x14ac:dyDescent="0.25">
      <c r="A66" s="63" t="s">
        <v>58</v>
      </c>
      <c r="B66" s="74">
        <v>5</v>
      </c>
      <c r="C66" s="73" t="s">
        <v>171</v>
      </c>
      <c r="D66" s="38">
        <v>15</v>
      </c>
      <c r="E66" s="38">
        <v>15</v>
      </c>
      <c r="F66" s="38">
        <v>1926.4688624160001</v>
      </c>
      <c r="G66" s="38">
        <v>15</v>
      </c>
      <c r="H66" s="38">
        <v>343.666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</row>
    <row r="67" spans="1:14" x14ac:dyDescent="0.25">
      <c r="A67" s="63" t="s">
        <v>58</v>
      </c>
      <c r="B67" s="74">
        <v>5</v>
      </c>
      <c r="C67" s="73" t="s">
        <v>171</v>
      </c>
      <c r="D67" s="38">
        <v>16</v>
      </c>
      <c r="E67" s="38">
        <v>16</v>
      </c>
      <c r="F67" s="38">
        <v>2016.6386958430001</v>
      </c>
      <c r="G67" s="38">
        <v>16</v>
      </c>
      <c r="H67" s="38">
        <v>551.529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</row>
    <row r="68" spans="1:14" x14ac:dyDescent="0.25">
      <c r="A68" s="63" t="s">
        <v>58</v>
      </c>
      <c r="B68" s="74">
        <v>5</v>
      </c>
      <c r="C68" s="73" t="s">
        <v>171</v>
      </c>
      <c r="D68" s="38">
        <v>5</v>
      </c>
      <c r="E68" s="38">
        <v>5</v>
      </c>
      <c r="F68" s="38">
        <v>1068.7514424250001</v>
      </c>
      <c r="G68" s="38">
        <v>4</v>
      </c>
      <c r="H68" s="38">
        <v>132.08799999999999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</row>
    <row r="69" spans="1:14" x14ac:dyDescent="0.25">
      <c r="A69" s="63" t="s">
        <v>58</v>
      </c>
      <c r="B69" s="74">
        <v>5</v>
      </c>
      <c r="C69" s="73" t="s">
        <v>171</v>
      </c>
      <c r="D69" s="38">
        <v>3</v>
      </c>
      <c r="E69" s="38">
        <v>3</v>
      </c>
      <c r="F69" s="38">
        <v>1151.4989629689999</v>
      </c>
      <c r="G69" s="38">
        <v>3</v>
      </c>
      <c r="H69" s="38">
        <v>686.94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</row>
    <row r="70" spans="1:14" x14ac:dyDescent="0.25">
      <c r="A70" s="63" t="s">
        <v>83</v>
      </c>
      <c r="B70" s="99">
        <v>4</v>
      </c>
      <c r="C70" s="65" t="s">
        <v>84</v>
      </c>
      <c r="D70" s="38">
        <v>6</v>
      </c>
      <c r="E70" s="38">
        <v>6</v>
      </c>
      <c r="F70" s="38">
        <v>2462.7370000000001</v>
      </c>
      <c r="G70" s="38">
        <v>5</v>
      </c>
      <c r="H70" s="38">
        <v>753.4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</row>
    <row r="71" spans="1:14" x14ac:dyDescent="0.25">
      <c r="A71" s="63" t="s">
        <v>258</v>
      </c>
      <c r="B71" s="99">
        <v>4</v>
      </c>
      <c r="C71" s="65" t="s">
        <v>259</v>
      </c>
      <c r="D71" s="38">
        <v>60</v>
      </c>
      <c r="E71" s="38">
        <v>60</v>
      </c>
      <c r="F71" s="38">
        <v>4671</v>
      </c>
      <c r="G71" s="38">
        <v>25</v>
      </c>
      <c r="H71" s="38">
        <v>2327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</row>
    <row r="72" spans="1:14" x14ac:dyDescent="0.25">
      <c r="A72" s="63" t="s">
        <v>85</v>
      </c>
      <c r="B72" s="99">
        <v>4</v>
      </c>
      <c r="C72" s="73" t="s">
        <v>260</v>
      </c>
      <c r="D72" s="38">
        <v>11</v>
      </c>
      <c r="E72" s="38">
        <v>11</v>
      </c>
      <c r="F72" s="38">
        <v>288971.26299999998</v>
      </c>
      <c r="G72" s="38">
        <v>6</v>
      </c>
      <c r="H72" s="38">
        <v>2509.614</v>
      </c>
      <c r="I72" s="38">
        <v>1</v>
      </c>
      <c r="J72" s="38">
        <v>9185.5490000000009</v>
      </c>
      <c r="K72" s="38">
        <v>0</v>
      </c>
      <c r="L72" s="38">
        <v>0</v>
      </c>
      <c r="M72" s="38">
        <v>0</v>
      </c>
      <c r="N72" s="38">
        <v>0</v>
      </c>
    </row>
    <row r="73" spans="1:14" x14ac:dyDescent="0.25">
      <c r="A73" s="63" t="s">
        <v>85</v>
      </c>
      <c r="B73" s="99">
        <v>5</v>
      </c>
      <c r="C73" s="73" t="s">
        <v>261</v>
      </c>
      <c r="D73" s="38">
        <v>9</v>
      </c>
      <c r="E73" s="38">
        <v>9</v>
      </c>
      <c r="F73" s="38">
        <v>52987.184999999998</v>
      </c>
      <c r="G73" s="38">
        <v>9</v>
      </c>
      <c r="H73" s="38">
        <v>2108.6489999999999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</row>
    <row r="74" spans="1:14" x14ac:dyDescent="0.25">
      <c r="A74" s="63" t="s">
        <v>85</v>
      </c>
      <c r="B74" s="99">
        <v>6</v>
      </c>
      <c r="C74" s="73" t="s">
        <v>262</v>
      </c>
      <c r="D74" s="38">
        <v>4</v>
      </c>
      <c r="E74" s="38">
        <v>4</v>
      </c>
      <c r="F74" s="38">
        <v>47149.216</v>
      </c>
      <c r="G74" s="38">
        <v>3</v>
      </c>
      <c r="H74" s="38">
        <v>795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</row>
    <row r="75" spans="1:14" x14ac:dyDescent="0.25">
      <c r="A75" s="63" t="s">
        <v>85</v>
      </c>
      <c r="B75" s="99">
        <v>6</v>
      </c>
      <c r="C75" s="73" t="s">
        <v>251</v>
      </c>
      <c r="D75" s="38">
        <v>5</v>
      </c>
      <c r="E75" s="38">
        <v>5</v>
      </c>
      <c r="F75" s="38">
        <v>13929.743</v>
      </c>
      <c r="G75" s="38">
        <v>3</v>
      </c>
      <c r="H75" s="38">
        <v>629.27599999999995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</row>
    <row r="76" spans="1:14" x14ac:dyDescent="0.25">
      <c r="A76" s="63" t="s">
        <v>85</v>
      </c>
      <c r="B76" s="99">
        <v>6</v>
      </c>
      <c r="C76" s="73" t="s">
        <v>252</v>
      </c>
      <c r="D76" s="38">
        <v>7</v>
      </c>
      <c r="E76" s="38">
        <v>7</v>
      </c>
      <c r="F76" s="38">
        <v>14331.307000000001</v>
      </c>
      <c r="G76" s="38">
        <v>4</v>
      </c>
      <c r="H76" s="38">
        <v>253.76900000000001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</row>
    <row r="77" spans="1:14" x14ac:dyDescent="0.25">
      <c r="A77" s="63" t="s">
        <v>85</v>
      </c>
      <c r="B77" s="99">
        <v>3</v>
      </c>
      <c r="C77" s="73" t="s">
        <v>253</v>
      </c>
      <c r="D77" s="38">
        <v>8</v>
      </c>
      <c r="E77" s="38">
        <v>8</v>
      </c>
      <c r="F77" s="38">
        <v>17447.486000000001</v>
      </c>
      <c r="G77" s="38">
        <v>5</v>
      </c>
      <c r="H77" s="38">
        <v>163.58600000000001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</row>
    <row r="78" spans="1:14" x14ac:dyDescent="0.25">
      <c r="A78" s="63" t="s">
        <v>91</v>
      </c>
      <c r="B78" s="99">
        <v>3</v>
      </c>
      <c r="C78" s="65" t="s">
        <v>186</v>
      </c>
      <c r="D78" s="38">
        <v>56</v>
      </c>
      <c r="E78" s="38">
        <v>56</v>
      </c>
      <c r="F78" s="38">
        <v>268181.38</v>
      </c>
      <c r="G78" s="38">
        <v>61</v>
      </c>
      <c r="H78" s="38">
        <v>88962.8</v>
      </c>
      <c r="I78" s="38">
        <v>0</v>
      </c>
      <c r="J78" s="38">
        <v>0</v>
      </c>
      <c r="K78" s="38">
        <v>0</v>
      </c>
      <c r="L78" s="38">
        <v>0</v>
      </c>
      <c r="M78" s="38">
        <v>4</v>
      </c>
      <c r="N78" s="38">
        <v>575.14</v>
      </c>
    </row>
    <row r="79" spans="1:14" x14ac:dyDescent="0.25">
      <c r="A79" s="63" t="s">
        <v>91</v>
      </c>
      <c r="B79" s="99">
        <v>3</v>
      </c>
      <c r="C79" s="65" t="s">
        <v>205</v>
      </c>
      <c r="D79" s="38">
        <v>30</v>
      </c>
      <c r="E79" s="38">
        <v>30</v>
      </c>
      <c r="F79" s="38">
        <v>74123.138999999996</v>
      </c>
      <c r="G79" s="38">
        <v>19</v>
      </c>
      <c r="H79" s="38">
        <v>26721.373799999998</v>
      </c>
      <c r="I79" s="38">
        <v>0</v>
      </c>
      <c r="J79" s="38">
        <v>0</v>
      </c>
      <c r="K79" s="38">
        <v>0</v>
      </c>
      <c r="L79" s="38">
        <v>0</v>
      </c>
      <c r="M79" s="38">
        <v>1</v>
      </c>
      <c r="N79" s="38">
        <v>128.22839999999999</v>
      </c>
    </row>
    <row r="80" spans="1:14" x14ac:dyDescent="0.25">
      <c r="A80" s="63" t="s">
        <v>91</v>
      </c>
      <c r="B80" s="99">
        <v>3</v>
      </c>
      <c r="C80" s="65" t="s">
        <v>235</v>
      </c>
      <c r="D80" s="38">
        <v>24</v>
      </c>
      <c r="E80" s="38">
        <v>24</v>
      </c>
      <c r="F80" s="38">
        <v>160571.69</v>
      </c>
      <c r="G80" s="38">
        <v>16</v>
      </c>
      <c r="H80" s="38">
        <v>36877.61</v>
      </c>
      <c r="I80" s="38">
        <v>0</v>
      </c>
      <c r="J80" s="38">
        <v>0</v>
      </c>
      <c r="K80" s="38">
        <v>0</v>
      </c>
      <c r="L80" s="38">
        <v>0</v>
      </c>
      <c r="M80" s="38">
        <v>10</v>
      </c>
      <c r="N80" s="38">
        <v>18834.55</v>
      </c>
    </row>
    <row r="81" spans="1:14" x14ac:dyDescent="0.25">
      <c r="A81" s="63" t="s">
        <v>91</v>
      </c>
      <c r="B81" s="99">
        <v>3</v>
      </c>
      <c r="C81" s="65" t="s">
        <v>254</v>
      </c>
      <c r="D81" s="38">
        <v>12</v>
      </c>
      <c r="E81" s="38">
        <v>12</v>
      </c>
      <c r="F81" s="38">
        <v>64628.54</v>
      </c>
      <c r="G81" s="38">
        <v>12</v>
      </c>
      <c r="H81" s="38">
        <v>5111.57</v>
      </c>
      <c r="I81" s="38">
        <v>0</v>
      </c>
      <c r="J81" s="38">
        <v>0</v>
      </c>
      <c r="K81" s="38">
        <v>0</v>
      </c>
      <c r="L81" s="38">
        <v>0</v>
      </c>
      <c r="M81" s="38">
        <v>1</v>
      </c>
      <c r="N81" s="38">
        <v>37.409999999999997</v>
      </c>
    </row>
    <row r="82" spans="1:14" x14ac:dyDescent="0.25">
      <c r="A82" s="63" t="s">
        <v>91</v>
      </c>
      <c r="B82" s="99">
        <v>4</v>
      </c>
      <c r="C82" s="65" t="s">
        <v>269</v>
      </c>
      <c r="D82" s="38">
        <v>17</v>
      </c>
      <c r="E82" s="38">
        <v>17</v>
      </c>
      <c r="F82" s="38">
        <v>11130.92</v>
      </c>
      <c r="G82" s="38">
        <v>17</v>
      </c>
      <c r="H82" s="38">
        <v>7924.89</v>
      </c>
      <c r="I82" s="38">
        <v>0</v>
      </c>
      <c r="J82" s="38">
        <v>0</v>
      </c>
      <c r="K82" s="38">
        <v>0</v>
      </c>
      <c r="L82" s="38">
        <v>0</v>
      </c>
      <c r="M82" s="38">
        <v>1</v>
      </c>
      <c r="N82" s="38">
        <v>126.67</v>
      </c>
    </row>
    <row r="83" spans="1:14" x14ac:dyDescent="0.25">
      <c r="A83" s="63" t="s">
        <v>91</v>
      </c>
      <c r="B83" s="99">
        <v>4</v>
      </c>
      <c r="C83" s="65" t="s">
        <v>175</v>
      </c>
      <c r="D83" s="38">
        <v>8</v>
      </c>
      <c r="E83" s="38">
        <v>8</v>
      </c>
      <c r="F83" s="38">
        <v>1809.4452000000001</v>
      </c>
      <c r="G83" s="38">
        <v>11</v>
      </c>
      <c r="H83" s="38">
        <v>598.39919999999995</v>
      </c>
      <c r="I83" s="38">
        <v>0</v>
      </c>
      <c r="J83" s="38">
        <v>0</v>
      </c>
      <c r="K83" s="38">
        <v>0</v>
      </c>
      <c r="L83" s="38">
        <v>0</v>
      </c>
      <c r="M83" s="38">
        <v>1</v>
      </c>
      <c r="N83" s="38">
        <v>92.609400000000008</v>
      </c>
    </row>
    <row r="84" spans="1:14" x14ac:dyDescent="0.25">
      <c r="A84" s="63" t="s">
        <v>93</v>
      </c>
      <c r="B84" s="99">
        <v>5</v>
      </c>
      <c r="C84" s="65" t="s">
        <v>94</v>
      </c>
      <c r="D84" s="38">
        <v>12</v>
      </c>
      <c r="E84" s="38">
        <v>12</v>
      </c>
      <c r="F84" s="38">
        <v>6230.8630000000003</v>
      </c>
      <c r="G84" s="38">
        <v>13</v>
      </c>
      <c r="H84" s="38">
        <v>665.92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</row>
    <row r="85" spans="1:14" x14ac:dyDescent="0.25">
      <c r="A85" s="63" t="s">
        <v>93</v>
      </c>
      <c r="B85" s="99">
        <v>5</v>
      </c>
      <c r="C85" s="65" t="s">
        <v>95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</row>
    <row r="86" spans="1:14" x14ac:dyDescent="0.25">
      <c r="A86" s="63" t="s">
        <v>93</v>
      </c>
      <c r="B86" s="99">
        <v>5</v>
      </c>
      <c r="C86" s="65" t="s">
        <v>96</v>
      </c>
      <c r="D86" s="38">
        <v>48</v>
      </c>
      <c r="E86" s="38">
        <v>48</v>
      </c>
      <c r="F86" s="38">
        <v>11214.972</v>
      </c>
      <c r="G86" s="38">
        <v>48</v>
      </c>
      <c r="H86" s="38">
        <v>2229.8519999999999</v>
      </c>
      <c r="I86" s="38">
        <v>2</v>
      </c>
      <c r="J86" s="38">
        <v>1137.4369999999999</v>
      </c>
      <c r="K86" s="38">
        <v>0</v>
      </c>
      <c r="L86" s="38">
        <v>0</v>
      </c>
      <c r="M86" s="38">
        <v>1</v>
      </c>
      <c r="N86" s="38">
        <v>1260.539</v>
      </c>
    </row>
    <row r="87" spans="1:14" x14ac:dyDescent="0.25">
      <c r="A87" s="63" t="s">
        <v>93</v>
      </c>
      <c r="B87" s="99">
        <v>5</v>
      </c>
      <c r="C87" s="65" t="s">
        <v>97</v>
      </c>
      <c r="D87" s="38">
        <v>11</v>
      </c>
      <c r="E87" s="38">
        <v>11</v>
      </c>
      <c r="F87" s="38">
        <v>14404.798000000001</v>
      </c>
      <c r="G87" s="38">
        <v>6</v>
      </c>
      <c r="H87" s="38">
        <v>4041.422</v>
      </c>
      <c r="I87" s="38">
        <v>2</v>
      </c>
      <c r="J87" s="38">
        <v>2440.596</v>
      </c>
      <c r="K87" s="38">
        <v>0</v>
      </c>
      <c r="L87" s="38">
        <v>0</v>
      </c>
      <c r="M87" s="38">
        <v>0</v>
      </c>
      <c r="N87" s="38">
        <v>0</v>
      </c>
    </row>
    <row r="88" spans="1:14" x14ac:dyDescent="0.25">
      <c r="A88" s="63" t="s">
        <v>93</v>
      </c>
      <c r="B88" s="99">
        <v>2</v>
      </c>
      <c r="C88" s="65" t="s">
        <v>98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</row>
    <row r="89" spans="1:14" x14ac:dyDescent="0.25">
      <c r="A89" s="63" t="s">
        <v>93</v>
      </c>
      <c r="B89" s="99">
        <v>2</v>
      </c>
      <c r="C89" s="65" t="s">
        <v>99</v>
      </c>
      <c r="D89" s="38">
        <v>4</v>
      </c>
      <c r="E89" s="38">
        <v>4</v>
      </c>
      <c r="F89" s="38">
        <v>20588.899000000001</v>
      </c>
      <c r="G89" s="38">
        <v>3</v>
      </c>
      <c r="H89" s="38">
        <v>164.02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</row>
    <row r="90" spans="1:14" x14ac:dyDescent="0.25">
      <c r="A90" s="63" t="s">
        <v>93</v>
      </c>
      <c r="B90" s="99">
        <v>2</v>
      </c>
      <c r="C90" s="65" t="s">
        <v>100</v>
      </c>
      <c r="D90" s="38">
        <v>1</v>
      </c>
      <c r="E90" s="38">
        <v>1</v>
      </c>
      <c r="F90" s="38">
        <v>835.48099999999999</v>
      </c>
      <c r="G90" s="38">
        <v>1</v>
      </c>
      <c r="H90" s="38">
        <v>835.55200000000002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</row>
    <row r="91" spans="1:14" x14ac:dyDescent="0.25">
      <c r="A91" s="63" t="s">
        <v>93</v>
      </c>
      <c r="B91" s="99">
        <v>5</v>
      </c>
      <c r="C91" s="65" t="s">
        <v>101</v>
      </c>
      <c r="D91" s="38">
        <v>49</v>
      </c>
      <c r="E91" s="38">
        <v>48</v>
      </c>
      <c r="F91" s="38">
        <v>39616.546999999999</v>
      </c>
      <c r="G91" s="38">
        <v>45</v>
      </c>
      <c r="H91" s="38">
        <v>1679.7660000000001</v>
      </c>
      <c r="I91" s="38">
        <v>3</v>
      </c>
      <c r="J91" s="38">
        <v>406.31299999999999</v>
      </c>
      <c r="K91" s="38">
        <v>0</v>
      </c>
      <c r="L91" s="38">
        <v>0</v>
      </c>
      <c r="M91" s="38">
        <v>1</v>
      </c>
      <c r="N91" s="38">
        <v>169.66300000000001</v>
      </c>
    </row>
    <row r="92" spans="1:14" x14ac:dyDescent="0.25">
      <c r="A92" s="63" t="s">
        <v>93</v>
      </c>
      <c r="B92" s="99">
        <v>5</v>
      </c>
      <c r="C92" s="65" t="s">
        <v>102</v>
      </c>
      <c r="D92" s="38">
        <v>7</v>
      </c>
      <c r="E92" s="38">
        <v>7</v>
      </c>
      <c r="F92" s="38">
        <v>5391.9</v>
      </c>
      <c r="G92" s="38">
        <v>5</v>
      </c>
      <c r="H92" s="38">
        <v>1253.4970000000001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</row>
    <row r="93" spans="1:14" x14ac:dyDescent="0.25">
      <c r="A93" s="63" t="s">
        <v>93</v>
      </c>
      <c r="B93" s="99">
        <v>4</v>
      </c>
      <c r="C93" s="65" t="s">
        <v>103</v>
      </c>
      <c r="D93" s="38">
        <v>17</v>
      </c>
      <c r="E93" s="38">
        <v>17</v>
      </c>
      <c r="F93" s="38">
        <v>102967.59600000001</v>
      </c>
      <c r="G93" s="38">
        <v>13</v>
      </c>
      <c r="H93" s="38">
        <v>75700.983999999997</v>
      </c>
      <c r="I93" s="38">
        <v>6</v>
      </c>
      <c r="J93" s="38">
        <v>16879.136999999999</v>
      </c>
      <c r="K93" s="38">
        <v>0</v>
      </c>
      <c r="L93" s="38">
        <v>0</v>
      </c>
      <c r="M93" s="38">
        <v>0</v>
      </c>
      <c r="N93" s="38">
        <v>0</v>
      </c>
    </row>
    <row r="94" spans="1:14" x14ac:dyDescent="0.25">
      <c r="A94" s="63" t="s">
        <v>93</v>
      </c>
      <c r="B94" s="99">
        <v>4</v>
      </c>
      <c r="C94" s="65" t="s">
        <v>104</v>
      </c>
      <c r="D94" s="38">
        <v>7</v>
      </c>
      <c r="E94" s="38">
        <v>7</v>
      </c>
      <c r="F94" s="38">
        <v>141308.09099999999</v>
      </c>
      <c r="G94" s="38">
        <v>4</v>
      </c>
      <c r="H94" s="38">
        <v>6820.4139999999998</v>
      </c>
      <c r="I94" s="38">
        <v>2</v>
      </c>
      <c r="J94" s="38">
        <v>103793.636</v>
      </c>
      <c r="K94" s="38">
        <v>0</v>
      </c>
      <c r="L94" s="38">
        <v>0</v>
      </c>
      <c r="M94" s="38">
        <v>1</v>
      </c>
      <c r="N94" s="38">
        <v>27000</v>
      </c>
    </row>
    <row r="95" spans="1:14" x14ac:dyDescent="0.25">
      <c r="A95" s="63" t="s">
        <v>93</v>
      </c>
      <c r="B95" s="99">
        <v>4</v>
      </c>
      <c r="C95" s="65" t="s">
        <v>105</v>
      </c>
      <c r="D95" s="38">
        <v>16</v>
      </c>
      <c r="E95" s="38">
        <v>16</v>
      </c>
      <c r="F95" s="38">
        <v>91869.293999999994</v>
      </c>
      <c r="G95" s="38">
        <v>11</v>
      </c>
      <c r="H95" s="38">
        <v>35818.523000000001</v>
      </c>
      <c r="I95" s="38">
        <v>2</v>
      </c>
      <c r="J95" s="38">
        <v>36881.491000000002</v>
      </c>
      <c r="K95" s="38">
        <v>0</v>
      </c>
      <c r="L95" s="38">
        <v>0</v>
      </c>
      <c r="M95" s="38">
        <v>0</v>
      </c>
      <c r="N95" s="38">
        <v>0</v>
      </c>
    </row>
    <row r="96" spans="1:14" x14ac:dyDescent="0.25">
      <c r="A96" s="63" t="s">
        <v>93</v>
      </c>
      <c r="B96" s="99">
        <v>4</v>
      </c>
      <c r="C96" s="65" t="s">
        <v>106</v>
      </c>
      <c r="D96" s="38">
        <v>9</v>
      </c>
      <c r="E96" s="38">
        <v>9</v>
      </c>
      <c r="F96" s="38">
        <v>105522.239</v>
      </c>
      <c r="G96" s="38">
        <v>8</v>
      </c>
      <c r="H96" s="38">
        <v>32035.964</v>
      </c>
      <c r="I96" s="38">
        <v>1</v>
      </c>
      <c r="J96" s="38">
        <v>66328.933000000005</v>
      </c>
      <c r="K96" s="38">
        <v>0</v>
      </c>
      <c r="L96" s="38">
        <v>0</v>
      </c>
      <c r="M96" s="38">
        <v>0</v>
      </c>
      <c r="N96" s="38">
        <v>0</v>
      </c>
    </row>
    <row r="97" spans="1:14" x14ac:dyDescent="0.25">
      <c r="A97" s="63" t="s">
        <v>93</v>
      </c>
      <c r="B97" s="99">
        <v>4</v>
      </c>
      <c r="C97" s="65" t="s">
        <v>107</v>
      </c>
      <c r="D97" s="38">
        <v>16</v>
      </c>
      <c r="E97" s="38">
        <v>16</v>
      </c>
      <c r="F97" s="38">
        <v>11719.186</v>
      </c>
      <c r="G97" s="38">
        <v>10</v>
      </c>
      <c r="H97" s="38">
        <v>358.95400000000001</v>
      </c>
      <c r="I97" s="38">
        <v>5</v>
      </c>
      <c r="J97" s="38">
        <v>13100.286</v>
      </c>
      <c r="K97" s="38">
        <v>0</v>
      </c>
      <c r="L97" s="38">
        <v>0</v>
      </c>
      <c r="M97" s="38">
        <v>1</v>
      </c>
      <c r="N97" s="38">
        <v>4029.692</v>
      </c>
    </row>
    <row r="98" spans="1:14" x14ac:dyDescent="0.25">
      <c r="A98" s="63" t="s">
        <v>93</v>
      </c>
      <c r="B98" s="99">
        <v>4</v>
      </c>
      <c r="C98" s="65" t="s">
        <v>108</v>
      </c>
      <c r="D98" s="38">
        <v>4</v>
      </c>
      <c r="E98" s="38">
        <v>4</v>
      </c>
      <c r="F98" s="38">
        <v>24053.357</v>
      </c>
      <c r="G98" s="38">
        <v>3</v>
      </c>
      <c r="H98" s="38">
        <v>1921.77</v>
      </c>
      <c r="I98" s="38">
        <v>1</v>
      </c>
      <c r="J98" s="38">
        <v>4029.692</v>
      </c>
      <c r="K98" s="38">
        <v>0</v>
      </c>
      <c r="L98" s="38">
        <v>0</v>
      </c>
      <c r="M98" s="38">
        <v>0</v>
      </c>
      <c r="N98" s="38">
        <v>0</v>
      </c>
    </row>
    <row r="99" spans="1:14" x14ac:dyDescent="0.25">
      <c r="A99" s="63" t="s">
        <v>93</v>
      </c>
      <c r="B99" s="99">
        <v>3</v>
      </c>
      <c r="C99" s="65" t="s">
        <v>109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</row>
    <row r="100" spans="1:14" x14ac:dyDescent="0.25">
      <c r="A100" s="63" t="s">
        <v>93</v>
      </c>
      <c r="B100" s="99">
        <v>3</v>
      </c>
      <c r="C100" s="65" t="s">
        <v>110</v>
      </c>
      <c r="D100" s="38">
        <v>518</v>
      </c>
      <c r="E100" s="38">
        <v>517</v>
      </c>
      <c r="F100" s="38">
        <v>555070.37199999997</v>
      </c>
      <c r="G100" s="38">
        <v>463</v>
      </c>
      <c r="H100" s="38">
        <v>19146.645</v>
      </c>
      <c r="I100" s="38">
        <v>11</v>
      </c>
      <c r="J100" s="38">
        <v>84364.804999999993</v>
      </c>
      <c r="K100" s="38">
        <v>10</v>
      </c>
      <c r="L100" s="38">
        <v>1771.7180000000001</v>
      </c>
      <c r="M100" s="38">
        <v>3</v>
      </c>
      <c r="N100" s="38">
        <v>5251.62</v>
      </c>
    </row>
    <row r="101" spans="1:14" x14ac:dyDescent="0.25">
      <c r="A101" s="63" t="s">
        <v>93</v>
      </c>
      <c r="B101" s="99">
        <v>3</v>
      </c>
      <c r="C101" s="65" t="s">
        <v>111</v>
      </c>
      <c r="D101" s="38">
        <v>226</v>
      </c>
      <c r="E101" s="38">
        <v>224</v>
      </c>
      <c r="F101" s="38">
        <v>1148888.1359999999</v>
      </c>
      <c r="G101" s="38">
        <v>191</v>
      </c>
      <c r="H101" s="38">
        <v>128128.266</v>
      </c>
      <c r="I101" s="38">
        <v>4</v>
      </c>
      <c r="J101" s="38">
        <v>148705.71100000001</v>
      </c>
      <c r="K101" s="38">
        <v>1</v>
      </c>
      <c r="L101" s="38">
        <v>418.46600000000001</v>
      </c>
      <c r="M101" s="38">
        <v>2</v>
      </c>
      <c r="N101" s="38">
        <v>1005.981</v>
      </c>
    </row>
    <row r="102" spans="1:14" x14ac:dyDescent="0.25">
      <c r="A102" s="63" t="s">
        <v>93</v>
      </c>
      <c r="B102" s="99">
        <v>5</v>
      </c>
      <c r="C102" s="65" t="s">
        <v>112</v>
      </c>
      <c r="D102" s="38">
        <v>65</v>
      </c>
      <c r="E102" s="38">
        <v>64</v>
      </c>
      <c r="F102" s="38">
        <v>92674.259000000005</v>
      </c>
      <c r="G102" s="38">
        <v>59</v>
      </c>
      <c r="H102" s="38">
        <v>2192.777</v>
      </c>
      <c r="I102" s="38">
        <v>5</v>
      </c>
      <c r="J102" s="38">
        <v>16964.417000000001</v>
      </c>
      <c r="K102" s="38">
        <v>0</v>
      </c>
      <c r="L102" s="38">
        <v>0</v>
      </c>
      <c r="M102" s="38">
        <v>1</v>
      </c>
      <c r="N102" s="38">
        <v>179.92400000000001</v>
      </c>
    </row>
    <row r="103" spans="1:14" x14ac:dyDescent="0.25">
      <c r="A103" s="63" t="s">
        <v>93</v>
      </c>
      <c r="B103" s="99">
        <v>5</v>
      </c>
      <c r="C103" s="65" t="s">
        <v>113</v>
      </c>
      <c r="D103" s="38">
        <v>10</v>
      </c>
      <c r="E103" s="38">
        <v>10</v>
      </c>
      <c r="F103" s="38">
        <v>21716.12</v>
      </c>
      <c r="G103" s="38">
        <v>7</v>
      </c>
      <c r="H103" s="38">
        <v>4433.6390000000001</v>
      </c>
      <c r="I103" s="38">
        <v>3</v>
      </c>
      <c r="J103" s="38">
        <v>4263.2039999999997</v>
      </c>
      <c r="K103" s="38">
        <v>0</v>
      </c>
      <c r="L103" s="38">
        <v>0</v>
      </c>
      <c r="M103" s="38">
        <v>0</v>
      </c>
      <c r="N103" s="38">
        <v>0</v>
      </c>
    </row>
    <row r="104" spans="1:14" x14ac:dyDescent="0.25">
      <c r="A104" s="63" t="s">
        <v>114</v>
      </c>
      <c r="B104" s="99">
        <v>3</v>
      </c>
      <c r="C104" s="65" t="s">
        <v>236</v>
      </c>
      <c r="D104" s="38">
        <v>13</v>
      </c>
      <c r="E104" s="38">
        <v>13</v>
      </c>
      <c r="F104" s="38">
        <v>18153.417000000001</v>
      </c>
      <c r="G104" s="38">
        <v>11</v>
      </c>
      <c r="H104" s="38">
        <v>7906.3310000000001</v>
      </c>
      <c r="I104" s="38">
        <v>0</v>
      </c>
      <c r="J104" s="38">
        <v>0</v>
      </c>
      <c r="K104" s="38">
        <v>0</v>
      </c>
      <c r="L104" s="38">
        <v>0</v>
      </c>
      <c r="M104" s="38">
        <v>3</v>
      </c>
      <c r="N104" s="38">
        <v>16858.548999999999</v>
      </c>
    </row>
    <row r="105" spans="1:14" x14ac:dyDescent="0.25">
      <c r="A105" s="63" t="s">
        <v>114</v>
      </c>
      <c r="B105" s="99">
        <v>4</v>
      </c>
      <c r="C105" s="65" t="s">
        <v>237</v>
      </c>
      <c r="D105" s="38">
        <v>3</v>
      </c>
      <c r="E105" s="38">
        <v>3</v>
      </c>
      <c r="F105" s="38">
        <v>456.85500000000002</v>
      </c>
      <c r="G105" s="38">
        <v>2</v>
      </c>
      <c r="H105" s="38">
        <v>275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</row>
    <row r="106" spans="1:14" x14ac:dyDescent="0.25">
      <c r="A106" s="63" t="s">
        <v>114</v>
      </c>
      <c r="B106" s="99">
        <v>5</v>
      </c>
      <c r="C106" s="65" t="s">
        <v>240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</row>
    <row r="107" spans="1:14" x14ac:dyDescent="0.25">
      <c r="A107" s="63" t="s">
        <v>114</v>
      </c>
      <c r="B107" s="99">
        <v>5</v>
      </c>
      <c r="C107" s="65" t="s">
        <v>241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</row>
    <row r="108" spans="1:14" x14ac:dyDescent="0.25">
      <c r="A108" s="63" t="s">
        <v>114</v>
      </c>
      <c r="B108" s="99">
        <v>5</v>
      </c>
      <c r="C108" s="65" t="s">
        <v>239</v>
      </c>
      <c r="D108" s="38">
        <v>1</v>
      </c>
      <c r="E108" s="38">
        <v>1</v>
      </c>
      <c r="F108" s="38">
        <v>2385.893</v>
      </c>
      <c r="G108" s="38">
        <v>1</v>
      </c>
      <c r="H108" s="38">
        <v>835.55200000000002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</row>
    <row r="109" spans="1:14" x14ac:dyDescent="0.25">
      <c r="A109" s="63" t="s">
        <v>114</v>
      </c>
      <c r="B109" s="99">
        <v>5</v>
      </c>
      <c r="C109" s="65" t="s">
        <v>238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</row>
    <row r="110" spans="1:14" x14ac:dyDescent="0.25">
      <c r="A110" s="63" t="s">
        <v>114</v>
      </c>
      <c r="B110" s="99">
        <v>5</v>
      </c>
      <c r="C110" s="65" t="s">
        <v>263</v>
      </c>
      <c r="D110" s="38">
        <v>1</v>
      </c>
      <c r="E110" s="38">
        <v>1</v>
      </c>
      <c r="F110" s="38">
        <v>4349.5460000000003</v>
      </c>
      <c r="G110" s="38">
        <v>1</v>
      </c>
      <c r="H110" s="38">
        <v>4372.643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</row>
    <row r="111" spans="1:14" x14ac:dyDescent="0.25">
      <c r="A111" s="63" t="s">
        <v>114</v>
      </c>
      <c r="B111" s="99">
        <v>5</v>
      </c>
      <c r="C111" s="65" t="s">
        <v>242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</row>
    <row r="112" spans="1:14" x14ac:dyDescent="0.25">
      <c r="A112" s="63" t="s">
        <v>118</v>
      </c>
      <c r="B112" s="99">
        <v>2</v>
      </c>
      <c r="C112" s="65" t="s">
        <v>119</v>
      </c>
      <c r="D112" s="38">
        <v>9</v>
      </c>
      <c r="E112" s="38">
        <v>9</v>
      </c>
      <c r="F112" s="38">
        <v>18742.16</v>
      </c>
      <c r="G112" s="38">
        <v>8</v>
      </c>
      <c r="H112" s="38">
        <v>1567.05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</row>
    <row r="113" spans="1:14" x14ac:dyDescent="0.25">
      <c r="A113" s="63" t="s">
        <v>118</v>
      </c>
      <c r="B113" s="99">
        <v>3</v>
      </c>
      <c r="C113" s="65" t="s">
        <v>120</v>
      </c>
      <c r="D113" s="38">
        <v>14</v>
      </c>
      <c r="E113" s="38">
        <v>14</v>
      </c>
      <c r="F113" s="38">
        <v>28172.36</v>
      </c>
      <c r="G113" s="38">
        <v>11</v>
      </c>
      <c r="H113" s="38">
        <v>3384.03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</row>
    <row r="114" spans="1:14" x14ac:dyDescent="0.25">
      <c r="A114" s="63" t="s">
        <v>118</v>
      </c>
      <c r="B114" s="99">
        <v>3</v>
      </c>
      <c r="C114" s="65" t="s">
        <v>121</v>
      </c>
      <c r="D114" s="38">
        <v>9</v>
      </c>
      <c r="E114" s="38">
        <v>9</v>
      </c>
      <c r="F114" s="38">
        <v>32515.11</v>
      </c>
      <c r="G114" s="38">
        <v>7</v>
      </c>
      <c r="H114" s="38">
        <v>2586.7600000000002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</row>
    <row r="115" spans="1:14" x14ac:dyDescent="0.25">
      <c r="A115" s="63" t="s">
        <v>118</v>
      </c>
      <c r="B115" s="99">
        <v>5</v>
      </c>
      <c r="C115" s="65" t="s">
        <v>122</v>
      </c>
      <c r="D115" s="38">
        <v>18</v>
      </c>
      <c r="E115" s="38">
        <v>18</v>
      </c>
      <c r="F115" s="38">
        <v>25058.35</v>
      </c>
      <c r="G115" s="38">
        <v>14</v>
      </c>
      <c r="H115" s="38">
        <v>1938.75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</row>
    <row r="116" spans="1:14" x14ac:dyDescent="0.25">
      <c r="A116" s="63" t="s">
        <v>118</v>
      </c>
      <c r="B116" s="99">
        <v>5</v>
      </c>
      <c r="C116" s="65" t="s">
        <v>123</v>
      </c>
      <c r="D116" s="38">
        <v>4</v>
      </c>
      <c r="E116" s="38">
        <v>4</v>
      </c>
      <c r="F116" s="38">
        <v>2166.23</v>
      </c>
      <c r="G116" s="38">
        <v>3</v>
      </c>
      <c r="H116" s="38">
        <v>350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</row>
    <row r="117" spans="1:14" x14ac:dyDescent="0.25">
      <c r="A117" s="63" t="s">
        <v>118</v>
      </c>
      <c r="B117" s="99">
        <v>5</v>
      </c>
      <c r="C117" s="65" t="s">
        <v>124</v>
      </c>
      <c r="D117" s="38">
        <v>7</v>
      </c>
      <c r="E117" s="38">
        <v>7</v>
      </c>
      <c r="F117" s="38">
        <v>8186.4</v>
      </c>
      <c r="G117" s="38">
        <v>6</v>
      </c>
      <c r="H117" s="38">
        <v>1393.05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</row>
    <row r="118" spans="1:14" x14ac:dyDescent="0.25">
      <c r="A118" s="63" t="s">
        <v>118</v>
      </c>
      <c r="B118" s="99">
        <v>5</v>
      </c>
      <c r="C118" s="65" t="s">
        <v>125</v>
      </c>
      <c r="D118" s="38">
        <v>6</v>
      </c>
      <c r="E118" s="38">
        <v>6</v>
      </c>
      <c r="F118" s="38">
        <v>4815</v>
      </c>
      <c r="G118" s="38">
        <v>6</v>
      </c>
      <c r="H118" s="38">
        <v>862.5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</row>
    <row r="119" spans="1:14" x14ac:dyDescent="0.25">
      <c r="A119" s="63" t="s">
        <v>118</v>
      </c>
      <c r="B119" s="99">
        <v>5</v>
      </c>
      <c r="C119" s="65" t="s">
        <v>126</v>
      </c>
      <c r="D119" s="38">
        <v>5</v>
      </c>
      <c r="E119" s="38">
        <v>5</v>
      </c>
      <c r="F119" s="38">
        <v>3157.5</v>
      </c>
      <c r="G119" s="38">
        <v>5</v>
      </c>
      <c r="H119" s="38">
        <v>538.75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</row>
    <row r="120" spans="1:14" x14ac:dyDescent="0.25">
      <c r="A120" s="63" t="s">
        <v>118</v>
      </c>
      <c r="B120" s="99">
        <v>5</v>
      </c>
      <c r="C120" s="65" t="s">
        <v>127</v>
      </c>
      <c r="D120" s="38">
        <v>10</v>
      </c>
      <c r="E120" s="38">
        <v>10</v>
      </c>
      <c r="F120" s="38">
        <v>10682.77</v>
      </c>
      <c r="G120" s="38">
        <v>8</v>
      </c>
      <c r="H120" s="38">
        <v>1380.28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</row>
    <row r="121" spans="1:14" x14ac:dyDescent="0.25">
      <c r="A121" s="63" t="s">
        <v>128</v>
      </c>
      <c r="B121" s="99">
        <v>1</v>
      </c>
      <c r="C121" s="65" t="s">
        <v>131</v>
      </c>
      <c r="D121" s="38">
        <v>4</v>
      </c>
      <c r="E121" s="38">
        <v>4</v>
      </c>
      <c r="F121" s="38">
        <v>883.93</v>
      </c>
      <c r="G121" s="38">
        <v>2</v>
      </c>
      <c r="H121" s="38">
        <v>51.86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</row>
    <row r="122" spans="1:14" x14ac:dyDescent="0.25">
      <c r="A122" s="63" t="s">
        <v>128</v>
      </c>
      <c r="B122" s="99">
        <v>2</v>
      </c>
      <c r="C122" s="65" t="s">
        <v>130</v>
      </c>
      <c r="D122" s="38">
        <v>4</v>
      </c>
      <c r="E122" s="38">
        <v>4</v>
      </c>
      <c r="F122" s="38">
        <v>962.07</v>
      </c>
      <c r="G122" s="38">
        <v>2</v>
      </c>
      <c r="H122" s="38">
        <v>60.61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</row>
    <row r="123" spans="1:14" x14ac:dyDescent="0.25">
      <c r="A123" s="63" t="s">
        <v>128</v>
      </c>
      <c r="B123" s="99">
        <v>3</v>
      </c>
      <c r="C123" s="65" t="s">
        <v>132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</row>
    <row r="124" spans="1:14" x14ac:dyDescent="0.25">
      <c r="A124" s="63" t="s">
        <v>128</v>
      </c>
      <c r="B124" s="99">
        <v>4</v>
      </c>
      <c r="C124" s="65" t="s">
        <v>133</v>
      </c>
      <c r="D124" s="38">
        <v>50</v>
      </c>
      <c r="E124" s="38">
        <v>50</v>
      </c>
      <c r="F124" s="38">
        <v>17519.740000000002</v>
      </c>
      <c r="G124" s="38">
        <v>39</v>
      </c>
      <c r="H124" s="38">
        <v>4310.54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</row>
    <row r="125" spans="1:14" x14ac:dyDescent="0.25">
      <c r="A125" s="63" t="s">
        <v>128</v>
      </c>
      <c r="B125" s="99">
        <v>5</v>
      </c>
      <c r="C125" s="65" t="s">
        <v>129</v>
      </c>
      <c r="D125" s="38">
        <v>26</v>
      </c>
      <c r="E125" s="38">
        <v>27</v>
      </c>
      <c r="F125" s="38">
        <v>34310.959999999999</v>
      </c>
      <c r="G125" s="38">
        <v>13</v>
      </c>
      <c r="H125" s="38">
        <v>775.35</v>
      </c>
      <c r="I125" s="38">
        <v>0</v>
      </c>
      <c r="J125" s="38">
        <v>0</v>
      </c>
      <c r="K125" s="38">
        <v>1</v>
      </c>
      <c r="L125" s="38">
        <v>98.01</v>
      </c>
      <c r="M125" s="38">
        <v>0</v>
      </c>
      <c r="N125" s="38">
        <v>0</v>
      </c>
    </row>
    <row r="126" spans="1:14" x14ac:dyDescent="0.25">
      <c r="A126" s="63" t="s">
        <v>157</v>
      </c>
      <c r="B126" s="99">
        <v>3</v>
      </c>
      <c r="C126" s="65" t="s">
        <v>270</v>
      </c>
      <c r="D126" s="38">
        <v>1</v>
      </c>
      <c r="E126" s="38">
        <v>1</v>
      </c>
      <c r="F126" s="38">
        <v>8300.4699999999993</v>
      </c>
      <c r="G126" s="38">
        <v>1</v>
      </c>
      <c r="H126" s="38">
        <v>8300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</row>
    <row r="127" spans="1:14" x14ac:dyDescent="0.25">
      <c r="A127" s="63" t="s">
        <v>157</v>
      </c>
      <c r="B127" s="99">
        <v>3</v>
      </c>
      <c r="C127" s="65" t="s">
        <v>189</v>
      </c>
      <c r="D127" s="38">
        <v>11</v>
      </c>
      <c r="E127" s="38">
        <v>11</v>
      </c>
      <c r="F127" s="38">
        <v>10492.94</v>
      </c>
      <c r="G127" s="38">
        <v>10</v>
      </c>
      <c r="H127" s="38">
        <v>6811.62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</row>
    <row r="128" spans="1:14" x14ac:dyDescent="0.25">
      <c r="A128" s="63" t="s">
        <v>157</v>
      </c>
      <c r="B128" s="99">
        <v>3</v>
      </c>
      <c r="C128" s="65" t="s">
        <v>190</v>
      </c>
      <c r="D128" s="38">
        <v>78</v>
      </c>
      <c r="E128" s="38">
        <v>76</v>
      </c>
      <c r="F128" s="38">
        <v>58135.17</v>
      </c>
      <c r="G128" s="38">
        <v>63</v>
      </c>
      <c r="H128" s="38">
        <v>25989.86</v>
      </c>
      <c r="I128" s="38">
        <v>2</v>
      </c>
      <c r="J128" s="38">
        <v>215.57</v>
      </c>
      <c r="K128" s="38">
        <v>0</v>
      </c>
      <c r="L128" s="38">
        <v>0</v>
      </c>
      <c r="M128" s="38">
        <v>0</v>
      </c>
      <c r="N128" s="38">
        <v>0</v>
      </c>
    </row>
    <row r="129" spans="1:14" x14ac:dyDescent="0.25">
      <c r="A129" s="63" t="s">
        <v>157</v>
      </c>
      <c r="B129" s="99">
        <v>3</v>
      </c>
      <c r="C129" s="65" t="s">
        <v>206</v>
      </c>
      <c r="D129" s="38">
        <v>19</v>
      </c>
      <c r="E129" s="38">
        <v>19</v>
      </c>
      <c r="F129" s="38">
        <v>3.19</v>
      </c>
      <c r="G129" s="38">
        <v>18</v>
      </c>
      <c r="H129" s="38">
        <v>0.84</v>
      </c>
      <c r="I129" s="38">
        <v>2</v>
      </c>
      <c r="J129" s="38">
        <v>0.13</v>
      </c>
      <c r="K129" s="38">
        <v>0</v>
      </c>
      <c r="L129" s="38">
        <v>0</v>
      </c>
      <c r="M129" s="38">
        <v>0</v>
      </c>
      <c r="N129" s="38">
        <v>0</v>
      </c>
    </row>
    <row r="130" spans="1:14" x14ac:dyDescent="0.25">
      <c r="A130" s="63" t="s">
        <v>157</v>
      </c>
      <c r="B130" s="99">
        <v>5</v>
      </c>
      <c r="C130" s="65" t="s">
        <v>177</v>
      </c>
      <c r="D130" s="38">
        <v>2</v>
      </c>
      <c r="E130" s="38">
        <v>2</v>
      </c>
      <c r="F130" s="38">
        <v>86.76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</row>
    <row r="131" spans="1:14" x14ac:dyDescent="0.25">
      <c r="A131" s="63" t="s">
        <v>157</v>
      </c>
      <c r="B131" s="99">
        <v>5</v>
      </c>
      <c r="C131" s="65" t="s">
        <v>207</v>
      </c>
      <c r="D131" s="38">
        <v>90</v>
      </c>
      <c r="E131" s="38">
        <v>82</v>
      </c>
      <c r="F131" s="38">
        <v>36715.26</v>
      </c>
      <c r="G131" s="38">
        <v>65</v>
      </c>
      <c r="H131" s="38">
        <v>8808.56</v>
      </c>
      <c r="I131" s="38">
        <v>2</v>
      </c>
      <c r="J131" s="38">
        <v>36.83</v>
      </c>
      <c r="K131" s="38">
        <v>0</v>
      </c>
      <c r="L131" s="38">
        <v>0</v>
      </c>
      <c r="M131" s="38">
        <v>0</v>
      </c>
      <c r="N131" s="38">
        <v>0</v>
      </c>
    </row>
    <row r="132" spans="1:14" x14ac:dyDescent="0.25">
      <c r="A132" s="63" t="s">
        <v>157</v>
      </c>
      <c r="B132" s="99">
        <v>5</v>
      </c>
      <c r="C132" s="65" t="s">
        <v>37</v>
      </c>
      <c r="D132" s="38">
        <v>27</v>
      </c>
      <c r="E132" s="38">
        <v>27</v>
      </c>
      <c r="F132" s="38">
        <v>8185.53</v>
      </c>
      <c r="G132" s="38">
        <v>2</v>
      </c>
      <c r="H132" s="38">
        <v>153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</row>
    <row r="133" spans="1:14" x14ac:dyDescent="0.25">
      <c r="A133" s="63" t="s">
        <v>157</v>
      </c>
      <c r="B133" s="99">
        <v>5</v>
      </c>
      <c r="C133" s="65" t="s">
        <v>266</v>
      </c>
      <c r="D133" s="38">
        <v>35</v>
      </c>
      <c r="E133" s="38">
        <v>35</v>
      </c>
      <c r="F133" s="38">
        <v>7900.28</v>
      </c>
      <c r="G133" s="38">
        <v>34</v>
      </c>
      <c r="H133" s="38">
        <v>6719.8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</row>
    <row r="134" spans="1:14" x14ac:dyDescent="0.25">
      <c r="A134" s="63" t="s">
        <v>157</v>
      </c>
      <c r="B134" s="99">
        <v>5</v>
      </c>
      <c r="C134" s="65" t="s">
        <v>208</v>
      </c>
      <c r="D134" s="38">
        <v>14</v>
      </c>
      <c r="E134" s="38">
        <v>14</v>
      </c>
      <c r="F134" s="38">
        <v>1282.01</v>
      </c>
      <c r="G134" s="38">
        <v>5</v>
      </c>
      <c r="H134" s="38">
        <v>154.25</v>
      </c>
      <c r="I134" s="38">
        <v>1</v>
      </c>
      <c r="J134" s="38">
        <v>119.03</v>
      </c>
      <c r="K134" s="38">
        <v>0</v>
      </c>
      <c r="L134" s="38">
        <v>0</v>
      </c>
      <c r="M134" s="38">
        <v>0</v>
      </c>
      <c r="N134" s="38">
        <v>0</v>
      </c>
    </row>
    <row r="135" spans="1:14" x14ac:dyDescent="0.25">
      <c r="A135" s="63" t="s">
        <v>157</v>
      </c>
      <c r="B135" s="99">
        <v>5</v>
      </c>
      <c r="C135" s="65" t="s">
        <v>208</v>
      </c>
      <c r="D135" s="38">
        <v>15</v>
      </c>
      <c r="E135" s="38">
        <v>15</v>
      </c>
      <c r="F135" s="38">
        <v>2136.2199999999998</v>
      </c>
      <c r="G135" s="38">
        <v>15</v>
      </c>
      <c r="H135" s="38">
        <v>2019.08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</row>
    <row r="136" spans="1:14" x14ac:dyDescent="0.25">
      <c r="A136" s="139"/>
      <c r="B136" s="140"/>
      <c r="C136" s="141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</row>
    <row r="137" spans="1:14" x14ac:dyDescent="0.25">
      <c r="A137" s="149"/>
      <c r="B137" s="148"/>
      <c r="C137" s="141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 x14ac:dyDescent="0.25">
      <c r="A138" s="146"/>
      <c r="B138" s="147"/>
      <c r="C138" s="153" t="s">
        <v>134</v>
      </c>
      <c r="D138" s="44">
        <f>SUM(D139:D144)</f>
        <v>2857</v>
      </c>
      <c r="E138" s="44">
        <f t="shared" ref="E138:N138" si="0">SUM(E139:E144)</f>
        <v>2846</v>
      </c>
      <c r="F138" s="44">
        <f t="shared" si="0"/>
        <v>4931689.8834253112</v>
      </c>
      <c r="G138" s="44">
        <f t="shared" si="0"/>
        <v>2319</v>
      </c>
      <c r="H138" s="44">
        <f t="shared" si="0"/>
        <v>915204.98899999994</v>
      </c>
      <c r="I138" s="44">
        <f t="shared" si="0"/>
        <v>83</v>
      </c>
      <c r="J138" s="44">
        <f t="shared" si="0"/>
        <v>594619.26100000006</v>
      </c>
      <c r="K138" s="44">
        <f t="shared" si="0"/>
        <v>14</v>
      </c>
      <c r="L138" s="44">
        <f t="shared" si="0"/>
        <v>3347.0140000000001</v>
      </c>
      <c r="M138" s="44">
        <f t="shared" si="0"/>
        <v>38</v>
      </c>
      <c r="N138" s="44">
        <f t="shared" si="0"/>
        <v>78649.917799999996</v>
      </c>
    </row>
    <row r="139" spans="1:14" x14ac:dyDescent="0.25">
      <c r="A139" s="149"/>
      <c r="B139" s="148"/>
      <c r="C139" s="154" t="s">
        <v>209</v>
      </c>
      <c r="D139" s="46">
        <f>SUMIF($B$6:$B$135,1,D6:D135)</f>
        <v>14</v>
      </c>
      <c r="E139" s="46">
        <f t="shared" ref="E139:N139" si="1">SUMIF($B$6:$B$135,1,E6:E135)</f>
        <v>14</v>
      </c>
      <c r="F139" s="46">
        <f t="shared" si="1"/>
        <v>30726.6445337</v>
      </c>
      <c r="G139" s="46">
        <f t="shared" si="1"/>
        <v>12</v>
      </c>
      <c r="H139" s="46">
        <f t="shared" si="1"/>
        <v>11234.51</v>
      </c>
      <c r="I139" s="46">
        <f t="shared" si="1"/>
        <v>0</v>
      </c>
      <c r="J139" s="46">
        <f t="shared" si="1"/>
        <v>0</v>
      </c>
      <c r="K139" s="46">
        <f t="shared" si="1"/>
        <v>0</v>
      </c>
      <c r="L139" s="46">
        <f t="shared" si="1"/>
        <v>0</v>
      </c>
      <c r="M139" s="46">
        <f t="shared" si="1"/>
        <v>0</v>
      </c>
      <c r="N139" s="46">
        <f t="shared" si="1"/>
        <v>0</v>
      </c>
    </row>
    <row r="140" spans="1:14" x14ac:dyDescent="0.25">
      <c r="A140" s="149"/>
      <c r="B140" s="148"/>
      <c r="C140" s="155" t="s">
        <v>210</v>
      </c>
      <c r="D140" s="49">
        <f>SUMIF($B$6:$B$135,2,D6:D135)</f>
        <v>127</v>
      </c>
      <c r="E140" s="49">
        <f t="shared" ref="E140:N140" si="2">SUMIF($B$6:$B$135,2,E6:E135)</f>
        <v>130</v>
      </c>
      <c r="F140" s="49">
        <f t="shared" si="2"/>
        <v>244176.66530880003</v>
      </c>
      <c r="G140" s="49">
        <f t="shared" si="2"/>
        <v>99</v>
      </c>
      <c r="H140" s="49">
        <f t="shared" si="2"/>
        <v>42540.845000000008</v>
      </c>
      <c r="I140" s="49">
        <f t="shared" si="2"/>
        <v>7</v>
      </c>
      <c r="J140" s="49">
        <f t="shared" si="2"/>
        <v>5790.7470000000003</v>
      </c>
      <c r="K140" s="49">
        <f t="shared" si="2"/>
        <v>0</v>
      </c>
      <c r="L140" s="49">
        <f t="shared" si="2"/>
        <v>0</v>
      </c>
      <c r="M140" s="49">
        <f t="shared" si="2"/>
        <v>0</v>
      </c>
      <c r="N140" s="49">
        <f t="shared" si="2"/>
        <v>0</v>
      </c>
    </row>
    <row r="141" spans="1:14" x14ac:dyDescent="0.25">
      <c r="A141" s="149"/>
      <c r="B141" s="148"/>
      <c r="C141" s="155" t="s">
        <v>211</v>
      </c>
      <c r="D141" s="49">
        <f>SUMIF($B$6:$B$135,3,D6:D135)</f>
        <v>1722</v>
      </c>
      <c r="E141" s="49">
        <f t="shared" ref="E141:N141" si="3">SUMIF($B$6:$B$135,3,E6:E135)</f>
        <v>1717</v>
      </c>
      <c r="F141" s="49">
        <f t="shared" si="3"/>
        <v>3183938.4473085864</v>
      </c>
      <c r="G141" s="49">
        <f t="shared" si="3"/>
        <v>1437</v>
      </c>
      <c r="H141" s="49">
        <f t="shared" si="3"/>
        <v>572933.42579999997</v>
      </c>
      <c r="I141" s="49">
        <f t="shared" si="3"/>
        <v>35</v>
      </c>
      <c r="J141" s="49">
        <f t="shared" si="3"/>
        <v>280521.75200000004</v>
      </c>
      <c r="K141" s="49">
        <f t="shared" si="3"/>
        <v>13</v>
      </c>
      <c r="L141" s="49">
        <f t="shared" si="3"/>
        <v>3249.0039999999999</v>
      </c>
      <c r="M141" s="49">
        <f t="shared" si="3"/>
        <v>30</v>
      </c>
      <c r="N141" s="49">
        <f t="shared" si="3"/>
        <v>45297.837399999997</v>
      </c>
    </row>
    <row r="142" spans="1:14" x14ac:dyDescent="0.25">
      <c r="A142" s="149"/>
      <c r="B142" s="148"/>
      <c r="C142" s="155" t="s">
        <v>212</v>
      </c>
      <c r="D142" s="49">
        <f>SUMIF($B$6:$B$135,4,D6:D135)</f>
        <v>297</v>
      </c>
      <c r="E142" s="49">
        <f t="shared" ref="E142:N142" si="4">SUMIF($B$6:$B$135,4,E6:E135)</f>
        <v>297</v>
      </c>
      <c r="F142" s="49">
        <f t="shared" si="4"/>
        <v>917334.42774399987</v>
      </c>
      <c r="G142" s="49">
        <f t="shared" si="4"/>
        <v>195</v>
      </c>
      <c r="H142" s="49">
        <f t="shared" si="4"/>
        <v>198392.45320000002</v>
      </c>
      <c r="I142" s="49">
        <f t="shared" si="4"/>
        <v>20</v>
      </c>
      <c r="J142" s="49">
        <f t="shared" si="4"/>
        <v>282624.72200000001</v>
      </c>
      <c r="K142" s="49">
        <f t="shared" si="4"/>
        <v>0</v>
      </c>
      <c r="L142" s="49">
        <f t="shared" si="4"/>
        <v>0</v>
      </c>
      <c r="M142" s="49">
        <f t="shared" si="4"/>
        <v>4</v>
      </c>
      <c r="N142" s="49">
        <f t="shared" si="4"/>
        <v>31248.971399999999</v>
      </c>
    </row>
    <row r="143" spans="1:14" x14ac:dyDescent="0.25">
      <c r="A143" s="149"/>
      <c r="B143" s="148"/>
      <c r="C143" s="155" t="s">
        <v>213</v>
      </c>
      <c r="D143" s="49">
        <f>SUMIF($B$6:$B$135,5,D6:D135)</f>
        <v>681</v>
      </c>
      <c r="E143" s="49">
        <f t="shared" ref="E143:N143" si="5">SUMIF($B$6:$B$135,5,E6:E135)</f>
        <v>672</v>
      </c>
      <c r="F143" s="49">
        <f t="shared" si="5"/>
        <v>480103.43253022508</v>
      </c>
      <c r="G143" s="49">
        <f t="shared" si="5"/>
        <v>566</v>
      </c>
      <c r="H143" s="49">
        <f t="shared" si="5"/>
        <v>88425.710000000021</v>
      </c>
      <c r="I143" s="49">
        <f t="shared" si="5"/>
        <v>21</v>
      </c>
      <c r="J143" s="49">
        <f t="shared" si="5"/>
        <v>25682.04</v>
      </c>
      <c r="K143" s="49">
        <f t="shared" si="5"/>
        <v>1</v>
      </c>
      <c r="L143" s="49">
        <f t="shared" si="5"/>
        <v>98.01</v>
      </c>
      <c r="M143" s="49">
        <f t="shared" si="5"/>
        <v>4</v>
      </c>
      <c r="N143" s="49">
        <f t="shared" si="5"/>
        <v>2103.1089999999999</v>
      </c>
    </row>
    <row r="144" spans="1:14" x14ac:dyDescent="0.25">
      <c r="A144" s="149"/>
      <c r="B144" s="148"/>
      <c r="C144" s="156" t="s">
        <v>214</v>
      </c>
      <c r="D144" s="52">
        <f>SUMIF($B$6:$B$135,6,D6:D135)</f>
        <v>16</v>
      </c>
      <c r="E144" s="52">
        <f t="shared" ref="E144:N144" si="6">SUMIF($B$6:$B$135,6,E6:E135)</f>
        <v>16</v>
      </c>
      <c r="F144" s="52">
        <f t="shared" si="6"/>
        <v>75410.266000000003</v>
      </c>
      <c r="G144" s="52">
        <f t="shared" si="6"/>
        <v>10</v>
      </c>
      <c r="H144" s="52">
        <f t="shared" si="6"/>
        <v>1678.0449999999998</v>
      </c>
      <c r="I144" s="52">
        <f t="shared" si="6"/>
        <v>0</v>
      </c>
      <c r="J144" s="52">
        <f t="shared" si="6"/>
        <v>0</v>
      </c>
      <c r="K144" s="52">
        <f t="shared" si="6"/>
        <v>0</v>
      </c>
      <c r="L144" s="52">
        <f t="shared" si="6"/>
        <v>0</v>
      </c>
      <c r="M144" s="52">
        <f t="shared" si="6"/>
        <v>0</v>
      </c>
      <c r="N144" s="52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opLeftCell="A106" workbookViewId="0">
      <selection activeCell="J7" sqref="J7"/>
    </sheetView>
  </sheetViews>
  <sheetFormatPr baseColWidth="10" defaultRowHeight="15" x14ac:dyDescent="0.25"/>
  <cols>
    <col min="1" max="1" width="20.7109375" customWidth="1"/>
    <col min="2" max="2" width="9.7109375" bestFit="1" customWidth="1"/>
    <col min="3" max="3" width="27.5703125" bestFit="1" customWidth="1"/>
  </cols>
  <sheetData>
    <row r="1" spans="1:14" x14ac:dyDescent="0.25">
      <c r="A1" s="30" t="s">
        <v>0</v>
      </c>
      <c r="B1" s="30"/>
      <c r="C1" s="30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30" t="s">
        <v>141</v>
      </c>
      <c r="B2" s="30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x14ac:dyDescent="0.25">
      <c r="A3" s="30" t="s">
        <v>142</v>
      </c>
      <c r="B3" s="30"/>
      <c r="C3" s="30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30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45" x14ac:dyDescent="0.25">
      <c r="A5" s="33" t="s">
        <v>3</v>
      </c>
      <c r="B5" s="34" t="s">
        <v>4</v>
      </c>
      <c r="C5" s="34" t="s">
        <v>5</v>
      </c>
      <c r="D5" s="34" t="s">
        <v>6</v>
      </c>
      <c r="E5" s="34" t="s">
        <v>7</v>
      </c>
      <c r="F5" s="34" t="s">
        <v>143</v>
      </c>
      <c r="G5" s="34" t="s">
        <v>144</v>
      </c>
      <c r="H5" s="34" t="s">
        <v>145</v>
      </c>
      <c r="I5" s="34" t="s">
        <v>146</v>
      </c>
      <c r="J5" s="34" t="s">
        <v>147</v>
      </c>
      <c r="K5" s="34" t="s">
        <v>148</v>
      </c>
      <c r="L5" s="34" t="s">
        <v>149</v>
      </c>
      <c r="M5" s="34" t="s">
        <v>15</v>
      </c>
      <c r="N5" s="34" t="s">
        <v>150</v>
      </c>
    </row>
    <row r="6" spans="1:14" x14ac:dyDescent="0.25">
      <c r="A6" s="35" t="s">
        <v>17</v>
      </c>
      <c r="B6" s="36">
        <v>3</v>
      </c>
      <c r="C6" s="37" t="s">
        <v>18</v>
      </c>
      <c r="D6" s="38">
        <v>1</v>
      </c>
      <c r="E6" s="38">
        <v>1</v>
      </c>
      <c r="F6" s="38">
        <v>4875.3597099999997</v>
      </c>
      <c r="G6" s="38">
        <v>1</v>
      </c>
      <c r="H6" s="38">
        <v>4859.2979999999998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</row>
    <row r="7" spans="1:14" x14ac:dyDescent="0.25">
      <c r="A7" s="35" t="s">
        <v>17</v>
      </c>
      <c r="B7" s="36">
        <v>3</v>
      </c>
      <c r="C7" s="37" t="s">
        <v>19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</row>
    <row r="8" spans="1:14" x14ac:dyDescent="0.25">
      <c r="A8" s="35" t="s">
        <v>17</v>
      </c>
      <c r="B8" s="36">
        <v>3</v>
      </c>
      <c r="C8" s="37" t="s">
        <v>20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</row>
    <row r="9" spans="1:14" x14ac:dyDescent="0.25">
      <c r="A9" s="35" t="s">
        <v>17</v>
      </c>
      <c r="B9" s="36">
        <v>4</v>
      </c>
      <c r="C9" s="37" t="s">
        <v>21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</row>
    <row r="10" spans="1:14" x14ac:dyDescent="0.25">
      <c r="A10" s="35" t="s">
        <v>17</v>
      </c>
      <c r="B10" s="36">
        <v>4</v>
      </c>
      <c r="C10" s="37" t="s">
        <v>22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</row>
    <row r="11" spans="1:14" x14ac:dyDescent="0.25">
      <c r="A11" s="35" t="s">
        <v>17</v>
      </c>
      <c r="B11" s="36">
        <v>4</v>
      </c>
      <c r="C11" s="37" t="s">
        <v>23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</row>
    <row r="12" spans="1:14" x14ac:dyDescent="0.25">
      <c r="A12" s="35" t="s">
        <v>17</v>
      </c>
      <c r="B12" s="36">
        <v>4</v>
      </c>
      <c r="C12" s="37" t="s">
        <v>24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</row>
    <row r="13" spans="1:14" x14ac:dyDescent="0.25">
      <c r="A13" s="35" t="s">
        <v>17</v>
      </c>
      <c r="B13" s="36">
        <v>2</v>
      </c>
      <c r="C13" s="37" t="s">
        <v>25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</row>
    <row r="14" spans="1:14" x14ac:dyDescent="0.25">
      <c r="A14" s="35" t="s">
        <v>17</v>
      </c>
      <c r="B14" s="36">
        <v>2</v>
      </c>
      <c r="C14" s="37" t="s">
        <v>26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</row>
    <row r="15" spans="1:14" x14ac:dyDescent="0.25">
      <c r="A15" s="35" t="s">
        <v>17</v>
      </c>
      <c r="B15" s="36">
        <v>4</v>
      </c>
      <c r="C15" s="37" t="s">
        <v>27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</row>
    <row r="16" spans="1:14" x14ac:dyDescent="0.25">
      <c r="A16" s="35" t="s">
        <v>17</v>
      </c>
      <c r="B16" s="36">
        <v>3</v>
      </c>
      <c r="C16" s="37" t="s">
        <v>28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</row>
    <row r="17" spans="1:14" x14ac:dyDescent="0.25">
      <c r="A17" s="35" t="s">
        <v>17</v>
      </c>
      <c r="B17" s="36">
        <v>4</v>
      </c>
      <c r="C17" s="37" t="s">
        <v>29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</row>
    <row r="18" spans="1:14" x14ac:dyDescent="0.25">
      <c r="A18" s="35" t="s">
        <v>17</v>
      </c>
      <c r="B18" s="36">
        <v>4</v>
      </c>
      <c r="C18" s="37" t="s">
        <v>30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</row>
    <row r="19" spans="1:14" x14ac:dyDescent="0.25">
      <c r="A19" s="35" t="s">
        <v>17</v>
      </c>
      <c r="B19" s="36">
        <v>4</v>
      </c>
      <c r="C19" s="37" t="s">
        <v>31</v>
      </c>
      <c r="D19" s="38">
        <v>1</v>
      </c>
      <c r="E19" s="38">
        <v>1</v>
      </c>
      <c r="F19" s="38">
        <v>195.43955</v>
      </c>
      <c r="G19" s="38">
        <v>2</v>
      </c>
      <c r="H19" s="38">
        <v>200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</row>
    <row r="20" spans="1:14" x14ac:dyDescent="0.25">
      <c r="A20" s="35" t="s">
        <v>17</v>
      </c>
      <c r="B20" s="38">
        <v>5</v>
      </c>
      <c r="C20" s="37" t="s">
        <v>32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</row>
    <row r="21" spans="1:14" x14ac:dyDescent="0.25">
      <c r="A21" s="35" t="s">
        <v>17</v>
      </c>
      <c r="B21" s="36">
        <v>2</v>
      </c>
      <c r="C21" s="37" t="s">
        <v>33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</row>
    <row r="22" spans="1:14" x14ac:dyDescent="0.25">
      <c r="A22" s="35" t="s">
        <v>17</v>
      </c>
      <c r="B22" s="36">
        <v>3</v>
      </c>
      <c r="C22" s="37" t="s">
        <v>34</v>
      </c>
      <c r="D22" s="38">
        <v>1</v>
      </c>
      <c r="E22" s="38">
        <v>1</v>
      </c>
      <c r="F22" s="38">
        <v>100.35536</v>
      </c>
      <c r="G22" s="38">
        <v>1</v>
      </c>
      <c r="H22" s="38">
        <v>100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</row>
    <row r="23" spans="1:14" x14ac:dyDescent="0.25">
      <c r="A23" s="35" t="s">
        <v>17</v>
      </c>
      <c r="B23" s="36">
        <v>3</v>
      </c>
      <c r="C23" s="37" t="s">
        <v>35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</row>
    <row r="24" spans="1:14" x14ac:dyDescent="0.25">
      <c r="A24" s="35" t="s">
        <v>17</v>
      </c>
      <c r="B24" s="36">
        <v>3</v>
      </c>
      <c r="C24" s="37" t="s">
        <v>36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</row>
    <row r="25" spans="1:14" x14ac:dyDescent="0.25">
      <c r="A25" s="35" t="s">
        <v>17</v>
      </c>
      <c r="B25" s="36">
        <v>4</v>
      </c>
      <c r="C25" s="37" t="s">
        <v>37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</row>
    <row r="26" spans="1:14" x14ac:dyDescent="0.25">
      <c r="A26" s="35" t="s">
        <v>17</v>
      </c>
      <c r="B26" s="36">
        <v>3</v>
      </c>
      <c r="C26" s="37" t="s">
        <v>38</v>
      </c>
      <c r="D26" s="38">
        <v>2</v>
      </c>
      <c r="E26" s="38">
        <v>2</v>
      </c>
      <c r="F26" s="38">
        <v>5083.4670500000002</v>
      </c>
      <c r="G26" s="38">
        <v>2</v>
      </c>
      <c r="H26" s="38">
        <v>5059.2979999999998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</row>
    <row r="27" spans="1:14" x14ac:dyDescent="0.25">
      <c r="A27" s="35" t="s">
        <v>17</v>
      </c>
      <c r="B27" s="36">
        <v>4</v>
      </c>
      <c r="C27" s="37" t="s">
        <v>39</v>
      </c>
      <c r="D27" s="38">
        <v>2</v>
      </c>
      <c r="E27" s="38">
        <v>2</v>
      </c>
      <c r="F27" s="38">
        <v>437.72495000000004</v>
      </c>
      <c r="G27" s="38">
        <v>2</v>
      </c>
      <c r="H27" s="38">
        <v>450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</row>
    <row r="28" spans="1:14" x14ac:dyDescent="0.25">
      <c r="A28" s="35" t="s">
        <v>17</v>
      </c>
      <c r="B28" s="36">
        <v>3</v>
      </c>
      <c r="C28" s="37" t="s">
        <v>40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</row>
    <row r="29" spans="1:14" x14ac:dyDescent="0.25">
      <c r="A29" s="35" t="s">
        <v>17</v>
      </c>
      <c r="B29" s="36">
        <v>1</v>
      </c>
      <c r="C29" s="37" t="s">
        <v>41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</row>
    <row r="30" spans="1:14" x14ac:dyDescent="0.25">
      <c r="A30" s="35" t="s">
        <v>17</v>
      </c>
      <c r="B30" s="36">
        <v>3</v>
      </c>
      <c r="C30" s="37" t="s">
        <v>42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</row>
    <row r="31" spans="1:14" x14ac:dyDescent="0.25">
      <c r="A31" s="35" t="s">
        <v>17</v>
      </c>
      <c r="B31" s="36">
        <v>2</v>
      </c>
      <c r="C31" s="37" t="s">
        <v>43</v>
      </c>
      <c r="D31" s="38">
        <v>2</v>
      </c>
      <c r="E31" s="38">
        <v>2</v>
      </c>
      <c r="F31" s="38">
        <v>1624.7149399999998</v>
      </c>
      <c r="G31" s="38">
        <v>2</v>
      </c>
      <c r="H31" s="38">
        <v>1619.7660000000001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</row>
    <row r="32" spans="1:14" x14ac:dyDescent="0.25">
      <c r="A32" s="35" t="s">
        <v>151</v>
      </c>
      <c r="B32" s="36">
        <v>3</v>
      </c>
      <c r="C32" s="37" t="s">
        <v>152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</row>
    <row r="33" spans="1:14" x14ac:dyDescent="0.25">
      <c r="A33" s="35" t="s">
        <v>44</v>
      </c>
      <c r="B33" s="36">
        <v>4</v>
      </c>
      <c r="C33" s="37" t="s">
        <v>46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</row>
    <row r="34" spans="1:14" x14ac:dyDescent="0.25">
      <c r="A34" s="35" t="s">
        <v>44</v>
      </c>
      <c r="B34" s="36">
        <v>4</v>
      </c>
      <c r="C34" s="37" t="s">
        <v>47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</row>
    <row r="35" spans="1:14" x14ac:dyDescent="0.25">
      <c r="A35" s="35" t="s">
        <v>44</v>
      </c>
      <c r="B35" s="36">
        <v>4</v>
      </c>
      <c r="C35" s="37" t="s">
        <v>48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</row>
    <row r="36" spans="1:14" x14ac:dyDescent="0.25">
      <c r="A36" s="35" t="s">
        <v>49</v>
      </c>
      <c r="B36" s="36">
        <v>1</v>
      </c>
      <c r="C36" s="37" t="s">
        <v>50</v>
      </c>
      <c r="D36" s="38">
        <v>4</v>
      </c>
      <c r="E36" s="38">
        <v>4</v>
      </c>
      <c r="F36" s="38">
        <v>5534.8</v>
      </c>
      <c r="G36" s="38">
        <v>4</v>
      </c>
      <c r="H36" s="38">
        <v>105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</row>
    <row r="37" spans="1:14" x14ac:dyDescent="0.25">
      <c r="A37" s="35" t="s">
        <v>49</v>
      </c>
      <c r="B37" s="36">
        <v>3</v>
      </c>
      <c r="C37" s="37" t="s">
        <v>51</v>
      </c>
      <c r="D37" s="38">
        <v>20</v>
      </c>
      <c r="E37" s="38">
        <v>20</v>
      </c>
      <c r="F37" s="38">
        <v>9458.7999999999993</v>
      </c>
      <c r="G37" s="38">
        <v>22</v>
      </c>
      <c r="H37" s="38">
        <v>8834.57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</row>
    <row r="38" spans="1:14" x14ac:dyDescent="0.25">
      <c r="A38" s="35" t="s">
        <v>49</v>
      </c>
      <c r="B38" s="36">
        <v>3</v>
      </c>
      <c r="C38" s="37" t="s">
        <v>52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</row>
    <row r="39" spans="1:14" x14ac:dyDescent="0.25">
      <c r="A39" s="35" t="s">
        <v>49</v>
      </c>
      <c r="B39" s="36">
        <v>4</v>
      </c>
      <c r="C39" s="37" t="s">
        <v>53</v>
      </c>
      <c r="D39" s="38">
        <v>1</v>
      </c>
      <c r="E39" s="38">
        <v>1</v>
      </c>
      <c r="F39" s="38">
        <v>29.79</v>
      </c>
      <c r="G39" s="38">
        <v>1</v>
      </c>
      <c r="H39" s="38">
        <v>30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</row>
    <row r="40" spans="1:14" x14ac:dyDescent="0.25">
      <c r="A40" s="35" t="s">
        <v>49</v>
      </c>
      <c r="B40" s="36">
        <v>4</v>
      </c>
      <c r="C40" s="37" t="s">
        <v>54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</row>
    <row r="41" spans="1:14" x14ac:dyDescent="0.25">
      <c r="A41" s="35" t="s">
        <v>49</v>
      </c>
      <c r="B41" s="36">
        <v>4</v>
      </c>
      <c r="C41" s="37" t="s">
        <v>55</v>
      </c>
      <c r="D41" s="38">
        <v>2</v>
      </c>
      <c r="E41" s="38">
        <v>2</v>
      </c>
      <c r="F41" s="38">
        <v>180.5</v>
      </c>
      <c r="G41" s="38">
        <v>1</v>
      </c>
      <c r="H41" s="38">
        <v>10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</row>
    <row r="42" spans="1:14" x14ac:dyDescent="0.25">
      <c r="A42" s="35" t="s">
        <v>56</v>
      </c>
      <c r="B42" s="36">
        <v>3</v>
      </c>
      <c r="C42" s="37" t="s">
        <v>57</v>
      </c>
      <c r="D42" s="38">
        <v>4</v>
      </c>
      <c r="E42" s="38">
        <v>4</v>
      </c>
      <c r="F42" s="38">
        <v>3369.42</v>
      </c>
      <c r="G42" s="38">
        <v>3</v>
      </c>
      <c r="H42" s="38">
        <v>2548.1999999999998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</row>
    <row r="43" spans="1:14" x14ac:dyDescent="0.25">
      <c r="A43" s="35" t="s">
        <v>56</v>
      </c>
      <c r="B43" s="38">
        <v>5</v>
      </c>
      <c r="C43" s="37" t="s">
        <v>153</v>
      </c>
      <c r="D43" s="38">
        <v>1</v>
      </c>
      <c r="E43" s="38">
        <v>1</v>
      </c>
      <c r="F43" s="38">
        <v>98.59</v>
      </c>
      <c r="G43" s="38">
        <v>1</v>
      </c>
      <c r="H43" s="38">
        <v>100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</row>
    <row r="44" spans="1:14" x14ac:dyDescent="0.25">
      <c r="A44" s="35" t="s">
        <v>58</v>
      </c>
      <c r="B44" s="36">
        <v>3</v>
      </c>
      <c r="C44" s="37" t="s">
        <v>59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</row>
    <row r="45" spans="1:14" x14ac:dyDescent="0.25">
      <c r="A45" s="35" t="s">
        <v>58</v>
      </c>
      <c r="B45" s="36">
        <v>3</v>
      </c>
      <c r="C45" s="37" t="s">
        <v>60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</row>
    <row r="46" spans="1:14" x14ac:dyDescent="0.25">
      <c r="A46" s="35" t="s">
        <v>58</v>
      </c>
      <c r="B46" s="36">
        <v>3</v>
      </c>
      <c r="C46" s="37" t="s">
        <v>61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</row>
    <row r="47" spans="1:14" x14ac:dyDescent="0.25">
      <c r="A47" s="35" t="s">
        <v>58</v>
      </c>
      <c r="B47" s="36">
        <v>3</v>
      </c>
      <c r="C47" s="37" t="s">
        <v>62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</row>
    <row r="48" spans="1:14" x14ac:dyDescent="0.25">
      <c r="A48" s="35" t="s">
        <v>58</v>
      </c>
      <c r="B48" s="36">
        <v>3</v>
      </c>
      <c r="C48" s="37" t="s">
        <v>63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</row>
    <row r="49" spans="1:14" x14ac:dyDescent="0.25">
      <c r="A49" s="35" t="s">
        <v>58</v>
      </c>
      <c r="B49" s="36">
        <v>3</v>
      </c>
      <c r="C49" s="37" t="s">
        <v>64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</row>
    <row r="50" spans="1:14" x14ac:dyDescent="0.25">
      <c r="A50" s="35" t="s">
        <v>58</v>
      </c>
      <c r="B50" s="36">
        <v>3</v>
      </c>
      <c r="C50" s="37" t="s">
        <v>65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</row>
    <row r="51" spans="1:14" x14ac:dyDescent="0.25">
      <c r="A51" s="35" t="s">
        <v>58</v>
      </c>
      <c r="B51" s="36">
        <v>3</v>
      </c>
      <c r="C51" s="37" t="s">
        <v>66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</row>
    <row r="52" spans="1:14" x14ac:dyDescent="0.25">
      <c r="A52" s="35" t="s">
        <v>58</v>
      </c>
      <c r="B52" s="36">
        <v>3</v>
      </c>
      <c r="C52" s="37" t="s">
        <v>67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</row>
    <row r="53" spans="1:14" x14ac:dyDescent="0.25">
      <c r="A53" s="35" t="s">
        <v>58</v>
      </c>
      <c r="B53" s="36">
        <v>3</v>
      </c>
      <c r="C53" s="37" t="s">
        <v>68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</row>
    <row r="54" spans="1:14" x14ac:dyDescent="0.25">
      <c r="A54" s="35" t="s">
        <v>58</v>
      </c>
      <c r="B54" s="36">
        <v>3</v>
      </c>
      <c r="C54" s="37" t="s">
        <v>69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</row>
    <row r="55" spans="1:14" x14ac:dyDescent="0.25">
      <c r="A55" s="35" t="s">
        <v>58</v>
      </c>
      <c r="B55" s="36">
        <v>3</v>
      </c>
      <c r="C55" s="37" t="s">
        <v>70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</row>
    <row r="56" spans="1:14" x14ac:dyDescent="0.25">
      <c r="A56" s="35" t="s">
        <v>58</v>
      </c>
      <c r="B56" s="36">
        <v>5</v>
      </c>
      <c r="C56" s="37" t="s">
        <v>71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</row>
    <row r="57" spans="1:14" x14ac:dyDescent="0.25">
      <c r="A57" s="35" t="s">
        <v>58</v>
      </c>
      <c r="B57" s="36">
        <v>5</v>
      </c>
      <c r="C57" s="37" t="s">
        <v>72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</row>
    <row r="58" spans="1:14" x14ac:dyDescent="0.25">
      <c r="A58" s="35" t="s">
        <v>58</v>
      </c>
      <c r="B58" s="36">
        <v>5</v>
      </c>
      <c r="C58" s="37" t="s">
        <v>73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</row>
    <row r="59" spans="1:14" x14ac:dyDescent="0.25">
      <c r="A59" s="35" t="s">
        <v>58</v>
      </c>
      <c r="B59" s="36">
        <v>5</v>
      </c>
      <c r="C59" s="37" t="s">
        <v>74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</row>
    <row r="60" spans="1:14" x14ac:dyDescent="0.25">
      <c r="A60" s="35" t="s">
        <v>58</v>
      </c>
      <c r="B60" s="36">
        <v>5</v>
      </c>
      <c r="C60" s="37" t="s">
        <v>75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</row>
    <row r="61" spans="1:14" x14ac:dyDescent="0.25">
      <c r="A61" s="35" t="s">
        <v>58</v>
      </c>
      <c r="B61" s="36">
        <v>5</v>
      </c>
      <c r="C61" s="37" t="s">
        <v>76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</row>
    <row r="62" spans="1:14" x14ac:dyDescent="0.25">
      <c r="A62" s="35" t="s">
        <v>58</v>
      </c>
      <c r="B62" s="36">
        <v>5</v>
      </c>
      <c r="C62" s="37" t="s">
        <v>77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</row>
    <row r="63" spans="1:14" x14ac:dyDescent="0.25">
      <c r="A63" s="35" t="s">
        <v>58</v>
      </c>
      <c r="B63" s="36">
        <v>5</v>
      </c>
      <c r="C63" s="37" t="s">
        <v>78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</row>
    <row r="64" spans="1:14" x14ac:dyDescent="0.25">
      <c r="A64" s="35" t="s">
        <v>58</v>
      </c>
      <c r="B64" s="36">
        <v>5</v>
      </c>
      <c r="C64" s="37" t="s">
        <v>79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</row>
    <row r="65" spans="1:14" x14ac:dyDescent="0.25">
      <c r="A65" s="35" t="s">
        <v>58</v>
      </c>
      <c r="B65" s="36">
        <v>5</v>
      </c>
      <c r="C65" s="37" t="s">
        <v>80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</row>
    <row r="66" spans="1:14" x14ac:dyDescent="0.25">
      <c r="A66" s="35" t="s">
        <v>58</v>
      </c>
      <c r="B66" s="36">
        <v>5</v>
      </c>
      <c r="C66" s="37" t="s">
        <v>81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</row>
    <row r="67" spans="1:14" x14ac:dyDescent="0.25">
      <c r="A67" s="35" t="s">
        <v>58</v>
      </c>
      <c r="B67" s="36">
        <v>5</v>
      </c>
      <c r="C67" s="37" t="s">
        <v>82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</row>
    <row r="68" spans="1:14" x14ac:dyDescent="0.25">
      <c r="A68" s="35" t="s">
        <v>83</v>
      </c>
      <c r="B68" s="36">
        <v>4</v>
      </c>
      <c r="C68" s="37" t="s">
        <v>84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</row>
    <row r="69" spans="1:14" x14ac:dyDescent="0.25">
      <c r="A69" s="35" t="s">
        <v>85</v>
      </c>
      <c r="B69" s="36">
        <v>4</v>
      </c>
      <c r="C69" s="37" t="s">
        <v>86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</row>
    <row r="70" spans="1:14" x14ac:dyDescent="0.25">
      <c r="A70" s="35" t="s">
        <v>85</v>
      </c>
      <c r="B70" s="36">
        <v>5</v>
      </c>
      <c r="C70" s="37" t="s">
        <v>87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</row>
    <row r="71" spans="1:14" x14ac:dyDescent="0.25">
      <c r="A71" s="35" t="s">
        <v>85</v>
      </c>
      <c r="B71" s="36">
        <v>6</v>
      </c>
      <c r="C71" s="37" t="s">
        <v>88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</row>
    <row r="72" spans="1:14" x14ac:dyDescent="0.25">
      <c r="A72" s="35" t="s">
        <v>85</v>
      </c>
      <c r="B72" s="36">
        <v>6</v>
      </c>
      <c r="C72" s="37" t="s">
        <v>89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</row>
    <row r="73" spans="1:14" x14ac:dyDescent="0.25">
      <c r="A73" s="35" t="s">
        <v>85</v>
      </c>
      <c r="B73" s="36">
        <v>6</v>
      </c>
      <c r="C73" s="37" t="s">
        <v>90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</row>
    <row r="74" spans="1:14" x14ac:dyDescent="0.25">
      <c r="A74" s="35" t="s">
        <v>91</v>
      </c>
      <c r="B74" s="36">
        <v>3</v>
      </c>
      <c r="C74" s="37" t="s">
        <v>92</v>
      </c>
      <c r="D74" s="38">
        <v>2</v>
      </c>
      <c r="E74" s="38">
        <v>2</v>
      </c>
      <c r="F74" s="38">
        <v>221.37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</row>
    <row r="75" spans="1:14" x14ac:dyDescent="0.25">
      <c r="A75" s="35" t="s">
        <v>93</v>
      </c>
      <c r="B75" s="38">
        <v>5</v>
      </c>
      <c r="C75" s="37" t="s">
        <v>94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</row>
    <row r="76" spans="1:14" x14ac:dyDescent="0.25">
      <c r="A76" s="35" t="s">
        <v>93</v>
      </c>
      <c r="B76" s="38">
        <v>5</v>
      </c>
      <c r="C76" s="37" t="s">
        <v>95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</row>
    <row r="77" spans="1:14" x14ac:dyDescent="0.25">
      <c r="A77" s="35" t="s">
        <v>93</v>
      </c>
      <c r="B77" s="38">
        <v>5</v>
      </c>
      <c r="C77" s="37" t="s">
        <v>96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</row>
    <row r="78" spans="1:14" x14ac:dyDescent="0.25">
      <c r="A78" s="35" t="s">
        <v>93</v>
      </c>
      <c r="B78" s="38">
        <v>5</v>
      </c>
      <c r="C78" s="37" t="s">
        <v>97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</row>
    <row r="79" spans="1:14" x14ac:dyDescent="0.25">
      <c r="A79" s="35" t="s">
        <v>93</v>
      </c>
      <c r="B79" s="36">
        <v>2</v>
      </c>
      <c r="C79" s="37" t="s">
        <v>98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</row>
    <row r="80" spans="1:14" x14ac:dyDescent="0.25">
      <c r="A80" s="35" t="s">
        <v>93</v>
      </c>
      <c r="B80" s="36">
        <v>2</v>
      </c>
      <c r="C80" s="37" t="s">
        <v>99</v>
      </c>
      <c r="D80" s="38">
        <v>1</v>
      </c>
      <c r="E80" s="38">
        <v>1</v>
      </c>
      <c r="F80" s="38">
        <v>6007.5429999999997</v>
      </c>
      <c r="G80" s="38">
        <v>0</v>
      </c>
      <c r="H80" s="38">
        <v>0</v>
      </c>
      <c r="I80" s="38">
        <v>1</v>
      </c>
      <c r="J80" s="38">
        <v>5996.04</v>
      </c>
      <c r="K80" s="38">
        <v>0</v>
      </c>
      <c r="L80" s="38">
        <v>0</v>
      </c>
      <c r="M80" s="38">
        <v>0</v>
      </c>
      <c r="N80" s="38">
        <v>0</v>
      </c>
    </row>
    <row r="81" spans="1:14" x14ac:dyDescent="0.25">
      <c r="A81" s="35" t="s">
        <v>93</v>
      </c>
      <c r="B81" s="36">
        <v>2</v>
      </c>
      <c r="C81" s="37" t="s">
        <v>100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</row>
    <row r="82" spans="1:14" x14ac:dyDescent="0.25">
      <c r="A82" s="35" t="s">
        <v>93</v>
      </c>
      <c r="B82" s="38">
        <v>5</v>
      </c>
      <c r="C82" s="37" t="s">
        <v>101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</row>
    <row r="83" spans="1:14" x14ac:dyDescent="0.25">
      <c r="A83" s="35" t="s">
        <v>93</v>
      </c>
      <c r="B83" s="38">
        <v>5</v>
      </c>
      <c r="C83" s="37" t="s">
        <v>102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</row>
    <row r="84" spans="1:14" x14ac:dyDescent="0.25">
      <c r="A84" s="35" t="s">
        <v>93</v>
      </c>
      <c r="B84" s="36">
        <v>4</v>
      </c>
      <c r="C84" s="37" t="s">
        <v>103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</row>
    <row r="85" spans="1:14" x14ac:dyDescent="0.25">
      <c r="A85" s="35" t="s">
        <v>93</v>
      </c>
      <c r="B85" s="36">
        <v>4</v>
      </c>
      <c r="C85" s="37" t="s">
        <v>104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</row>
    <row r="86" spans="1:14" x14ac:dyDescent="0.25">
      <c r="A86" s="35" t="s">
        <v>93</v>
      </c>
      <c r="B86" s="36">
        <v>4</v>
      </c>
      <c r="C86" s="37" t="s">
        <v>105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</row>
    <row r="87" spans="1:14" x14ac:dyDescent="0.25">
      <c r="A87" s="35" t="s">
        <v>93</v>
      </c>
      <c r="B87" s="36">
        <v>4</v>
      </c>
      <c r="C87" s="37" t="s">
        <v>106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</row>
    <row r="88" spans="1:14" x14ac:dyDescent="0.25">
      <c r="A88" s="35" t="s">
        <v>93</v>
      </c>
      <c r="B88" s="36">
        <v>4</v>
      </c>
      <c r="C88" s="37" t="s">
        <v>107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</row>
    <row r="89" spans="1:14" x14ac:dyDescent="0.25">
      <c r="A89" s="35" t="s">
        <v>93</v>
      </c>
      <c r="B89" s="36">
        <v>4</v>
      </c>
      <c r="C89" s="37" t="s">
        <v>108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</row>
    <row r="90" spans="1:14" x14ac:dyDescent="0.25">
      <c r="A90" s="35" t="s">
        <v>93</v>
      </c>
      <c r="B90" s="36">
        <v>3</v>
      </c>
      <c r="C90" s="37" t="s">
        <v>109</v>
      </c>
      <c r="D90" s="38">
        <v>2</v>
      </c>
      <c r="E90" s="38">
        <v>2</v>
      </c>
      <c r="F90" s="38">
        <v>759.95399999999995</v>
      </c>
      <c r="G90" s="38">
        <v>2</v>
      </c>
      <c r="H90" s="38">
        <v>150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</row>
    <row r="91" spans="1:14" x14ac:dyDescent="0.25">
      <c r="A91" s="35" t="s">
        <v>93</v>
      </c>
      <c r="B91" s="36">
        <v>3</v>
      </c>
      <c r="C91" s="37" t="s">
        <v>110</v>
      </c>
      <c r="D91" s="38">
        <v>6</v>
      </c>
      <c r="E91" s="38">
        <v>6</v>
      </c>
      <c r="F91" s="38">
        <v>321.39</v>
      </c>
      <c r="G91" s="38">
        <v>6</v>
      </c>
      <c r="H91" s="38">
        <v>240.01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</row>
    <row r="92" spans="1:14" x14ac:dyDescent="0.25">
      <c r="A92" s="35" t="s">
        <v>93</v>
      </c>
      <c r="B92" s="36">
        <v>3</v>
      </c>
      <c r="C92" s="37" t="s">
        <v>111</v>
      </c>
      <c r="D92" s="38">
        <v>5</v>
      </c>
      <c r="E92" s="38">
        <v>5</v>
      </c>
      <c r="F92" s="38">
        <v>3040.5059999999999</v>
      </c>
      <c r="G92" s="38">
        <v>5</v>
      </c>
      <c r="H92" s="38">
        <v>3035.2779999999998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</row>
    <row r="93" spans="1:14" x14ac:dyDescent="0.25">
      <c r="A93" s="35" t="s">
        <v>93</v>
      </c>
      <c r="B93" s="38">
        <v>5</v>
      </c>
      <c r="C93" s="37" t="s">
        <v>112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</row>
    <row r="94" spans="1:14" x14ac:dyDescent="0.25">
      <c r="A94" s="35" t="s">
        <v>93</v>
      </c>
      <c r="B94" s="38">
        <v>5</v>
      </c>
      <c r="C94" s="37" t="s">
        <v>113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</row>
    <row r="95" spans="1:14" x14ac:dyDescent="0.25">
      <c r="A95" s="35" t="s">
        <v>114</v>
      </c>
      <c r="B95" s="36">
        <v>4</v>
      </c>
      <c r="C95" s="37" t="s">
        <v>115</v>
      </c>
      <c r="D95" s="38">
        <v>1</v>
      </c>
      <c r="E95" s="38">
        <v>1</v>
      </c>
      <c r="F95" s="38">
        <v>1020.046</v>
      </c>
      <c r="G95" s="38">
        <v>1</v>
      </c>
      <c r="H95" s="38">
        <v>518.92899999999997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</row>
    <row r="96" spans="1:14" x14ac:dyDescent="0.25">
      <c r="A96" s="35" t="s">
        <v>114</v>
      </c>
      <c r="B96" s="36">
        <v>4</v>
      </c>
      <c r="C96" s="37" t="s">
        <v>116</v>
      </c>
      <c r="D96" s="38">
        <v>1</v>
      </c>
      <c r="E96" s="38">
        <v>1</v>
      </c>
      <c r="F96" s="38">
        <v>11593.666999999999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</row>
    <row r="97" spans="1:14" x14ac:dyDescent="0.25">
      <c r="A97" s="35" t="s">
        <v>114</v>
      </c>
      <c r="B97" s="36">
        <v>4</v>
      </c>
      <c r="C97" s="37" t="s">
        <v>117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</row>
    <row r="98" spans="1:14" x14ac:dyDescent="0.25">
      <c r="A98" s="35" t="s">
        <v>118</v>
      </c>
      <c r="B98" s="36">
        <v>2</v>
      </c>
      <c r="C98" s="37" t="s">
        <v>119</v>
      </c>
      <c r="D98" s="38">
        <v>5</v>
      </c>
      <c r="E98" s="38">
        <v>5</v>
      </c>
      <c r="F98" s="38">
        <v>2835.43</v>
      </c>
      <c r="G98" s="38">
        <v>7</v>
      </c>
      <c r="H98" s="38">
        <v>2634.68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</row>
    <row r="99" spans="1:14" x14ac:dyDescent="0.25">
      <c r="A99" s="35" t="s">
        <v>118</v>
      </c>
      <c r="B99" s="36">
        <v>3</v>
      </c>
      <c r="C99" s="37" t="s">
        <v>154</v>
      </c>
      <c r="D99" s="38">
        <v>3</v>
      </c>
      <c r="E99" s="38">
        <v>3</v>
      </c>
      <c r="F99" s="38">
        <v>9794.2999999999902</v>
      </c>
      <c r="G99" s="38">
        <v>2</v>
      </c>
      <c r="H99" s="38">
        <v>4935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</row>
    <row r="100" spans="1:14" x14ac:dyDescent="0.25">
      <c r="A100" s="35" t="s">
        <v>118</v>
      </c>
      <c r="B100" s="36">
        <v>3</v>
      </c>
      <c r="C100" s="37" t="s">
        <v>121</v>
      </c>
      <c r="D100" s="38">
        <v>4</v>
      </c>
      <c r="E100" s="38">
        <v>4</v>
      </c>
      <c r="F100" s="38">
        <v>4014.15</v>
      </c>
      <c r="G100" s="38">
        <v>4</v>
      </c>
      <c r="H100" s="38">
        <v>2514.38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</row>
    <row r="101" spans="1:14" x14ac:dyDescent="0.25">
      <c r="A101" s="35" t="s">
        <v>118</v>
      </c>
      <c r="B101" s="38">
        <v>5</v>
      </c>
      <c r="C101" s="37" t="s">
        <v>122</v>
      </c>
      <c r="D101" s="38">
        <v>5</v>
      </c>
      <c r="E101" s="38">
        <v>5</v>
      </c>
      <c r="F101" s="38">
        <v>6631.74</v>
      </c>
      <c r="G101" s="38">
        <v>3</v>
      </c>
      <c r="H101" s="38">
        <v>116.2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</row>
    <row r="102" spans="1:14" x14ac:dyDescent="0.25">
      <c r="A102" s="35" t="s">
        <v>118</v>
      </c>
      <c r="B102" s="38">
        <v>5</v>
      </c>
      <c r="C102" s="37" t="s">
        <v>123</v>
      </c>
      <c r="D102" s="38">
        <v>1</v>
      </c>
      <c r="E102" s="38">
        <v>1</v>
      </c>
      <c r="F102" s="38">
        <v>800</v>
      </c>
      <c r="G102" s="38">
        <v>1</v>
      </c>
      <c r="H102" s="38">
        <v>400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</row>
    <row r="103" spans="1:14" x14ac:dyDescent="0.25">
      <c r="A103" s="35" t="s">
        <v>118</v>
      </c>
      <c r="B103" s="38">
        <v>5</v>
      </c>
      <c r="C103" s="37" t="s">
        <v>155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</row>
    <row r="104" spans="1:14" x14ac:dyDescent="0.25">
      <c r="A104" s="35" t="s">
        <v>118</v>
      </c>
      <c r="B104" s="38">
        <v>5</v>
      </c>
      <c r="C104" s="37" t="s">
        <v>156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</row>
    <row r="105" spans="1:14" x14ac:dyDescent="0.25">
      <c r="A105" s="35" t="s">
        <v>118</v>
      </c>
      <c r="B105" s="38">
        <v>5</v>
      </c>
      <c r="C105" s="37" t="s">
        <v>126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</row>
    <row r="106" spans="1:14" x14ac:dyDescent="0.25">
      <c r="A106" s="35" t="s">
        <v>118</v>
      </c>
      <c r="B106" s="38">
        <v>5</v>
      </c>
      <c r="C106" s="37" t="s">
        <v>127</v>
      </c>
      <c r="D106" s="38">
        <v>3</v>
      </c>
      <c r="E106" s="38">
        <v>3</v>
      </c>
      <c r="F106" s="38">
        <v>450</v>
      </c>
      <c r="G106" s="38">
        <v>2</v>
      </c>
      <c r="H106" s="38">
        <v>100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</row>
    <row r="107" spans="1:14" x14ac:dyDescent="0.25">
      <c r="A107" s="35" t="s">
        <v>128</v>
      </c>
      <c r="B107" s="36">
        <v>5</v>
      </c>
      <c r="C107" s="37" t="s">
        <v>129</v>
      </c>
      <c r="D107" s="38">
        <v>3</v>
      </c>
      <c r="E107" s="38">
        <v>3</v>
      </c>
      <c r="F107" s="38">
        <v>3721.28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</row>
    <row r="108" spans="1:14" x14ac:dyDescent="0.25">
      <c r="A108" s="35" t="s">
        <v>128</v>
      </c>
      <c r="B108" s="36">
        <v>2</v>
      </c>
      <c r="C108" s="37" t="s">
        <v>130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</row>
    <row r="109" spans="1:14" x14ac:dyDescent="0.25">
      <c r="A109" s="35" t="s">
        <v>128</v>
      </c>
      <c r="B109" s="36">
        <v>1</v>
      </c>
      <c r="C109" s="37" t="s">
        <v>131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</row>
    <row r="110" spans="1:14" x14ac:dyDescent="0.25">
      <c r="A110" s="35" t="s">
        <v>128</v>
      </c>
      <c r="B110" s="36">
        <v>3</v>
      </c>
      <c r="C110" s="37" t="s">
        <v>132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</row>
    <row r="111" spans="1:14" x14ac:dyDescent="0.25">
      <c r="A111" s="35" t="s">
        <v>128</v>
      </c>
      <c r="B111" s="36">
        <v>4</v>
      </c>
      <c r="C111" s="37" t="s">
        <v>133</v>
      </c>
      <c r="D111" s="38">
        <v>1</v>
      </c>
      <c r="E111" s="38">
        <v>1</v>
      </c>
      <c r="F111" s="38">
        <v>25.19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</row>
    <row r="112" spans="1:14" x14ac:dyDescent="0.25">
      <c r="A112" s="35" t="s">
        <v>157</v>
      </c>
      <c r="B112" s="36">
        <v>5</v>
      </c>
      <c r="C112" s="37" t="s">
        <v>122</v>
      </c>
      <c r="D112" s="38">
        <v>1</v>
      </c>
      <c r="E112" s="38">
        <v>1</v>
      </c>
      <c r="F112" s="38">
        <v>24.68</v>
      </c>
      <c r="G112" s="38">
        <v>1</v>
      </c>
      <c r="H112" s="38">
        <v>25</v>
      </c>
      <c r="I112" s="38">
        <v>1</v>
      </c>
      <c r="J112" s="38">
        <v>25</v>
      </c>
      <c r="K112" s="38">
        <v>0</v>
      </c>
      <c r="L112" s="38">
        <v>0</v>
      </c>
      <c r="M112" s="38">
        <v>0</v>
      </c>
      <c r="N112" s="38">
        <v>0</v>
      </c>
    </row>
    <row r="113" spans="1:14" x14ac:dyDescent="0.25">
      <c r="A113" s="41"/>
      <c r="B113" s="41"/>
      <c r="C113" s="41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</row>
    <row r="114" spans="1:14" x14ac:dyDescent="0.25">
      <c r="A114" s="41"/>
      <c r="B114" s="41"/>
      <c r="C114" s="41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</row>
    <row r="115" spans="1:14" x14ac:dyDescent="0.25">
      <c r="A115" s="42"/>
      <c r="B115" s="42"/>
      <c r="C115" s="43" t="s">
        <v>158</v>
      </c>
      <c r="D115" s="44">
        <v>85</v>
      </c>
      <c r="E115" s="44">
        <v>85</v>
      </c>
      <c r="F115" s="44">
        <v>82250.207559999981</v>
      </c>
      <c r="G115" s="44">
        <v>76</v>
      </c>
      <c r="H115" s="44">
        <v>38585.608999999997</v>
      </c>
      <c r="I115" s="44">
        <v>2</v>
      </c>
      <c r="J115" s="44">
        <v>6021.04</v>
      </c>
      <c r="K115" s="44">
        <v>0</v>
      </c>
      <c r="L115" s="44">
        <v>0</v>
      </c>
      <c r="M115" s="44">
        <v>0</v>
      </c>
      <c r="N115" s="44">
        <v>0</v>
      </c>
    </row>
    <row r="116" spans="1:14" x14ac:dyDescent="0.25">
      <c r="A116" s="41"/>
      <c r="B116" s="41"/>
      <c r="C116" s="45" t="s">
        <v>135</v>
      </c>
      <c r="D116" s="46">
        <v>4</v>
      </c>
      <c r="E116" s="46">
        <v>4</v>
      </c>
      <c r="F116" s="46">
        <v>5534.8</v>
      </c>
      <c r="G116" s="46">
        <v>4</v>
      </c>
      <c r="H116" s="46">
        <v>105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7">
        <v>0</v>
      </c>
    </row>
    <row r="117" spans="1:14" x14ac:dyDescent="0.25">
      <c r="A117" s="41"/>
      <c r="B117" s="41"/>
      <c r="C117" s="48" t="s">
        <v>136</v>
      </c>
      <c r="D117" s="49">
        <v>8</v>
      </c>
      <c r="E117" s="49">
        <v>8</v>
      </c>
      <c r="F117" s="49">
        <v>10467.68794</v>
      </c>
      <c r="G117" s="49">
        <v>9</v>
      </c>
      <c r="H117" s="49">
        <v>4254.4459999999999</v>
      </c>
      <c r="I117" s="49">
        <v>1</v>
      </c>
      <c r="J117" s="49">
        <v>5996.04</v>
      </c>
      <c r="K117" s="49">
        <v>0</v>
      </c>
      <c r="L117" s="49">
        <v>0</v>
      </c>
      <c r="M117" s="49">
        <v>0</v>
      </c>
      <c r="N117" s="50">
        <v>0</v>
      </c>
    </row>
    <row r="118" spans="1:14" x14ac:dyDescent="0.25">
      <c r="A118" s="41"/>
      <c r="B118" s="41"/>
      <c r="C118" s="48" t="s">
        <v>137</v>
      </c>
      <c r="D118" s="49">
        <v>50</v>
      </c>
      <c r="E118" s="49">
        <v>50</v>
      </c>
      <c r="F118" s="49">
        <v>41039.07211999999</v>
      </c>
      <c r="G118" s="49">
        <v>48</v>
      </c>
      <c r="H118" s="49">
        <v>32276.033999999996</v>
      </c>
      <c r="I118" s="49">
        <v>0</v>
      </c>
      <c r="J118" s="49">
        <v>0</v>
      </c>
      <c r="K118" s="49">
        <v>0</v>
      </c>
      <c r="L118" s="49">
        <v>0</v>
      </c>
      <c r="M118" s="49">
        <v>0</v>
      </c>
      <c r="N118" s="50">
        <v>0</v>
      </c>
    </row>
    <row r="119" spans="1:14" x14ac:dyDescent="0.25">
      <c r="A119" s="41"/>
      <c r="B119" s="41"/>
      <c r="C119" s="48" t="s">
        <v>138</v>
      </c>
      <c r="D119" s="49">
        <v>9</v>
      </c>
      <c r="E119" s="49">
        <v>9</v>
      </c>
      <c r="F119" s="49">
        <v>13482.3575</v>
      </c>
      <c r="G119" s="49">
        <v>7</v>
      </c>
      <c r="H119" s="49">
        <v>1208.9290000000001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50">
        <v>0</v>
      </c>
    </row>
    <row r="120" spans="1:14" x14ac:dyDescent="0.25">
      <c r="A120" s="41"/>
      <c r="B120" s="41"/>
      <c r="C120" s="48" t="s">
        <v>139</v>
      </c>
      <c r="D120" s="49">
        <v>14</v>
      </c>
      <c r="E120" s="49">
        <v>14</v>
      </c>
      <c r="F120" s="49">
        <v>11726.29</v>
      </c>
      <c r="G120" s="49">
        <v>8</v>
      </c>
      <c r="H120" s="49">
        <v>741.2</v>
      </c>
      <c r="I120" s="49">
        <v>1</v>
      </c>
      <c r="J120" s="49">
        <v>25</v>
      </c>
      <c r="K120" s="49">
        <v>0</v>
      </c>
      <c r="L120" s="49">
        <v>0</v>
      </c>
      <c r="M120" s="49">
        <v>0</v>
      </c>
      <c r="N120" s="50">
        <v>0</v>
      </c>
    </row>
    <row r="121" spans="1:14" x14ac:dyDescent="0.25">
      <c r="A121" s="41"/>
      <c r="B121" s="41"/>
      <c r="C121" s="51" t="s">
        <v>140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3">
        <v>0</v>
      </c>
    </row>
  </sheetData>
  <pageMargins left="0.7" right="0.7" top="0.75" bottom="0.75" header="0.3" footer="0.3"/>
  <pageSetup scale="8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opLeftCell="A4" workbookViewId="0">
      <selection activeCell="E28" sqref="E28"/>
    </sheetView>
  </sheetViews>
  <sheetFormatPr baseColWidth="10" defaultRowHeight="15" x14ac:dyDescent="0.25"/>
  <cols>
    <col min="3" max="3" width="24.5703125" bestFit="1" customWidth="1"/>
  </cols>
  <sheetData>
    <row r="1" spans="1:14" ht="15" customHeight="1" x14ac:dyDescent="0.25">
      <c r="A1" s="27" t="s">
        <v>0</v>
      </c>
      <c r="B1" s="28"/>
      <c r="C1" s="27"/>
      <c r="D1" s="54"/>
      <c r="E1" s="54"/>
      <c r="F1" s="55"/>
      <c r="G1" s="54"/>
      <c r="H1" s="54"/>
      <c r="I1" s="54"/>
      <c r="J1" s="54"/>
      <c r="K1" s="54"/>
      <c r="L1" s="54"/>
      <c r="M1" s="54"/>
      <c r="N1" s="54"/>
    </row>
    <row r="2" spans="1:14" x14ac:dyDescent="0.25">
      <c r="A2" s="27" t="s">
        <v>1</v>
      </c>
      <c r="B2" s="28"/>
      <c r="C2" s="27"/>
      <c r="D2" s="54"/>
      <c r="E2" s="54"/>
      <c r="F2" s="55"/>
      <c r="G2" s="54"/>
      <c r="H2" s="54"/>
      <c r="I2" s="54"/>
      <c r="J2" s="54"/>
      <c r="K2" s="54"/>
      <c r="L2" s="54"/>
      <c r="M2" s="54"/>
      <c r="N2" s="54"/>
    </row>
    <row r="3" spans="1:14" x14ac:dyDescent="0.25">
      <c r="A3" s="27" t="s">
        <v>159</v>
      </c>
      <c r="B3" s="28"/>
      <c r="C3" s="27"/>
      <c r="D3" s="54"/>
      <c r="E3" s="54"/>
      <c r="F3" s="55"/>
      <c r="G3" s="54"/>
      <c r="H3" s="54"/>
      <c r="I3" s="54"/>
      <c r="J3" s="54"/>
      <c r="K3" s="54"/>
      <c r="L3" s="54"/>
      <c r="M3" s="54"/>
      <c r="N3" s="54"/>
    </row>
    <row r="4" spans="1:14" x14ac:dyDescent="0.25">
      <c r="A4" s="27"/>
      <c r="B4" s="56"/>
      <c r="C4" s="57"/>
      <c r="D4" s="57"/>
      <c r="E4" s="57"/>
      <c r="F4" s="58"/>
      <c r="G4" s="57"/>
      <c r="H4" s="57"/>
      <c r="I4" s="57"/>
      <c r="J4" s="57"/>
      <c r="K4" s="57"/>
      <c r="L4" s="57"/>
      <c r="M4" s="57"/>
      <c r="N4" s="57"/>
    </row>
    <row r="5" spans="1:14" ht="45" x14ac:dyDescent="0.25">
      <c r="A5" s="59" t="s">
        <v>3</v>
      </c>
      <c r="B5" s="60" t="s">
        <v>4</v>
      </c>
      <c r="C5" s="61" t="s">
        <v>5</v>
      </c>
      <c r="D5" s="62" t="s">
        <v>6</v>
      </c>
      <c r="E5" s="62" t="s">
        <v>7</v>
      </c>
      <c r="F5" s="62" t="s">
        <v>160</v>
      </c>
      <c r="G5" s="62" t="s">
        <v>144</v>
      </c>
      <c r="H5" s="62" t="s">
        <v>161</v>
      </c>
      <c r="I5" s="62" t="s">
        <v>162</v>
      </c>
      <c r="J5" s="62" t="s">
        <v>12</v>
      </c>
      <c r="K5" s="62" t="s">
        <v>148</v>
      </c>
      <c r="L5" s="62" t="s">
        <v>163</v>
      </c>
      <c r="M5" s="62" t="s">
        <v>164</v>
      </c>
      <c r="N5" s="62" t="s">
        <v>165</v>
      </c>
    </row>
    <row r="6" spans="1:14" ht="15.75" customHeight="1" x14ac:dyDescent="0.25">
      <c r="A6" s="63" t="s">
        <v>17</v>
      </c>
      <c r="B6" s="64">
        <v>3</v>
      </c>
      <c r="C6" s="65" t="s">
        <v>18</v>
      </c>
      <c r="D6" s="38">
        <v>2</v>
      </c>
      <c r="E6" s="38">
        <v>2</v>
      </c>
      <c r="F6" s="38">
        <v>5222.8050999999996</v>
      </c>
      <c r="G6" s="38">
        <v>1</v>
      </c>
      <c r="H6" s="38">
        <v>325.08600000000001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</row>
    <row r="7" spans="1:14" x14ac:dyDescent="0.25">
      <c r="A7" s="66" t="s">
        <v>17</v>
      </c>
      <c r="B7" s="67">
        <v>3</v>
      </c>
      <c r="C7" s="68" t="s">
        <v>19</v>
      </c>
      <c r="D7" s="69">
        <v>1</v>
      </c>
      <c r="E7" s="69">
        <v>1</v>
      </c>
      <c r="F7" s="69">
        <v>244.70837</v>
      </c>
      <c r="G7" s="69">
        <v>1</v>
      </c>
      <c r="H7" s="69">
        <v>243.815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spans="1:14" x14ac:dyDescent="0.25">
      <c r="A8" s="66" t="s">
        <v>17</v>
      </c>
      <c r="B8" s="67">
        <v>3</v>
      </c>
      <c r="C8" s="68" t="s">
        <v>20</v>
      </c>
      <c r="D8" s="69">
        <v>1</v>
      </c>
      <c r="E8" s="69">
        <v>1</v>
      </c>
      <c r="F8" s="69">
        <v>95.195820000000012</v>
      </c>
      <c r="G8" s="69">
        <v>1</v>
      </c>
      <c r="H8" s="69">
        <v>97.525999999999996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spans="1:14" x14ac:dyDescent="0.25">
      <c r="A9" s="66" t="s">
        <v>17</v>
      </c>
      <c r="B9" s="67">
        <v>4</v>
      </c>
      <c r="C9" s="68" t="s">
        <v>21</v>
      </c>
      <c r="D9" s="69">
        <v>3</v>
      </c>
      <c r="E9" s="69">
        <v>3</v>
      </c>
      <c r="F9" s="69">
        <v>182.40534</v>
      </c>
      <c r="G9" s="69">
        <v>3</v>
      </c>
      <c r="H9" s="69">
        <v>178.161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</row>
    <row r="10" spans="1:14" x14ac:dyDescent="0.25">
      <c r="A10" s="66" t="s">
        <v>17</v>
      </c>
      <c r="B10" s="67">
        <v>4</v>
      </c>
      <c r="C10" s="68" t="s">
        <v>22</v>
      </c>
      <c r="D10" s="69">
        <v>1</v>
      </c>
      <c r="E10" s="69">
        <v>1</v>
      </c>
      <c r="F10" s="69">
        <v>580.38867000000005</v>
      </c>
      <c r="G10" s="69">
        <v>1</v>
      </c>
      <c r="H10" s="69">
        <v>594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</row>
    <row r="11" spans="1:14" x14ac:dyDescent="0.25">
      <c r="A11" s="66" t="s">
        <v>17</v>
      </c>
      <c r="B11" s="67">
        <v>4</v>
      </c>
      <c r="C11" s="68" t="s">
        <v>23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</row>
    <row r="12" spans="1:14" x14ac:dyDescent="0.25">
      <c r="A12" s="66" t="s">
        <v>17</v>
      </c>
      <c r="B12" s="67">
        <v>4</v>
      </c>
      <c r="C12" s="68" t="s">
        <v>24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x14ac:dyDescent="0.25">
      <c r="A13" s="66" t="s">
        <v>17</v>
      </c>
      <c r="B13" s="67">
        <v>2</v>
      </c>
      <c r="C13" s="68" t="s">
        <v>25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 x14ac:dyDescent="0.25">
      <c r="A14" s="66" t="s">
        <v>17</v>
      </c>
      <c r="B14" s="67">
        <v>2</v>
      </c>
      <c r="C14" s="68" t="s">
        <v>26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</row>
    <row r="15" spans="1:14" x14ac:dyDescent="0.25">
      <c r="A15" s="66" t="s">
        <v>17</v>
      </c>
      <c r="B15" s="67">
        <v>4</v>
      </c>
      <c r="C15" s="68" t="s">
        <v>27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</row>
    <row r="16" spans="1:14" x14ac:dyDescent="0.25">
      <c r="A16" s="66" t="s">
        <v>17</v>
      </c>
      <c r="B16" s="67">
        <v>3</v>
      </c>
      <c r="C16" s="68" t="s">
        <v>28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</row>
    <row r="17" spans="1:14" x14ac:dyDescent="0.25">
      <c r="A17" s="66" t="s">
        <v>17</v>
      </c>
      <c r="B17" s="67">
        <v>4</v>
      </c>
      <c r="C17" s="68" t="s">
        <v>29</v>
      </c>
      <c r="D17" s="69">
        <v>2</v>
      </c>
      <c r="E17" s="69">
        <v>2</v>
      </c>
      <c r="F17" s="69">
        <v>654.58468999999991</v>
      </c>
      <c r="G17" s="69">
        <v>2</v>
      </c>
      <c r="H17" s="69">
        <v>667.14400000000001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</row>
    <row r="18" spans="1:14" x14ac:dyDescent="0.25">
      <c r="A18" s="66" t="s">
        <v>17</v>
      </c>
      <c r="B18" s="67">
        <v>4</v>
      </c>
      <c r="C18" s="68" t="s">
        <v>30</v>
      </c>
      <c r="D18" s="69">
        <v>3</v>
      </c>
      <c r="E18" s="69">
        <v>3</v>
      </c>
      <c r="F18" s="69">
        <v>615.78859</v>
      </c>
      <c r="G18" s="69">
        <v>3</v>
      </c>
      <c r="H18" s="69">
        <v>652.63599999999997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</row>
    <row r="19" spans="1:14" x14ac:dyDescent="0.25">
      <c r="A19" s="66" t="s">
        <v>17</v>
      </c>
      <c r="B19" s="67">
        <v>4</v>
      </c>
      <c r="C19" s="68" t="s">
        <v>31</v>
      </c>
      <c r="D19" s="69">
        <v>3</v>
      </c>
      <c r="E19" s="69">
        <v>3</v>
      </c>
      <c r="F19" s="69">
        <v>606.69859999999994</v>
      </c>
      <c r="G19" s="69">
        <v>2</v>
      </c>
      <c r="H19" s="69">
        <v>410.47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</row>
    <row r="20" spans="1:14" x14ac:dyDescent="0.25">
      <c r="A20" s="66" t="s">
        <v>17</v>
      </c>
      <c r="B20" s="70">
        <v>5</v>
      </c>
      <c r="C20" s="68" t="s">
        <v>32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</row>
    <row r="21" spans="1:14" x14ac:dyDescent="0.25">
      <c r="A21" s="66" t="s">
        <v>17</v>
      </c>
      <c r="B21" s="67">
        <v>2</v>
      </c>
      <c r="C21" s="68" t="s">
        <v>33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</row>
    <row r="22" spans="1:14" x14ac:dyDescent="0.25">
      <c r="A22" s="66" t="s">
        <v>17</v>
      </c>
      <c r="B22" s="67">
        <v>3</v>
      </c>
      <c r="C22" s="68" t="s">
        <v>34</v>
      </c>
      <c r="D22" s="69">
        <v>1</v>
      </c>
      <c r="E22" s="69">
        <v>1</v>
      </c>
      <c r="F22" s="69">
        <v>201.46007</v>
      </c>
      <c r="G22" s="69">
        <v>1</v>
      </c>
      <c r="H22" s="69">
        <v>100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</row>
    <row r="23" spans="1:14" x14ac:dyDescent="0.25">
      <c r="A23" s="66" t="s">
        <v>17</v>
      </c>
      <c r="B23" s="67">
        <v>3</v>
      </c>
      <c r="C23" s="68" t="s">
        <v>35</v>
      </c>
      <c r="D23" s="69">
        <v>1</v>
      </c>
      <c r="E23" s="69">
        <v>1</v>
      </c>
      <c r="F23" s="69">
        <v>16.222809999999999</v>
      </c>
      <c r="G23" s="69">
        <v>1</v>
      </c>
      <c r="H23" s="69">
        <v>16.254000000000001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</row>
    <row r="24" spans="1:14" x14ac:dyDescent="0.25">
      <c r="A24" s="66" t="s">
        <v>17</v>
      </c>
      <c r="B24" s="67">
        <v>3</v>
      </c>
      <c r="C24" s="68" t="s">
        <v>36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</row>
    <row r="25" spans="1:14" x14ac:dyDescent="0.25">
      <c r="A25" s="66" t="s">
        <v>17</v>
      </c>
      <c r="B25" s="67">
        <v>4</v>
      </c>
      <c r="C25" s="68" t="s">
        <v>37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</row>
    <row r="26" spans="1:14" x14ac:dyDescent="0.25">
      <c r="A26" s="63" t="s">
        <v>17</v>
      </c>
      <c r="B26" s="71">
        <v>3</v>
      </c>
      <c r="C26" s="65" t="s">
        <v>38</v>
      </c>
      <c r="D26" s="38">
        <v>5</v>
      </c>
      <c r="E26" s="38">
        <v>5</v>
      </c>
      <c r="F26" s="38">
        <v>6869.1203399999995</v>
      </c>
      <c r="G26" s="38">
        <v>4</v>
      </c>
      <c r="H26" s="38">
        <v>1757.5309999999999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</row>
    <row r="27" spans="1:14" x14ac:dyDescent="0.25">
      <c r="A27" s="66" t="s">
        <v>17</v>
      </c>
      <c r="B27" s="67">
        <v>4</v>
      </c>
      <c r="C27" s="68" t="s">
        <v>39</v>
      </c>
      <c r="D27" s="69">
        <v>2</v>
      </c>
      <c r="E27" s="69">
        <v>2</v>
      </c>
      <c r="F27" s="69">
        <v>683.77308999999991</v>
      </c>
      <c r="G27" s="69">
        <v>2</v>
      </c>
      <c r="H27" s="69">
        <v>250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</row>
    <row r="28" spans="1:14" x14ac:dyDescent="0.25">
      <c r="A28" s="66" t="s">
        <v>17</v>
      </c>
      <c r="B28" s="67">
        <v>3</v>
      </c>
      <c r="C28" s="68" t="s">
        <v>40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</row>
    <row r="29" spans="1:14" x14ac:dyDescent="0.25">
      <c r="A29" s="66" t="s">
        <v>17</v>
      </c>
      <c r="B29" s="67">
        <v>1</v>
      </c>
      <c r="C29" s="68" t="s">
        <v>41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</row>
    <row r="30" spans="1:14" x14ac:dyDescent="0.25">
      <c r="A30" s="66" t="s">
        <v>17</v>
      </c>
      <c r="B30" s="67">
        <v>3</v>
      </c>
      <c r="C30" s="68" t="s">
        <v>42</v>
      </c>
      <c r="D30" s="69">
        <v>1</v>
      </c>
      <c r="E30" s="69">
        <v>1</v>
      </c>
      <c r="F30" s="69">
        <v>119.80098</v>
      </c>
      <c r="G30" s="69">
        <v>1</v>
      </c>
      <c r="H30" s="69">
        <v>121.907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</row>
    <row r="31" spans="1:14" x14ac:dyDescent="0.25">
      <c r="A31" s="66" t="s">
        <v>17</v>
      </c>
      <c r="B31" s="67">
        <v>2</v>
      </c>
      <c r="C31" s="68" t="s">
        <v>43</v>
      </c>
      <c r="D31" s="69">
        <v>4</v>
      </c>
      <c r="E31" s="69">
        <v>4</v>
      </c>
      <c r="F31" s="69">
        <v>3945.2444799999998</v>
      </c>
      <c r="G31" s="69">
        <v>4</v>
      </c>
      <c r="H31" s="69">
        <v>2308.1129999999998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</row>
    <row r="32" spans="1:14" x14ac:dyDescent="0.25">
      <c r="A32" s="72" t="s">
        <v>44</v>
      </c>
      <c r="B32" s="67">
        <v>3</v>
      </c>
      <c r="C32" s="68" t="s">
        <v>45</v>
      </c>
      <c r="D32" s="69">
        <v>4</v>
      </c>
      <c r="E32" s="69">
        <v>4</v>
      </c>
      <c r="F32" s="69">
        <v>460.18</v>
      </c>
      <c r="G32" s="69">
        <v>5</v>
      </c>
      <c r="H32" s="69">
        <v>460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</row>
    <row r="33" spans="1:14" x14ac:dyDescent="0.25">
      <c r="A33" s="72" t="s">
        <v>44</v>
      </c>
      <c r="B33" s="67">
        <v>4</v>
      </c>
      <c r="C33" s="68" t="s">
        <v>46</v>
      </c>
      <c r="D33" s="69">
        <v>1</v>
      </c>
      <c r="E33" s="69">
        <v>1</v>
      </c>
      <c r="F33" s="69">
        <v>997.15</v>
      </c>
      <c r="G33" s="69">
        <v>1</v>
      </c>
      <c r="H33" s="69">
        <v>1000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</row>
    <row r="34" spans="1:14" x14ac:dyDescent="0.25">
      <c r="A34" s="72" t="s">
        <v>44</v>
      </c>
      <c r="B34" s="67">
        <v>4</v>
      </c>
      <c r="C34" s="68" t="s">
        <v>47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</row>
    <row r="35" spans="1:14" x14ac:dyDescent="0.25">
      <c r="A35" s="72" t="s">
        <v>44</v>
      </c>
      <c r="B35" s="67">
        <v>4</v>
      </c>
      <c r="C35" s="68" t="s">
        <v>48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</row>
    <row r="36" spans="1:14" x14ac:dyDescent="0.25">
      <c r="A36" s="66" t="s">
        <v>49</v>
      </c>
      <c r="B36" s="67">
        <v>1</v>
      </c>
      <c r="C36" s="68" t="s">
        <v>50</v>
      </c>
      <c r="D36" s="69">
        <v>6</v>
      </c>
      <c r="E36" s="69">
        <v>6</v>
      </c>
      <c r="F36" s="69">
        <v>8844.99</v>
      </c>
      <c r="G36" s="69">
        <v>2</v>
      </c>
      <c r="H36" s="69">
        <v>3286.79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</row>
    <row r="37" spans="1:14" x14ac:dyDescent="0.25">
      <c r="A37" s="66" t="s">
        <v>49</v>
      </c>
      <c r="B37" s="67">
        <v>3</v>
      </c>
      <c r="C37" s="68" t="s">
        <v>51</v>
      </c>
      <c r="D37" s="69">
        <v>39</v>
      </c>
      <c r="E37" s="69">
        <v>39</v>
      </c>
      <c r="F37" s="69">
        <v>25483.5</v>
      </c>
      <c r="G37" s="69">
        <v>33</v>
      </c>
      <c r="H37" s="69">
        <v>15887.17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</row>
    <row r="38" spans="1:14" x14ac:dyDescent="0.25">
      <c r="A38" s="66" t="s">
        <v>49</v>
      </c>
      <c r="B38" s="67">
        <v>3</v>
      </c>
      <c r="C38" s="68" t="s">
        <v>52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</row>
    <row r="39" spans="1:14" x14ac:dyDescent="0.25">
      <c r="A39" s="66" t="s">
        <v>49</v>
      </c>
      <c r="B39" s="67">
        <v>4</v>
      </c>
      <c r="C39" s="68" t="s">
        <v>53</v>
      </c>
      <c r="D39" s="69">
        <v>1</v>
      </c>
      <c r="E39" s="69">
        <v>1</v>
      </c>
      <c r="F39" s="69">
        <v>59.77</v>
      </c>
      <c r="G39" s="69">
        <v>1</v>
      </c>
      <c r="H39" s="69">
        <v>30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</row>
    <row r="40" spans="1:14" x14ac:dyDescent="0.25">
      <c r="A40" s="66" t="s">
        <v>49</v>
      </c>
      <c r="B40" s="67">
        <v>4</v>
      </c>
      <c r="C40" s="68" t="s">
        <v>54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</row>
    <row r="41" spans="1:14" x14ac:dyDescent="0.25">
      <c r="A41" s="66" t="s">
        <v>49</v>
      </c>
      <c r="B41" s="67">
        <v>4</v>
      </c>
      <c r="C41" s="68" t="s">
        <v>55</v>
      </c>
      <c r="D41" s="69">
        <v>4</v>
      </c>
      <c r="E41" s="69">
        <v>4</v>
      </c>
      <c r="F41" s="69">
        <v>401.48</v>
      </c>
      <c r="G41" s="69">
        <v>4</v>
      </c>
      <c r="H41" s="69">
        <v>227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</row>
    <row r="42" spans="1:14" x14ac:dyDescent="0.25">
      <c r="A42" s="68" t="s">
        <v>56</v>
      </c>
      <c r="B42" s="67">
        <v>3</v>
      </c>
      <c r="C42" s="68" t="s">
        <v>57</v>
      </c>
      <c r="D42" s="69">
        <v>4</v>
      </c>
      <c r="E42" s="69">
        <v>4</v>
      </c>
      <c r="F42" s="69">
        <v>4080.91</v>
      </c>
      <c r="G42" s="69">
        <v>3</v>
      </c>
      <c r="H42" s="69">
        <v>700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</row>
    <row r="43" spans="1:14" x14ac:dyDescent="0.25">
      <c r="A43" s="68" t="s">
        <v>56</v>
      </c>
      <c r="B43" s="70">
        <v>5</v>
      </c>
      <c r="C43" s="68" t="s">
        <v>153</v>
      </c>
      <c r="D43" s="69">
        <v>1</v>
      </c>
      <c r="E43" s="69">
        <v>1</v>
      </c>
      <c r="F43" s="69">
        <v>98.44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</row>
    <row r="44" spans="1:14" x14ac:dyDescent="0.25">
      <c r="A44" s="65" t="s">
        <v>58</v>
      </c>
      <c r="B44" s="71">
        <v>3</v>
      </c>
      <c r="C44" s="73" t="s">
        <v>166</v>
      </c>
      <c r="D44" s="74">
        <v>2</v>
      </c>
      <c r="E44" s="74">
        <v>2</v>
      </c>
      <c r="F44" s="38">
        <v>30.017104992</v>
      </c>
      <c r="G44" s="38">
        <v>2</v>
      </c>
      <c r="H44" s="38">
        <v>30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</row>
    <row r="45" spans="1:14" x14ac:dyDescent="0.25">
      <c r="A45" s="65" t="s">
        <v>58</v>
      </c>
      <c r="B45" s="71">
        <v>3</v>
      </c>
      <c r="C45" s="73" t="s">
        <v>166</v>
      </c>
      <c r="D45" s="74">
        <v>0</v>
      </c>
      <c r="E45" s="74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</row>
    <row r="46" spans="1:14" x14ac:dyDescent="0.25">
      <c r="A46" s="65" t="s">
        <v>58</v>
      </c>
      <c r="B46" s="71">
        <v>3</v>
      </c>
      <c r="C46" s="73" t="s">
        <v>166</v>
      </c>
      <c r="D46" s="74">
        <v>0</v>
      </c>
      <c r="E46" s="74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</row>
    <row r="47" spans="1:14" x14ac:dyDescent="0.25">
      <c r="A47" s="65" t="s">
        <v>58</v>
      </c>
      <c r="B47" s="71">
        <v>3</v>
      </c>
      <c r="C47" s="73" t="s">
        <v>166</v>
      </c>
      <c r="D47" s="74">
        <v>0</v>
      </c>
      <c r="E47" s="74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</row>
    <row r="48" spans="1:14" x14ac:dyDescent="0.25">
      <c r="A48" s="65" t="s">
        <v>58</v>
      </c>
      <c r="B48" s="71">
        <v>3</v>
      </c>
      <c r="C48" s="73" t="s">
        <v>167</v>
      </c>
      <c r="D48" s="74">
        <v>4</v>
      </c>
      <c r="E48" s="74">
        <v>4</v>
      </c>
      <c r="F48" s="38">
        <v>390.52124369799998</v>
      </c>
      <c r="G48" s="38">
        <v>4</v>
      </c>
      <c r="H48" s="38">
        <v>391.49700000000001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</row>
    <row r="49" spans="1:14" x14ac:dyDescent="0.25">
      <c r="A49" s="65" t="s">
        <v>58</v>
      </c>
      <c r="B49" s="71">
        <v>3</v>
      </c>
      <c r="C49" s="73" t="s">
        <v>167</v>
      </c>
      <c r="D49" s="74">
        <v>0</v>
      </c>
      <c r="E49" s="74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</row>
    <row r="50" spans="1:14" x14ac:dyDescent="0.25">
      <c r="A50" s="65" t="s">
        <v>58</v>
      </c>
      <c r="B50" s="71">
        <v>3</v>
      </c>
      <c r="C50" s="73" t="s">
        <v>167</v>
      </c>
      <c r="D50" s="74">
        <v>0</v>
      </c>
      <c r="E50" s="74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</row>
    <row r="51" spans="1:14" x14ac:dyDescent="0.25">
      <c r="A51" s="65" t="s">
        <v>58</v>
      </c>
      <c r="B51" s="71">
        <v>3</v>
      </c>
      <c r="C51" s="73" t="s">
        <v>167</v>
      </c>
      <c r="D51" s="74">
        <v>0</v>
      </c>
      <c r="E51" s="74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</row>
    <row r="52" spans="1:14" x14ac:dyDescent="0.25">
      <c r="A52" s="65" t="s">
        <v>58</v>
      </c>
      <c r="B52" s="71">
        <v>3</v>
      </c>
      <c r="C52" s="73" t="s">
        <v>168</v>
      </c>
      <c r="D52" s="74">
        <v>3</v>
      </c>
      <c r="E52" s="74">
        <v>3</v>
      </c>
      <c r="F52" s="38">
        <v>478.07941801999999</v>
      </c>
      <c r="G52" s="38">
        <v>3</v>
      </c>
      <c r="H52" s="38">
        <v>476.358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</row>
    <row r="53" spans="1:14" x14ac:dyDescent="0.25">
      <c r="A53" s="65" t="s">
        <v>58</v>
      </c>
      <c r="B53" s="71">
        <v>3</v>
      </c>
      <c r="C53" s="73" t="s">
        <v>168</v>
      </c>
      <c r="D53" s="74">
        <v>0</v>
      </c>
      <c r="E53" s="74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</row>
    <row r="54" spans="1:14" x14ac:dyDescent="0.25">
      <c r="A54" s="65" t="s">
        <v>58</v>
      </c>
      <c r="B54" s="71">
        <v>3</v>
      </c>
      <c r="C54" s="73" t="s">
        <v>168</v>
      </c>
      <c r="D54" s="74">
        <v>0</v>
      </c>
      <c r="E54" s="74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</row>
    <row r="55" spans="1:14" x14ac:dyDescent="0.25">
      <c r="A55" s="65" t="s">
        <v>58</v>
      </c>
      <c r="B55" s="71">
        <v>3</v>
      </c>
      <c r="C55" s="73" t="s">
        <v>168</v>
      </c>
      <c r="D55" s="74">
        <v>0</v>
      </c>
      <c r="E55" s="74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</row>
    <row r="56" spans="1:14" x14ac:dyDescent="0.25">
      <c r="A56" s="65" t="s">
        <v>58</v>
      </c>
      <c r="B56" s="71">
        <v>5</v>
      </c>
      <c r="C56" s="73" t="s">
        <v>169</v>
      </c>
      <c r="D56" s="74">
        <v>4</v>
      </c>
      <c r="E56" s="74">
        <v>4</v>
      </c>
      <c r="F56" s="38">
        <v>390.52545982800001</v>
      </c>
      <c r="G56" s="38">
        <v>4</v>
      </c>
      <c r="H56" s="38">
        <v>391.49700000000001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</row>
    <row r="57" spans="1:14" x14ac:dyDescent="0.25">
      <c r="A57" s="65" t="s">
        <v>58</v>
      </c>
      <c r="B57" s="71">
        <v>5</v>
      </c>
      <c r="C57" s="73" t="s">
        <v>169</v>
      </c>
      <c r="D57" s="74">
        <v>0</v>
      </c>
      <c r="E57" s="74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</row>
    <row r="58" spans="1:14" x14ac:dyDescent="0.25">
      <c r="A58" s="65" t="s">
        <v>58</v>
      </c>
      <c r="B58" s="71">
        <v>5</v>
      </c>
      <c r="C58" s="73" t="s">
        <v>169</v>
      </c>
      <c r="D58" s="74">
        <v>0</v>
      </c>
      <c r="E58" s="74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</row>
    <row r="59" spans="1:14" x14ac:dyDescent="0.25">
      <c r="A59" s="65" t="s">
        <v>58</v>
      </c>
      <c r="B59" s="71">
        <v>5</v>
      </c>
      <c r="C59" s="73" t="s">
        <v>169</v>
      </c>
      <c r="D59" s="74">
        <v>0</v>
      </c>
      <c r="E59" s="74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</row>
    <row r="60" spans="1:14" x14ac:dyDescent="0.25">
      <c r="A60" s="65" t="s">
        <v>58</v>
      </c>
      <c r="B60" s="71">
        <v>5</v>
      </c>
      <c r="C60" s="73" t="s">
        <v>170</v>
      </c>
      <c r="D60" s="74">
        <v>5</v>
      </c>
      <c r="E60" s="74">
        <v>5</v>
      </c>
      <c r="F60" s="38">
        <v>1350.8070211400002</v>
      </c>
      <c r="G60" s="38">
        <v>5</v>
      </c>
      <c r="H60" s="38">
        <v>1357.6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</row>
    <row r="61" spans="1:14" x14ac:dyDescent="0.25">
      <c r="A61" s="65" t="s">
        <v>58</v>
      </c>
      <c r="B61" s="71">
        <v>5</v>
      </c>
      <c r="C61" s="73" t="s">
        <v>170</v>
      </c>
      <c r="D61" s="74">
        <v>0</v>
      </c>
      <c r="E61" s="74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</row>
    <row r="62" spans="1:14" x14ac:dyDescent="0.25">
      <c r="A62" s="65" t="s">
        <v>58</v>
      </c>
      <c r="B62" s="71">
        <v>5</v>
      </c>
      <c r="C62" s="73" t="s">
        <v>170</v>
      </c>
      <c r="D62" s="74">
        <v>0</v>
      </c>
      <c r="E62" s="74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</row>
    <row r="63" spans="1:14" x14ac:dyDescent="0.25">
      <c r="A63" s="65" t="s">
        <v>58</v>
      </c>
      <c r="B63" s="71">
        <v>5</v>
      </c>
      <c r="C63" s="73" t="s">
        <v>170</v>
      </c>
      <c r="D63" s="74">
        <v>0</v>
      </c>
      <c r="E63" s="74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</row>
    <row r="64" spans="1:14" x14ac:dyDescent="0.25">
      <c r="A64" s="65" t="s">
        <v>58</v>
      </c>
      <c r="B64" s="71">
        <v>5</v>
      </c>
      <c r="C64" s="73" t="s">
        <v>171</v>
      </c>
      <c r="D64" s="74">
        <v>4</v>
      </c>
      <c r="E64" s="74">
        <v>4</v>
      </c>
      <c r="F64" s="38">
        <v>195.81461989500002</v>
      </c>
      <c r="G64" s="38">
        <v>4</v>
      </c>
      <c r="H64" s="38">
        <v>198.24799999999999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</row>
    <row r="65" spans="1:14" x14ac:dyDescent="0.25">
      <c r="A65" s="65" t="s">
        <v>58</v>
      </c>
      <c r="B65" s="71">
        <v>5</v>
      </c>
      <c r="C65" s="73" t="s">
        <v>171</v>
      </c>
      <c r="D65" s="74">
        <v>0</v>
      </c>
      <c r="E65" s="74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</row>
    <row r="66" spans="1:14" x14ac:dyDescent="0.25">
      <c r="A66" s="65" t="s">
        <v>58</v>
      </c>
      <c r="B66" s="71">
        <v>5</v>
      </c>
      <c r="C66" s="73" t="s">
        <v>171</v>
      </c>
      <c r="D66" s="74">
        <v>0</v>
      </c>
      <c r="E66" s="74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</row>
    <row r="67" spans="1:14" x14ac:dyDescent="0.25">
      <c r="A67" s="65" t="s">
        <v>58</v>
      </c>
      <c r="B67" s="71">
        <v>5</v>
      </c>
      <c r="C67" s="73" t="s">
        <v>171</v>
      </c>
      <c r="D67" s="74">
        <v>0</v>
      </c>
      <c r="E67" s="74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</row>
    <row r="68" spans="1:14" x14ac:dyDescent="0.25">
      <c r="A68" s="68" t="s">
        <v>83</v>
      </c>
      <c r="B68" s="67">
        <v>4</v>
      </c>
      <c r="C68" s="68" t="s">
        <v>84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</row>
    <row r="69" spans="1:14" x14ac:dyDescent="0.25">
      <c r="A69" s="68" t="s">
        <v>85</v>
      </c>
      <c r="B69" s="67">
        <v>4</v>
      </c>
      <c r="C69" s="68" t="s">
        <v>86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</row>
    <row r="70" spans="1:14" x14ac:dyDescent="0.25">
      <c r="A70" s="68" t="s">
        <v>85</v>
      </c>
      <c r="B70" s="67">
        <v>5</v>
      </c>
      <c r="C70" s="68" t="s">
        <v>87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</row>
    <row r="71" spans="1:14" x14ac:dyDescent="0.25">
      <c r="A71" s="68" t="s">
        <v>85</v>
      </c>
      <c r="B71" s="67">
        <v>6</v>
      </c>
      <c r="C71" s="68" t="s">
        <v>88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</row>
    <row r="72" spans="1:14" x14ac:dyDescent="0.25">
      <c r="A72" s="68" t="s">
        <v>85</v>
      </c>
      <c r="B72" s="67">
        <v>6</v>
      </c>
      <c r="C72" s="68" t="s">
        <v>89</v>
      </c>
      <c r="D72" s="69">
        <v>0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</row>
    <row r="73" spans="1:14" x14ac:dyDescent="0.25">
      <c r="A73" s="68" t="s">
        <v>85</v>
      </c>
      <c r="B73" s="67">
        <v>6</v>
      </c>
      <c r="C73" s="68" t="s">
        <v>90</v>
      </c>
      <c r="D73" s="69">
        <v>0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</row>
    <row r="74" spans="1:14" x14ac:dyDescent="0.25">
      <c r="A74" s="65" t="s">
        <v>91</v>
      </c>
      <c r="B74" s="67">
        <v>3</v>
      </c>
      <c r="C74" s="65" t="s">
        <v>92</v>
      </c>
      <c r="D74" s="38">
        <v>6</v>
      </c>
      <c r="E74" s="38">
        <v>6</v>
      </c>
      <c r="F74" s="38">
        <v>23600.98</v>
      </c>
      <c r="G74" s="38">
        <v>4</v>
      </c>
      <c r="H74" s="38">
        <v>23336.9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</row>
    <row r="75" spans="1:14" x14ac:dyDescent="0.25">
      <c r="A75" s="68" t="s">
        <v>93</v>
      </c>
      <c r="B75" s="70">
        <v>5</v>
      </c>
      <c r="C75" s="68" t="s">
        <v>94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</row>
    <row r="76" spans="1:14" x14ac:dyDescent="0.25">
      <c r="A76" s="68" t="s">
        <v>93</v>
      </c>
      <c r="B76" s="70">
        <v>5</v>
      </c>
      <c r="C76" s="68" t="s">
        <v>95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</row>
    <row r="77" spans="1:14" x14ac:dyDescent="0.25">
      <c r="A77" s="68" t="s">
        <v>93</v>
      </c>
      <c r="B77" s="70">
        <v>5</v>
      </c>
      <c r="C77" s="68" t="s">
        <v>96</v>
      </c>
      <c r="D77" s="69">
        <v>0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69">
        <v>0</v>
      </c>
    </row>
    <row r="78" spans="1:14" x14ac:dyDescent="0.25">
      <c r="A78" s="68" t="s">
        <v>93</v>
      </c>
      <c r="B78" s="70">
        <v>5</v>
      </c>
      <c r="C78" s="68" t="s">
        <v>97</v>
      </c>
      <c r="D78" s="69">
        <v>0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0</v>
      </c>
      <c r="N78" s="69">
        <v>0</v>
      </c>
    </row>
    <row r="79" spans="1:14" x14ac:dyDescent="0.25">
      <c r="A79" s="68" t="s">
        <v>93</v>
      </c>
      <c r="B79" s="67">
        <v>2</v>
      </c>
      <c r="C79" s="68" t="s">
        <v>98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</row>
    <row r="80" spans="1:14" x14ac:dyDescent="0.25">
      <c r="A80" s="68" t="s">
        <v>93</v>
      </c>
      <c r="B80" s="67">
        <v>2</v>
      </c>
      <c r="C80" s="68" t="s">
        <v>99</v>
      </c>
      <c r="D80" s="69">
        <v>1</v>
      </c>
      <c r="E80" s="69">
        <v>1</v>
      </c>
      <c r="F80" s="69">
        <v>6029.1130000000003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</row>
    <row r="81" spans="1:14" x14ac:dyDescent="0.25">
      <c r="A81" s="68" t="s">
        <v>93</v>
      </c>
      <c r="B81" s="67">
        <v>2</v>
      </c>
      <c r="C81" s="68" t="s">
        <v>100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</row>
    <row r="82" spans="1:14" x14ac:dyDescent="0.25">
      <c r="A82" s="68" t="s">
        <v>93</v>
      </c>
      <c r="B82" s="70">
        <v>5</v>
      </c>
      <c r="C82" s="68" t="s">
        <v>101</v>
      </c>
      <c r="D82" s="69">
        <v>0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</row>
    <row r="83" spans="1:14" x14ac:dyDescent="0.25">
      <c r="A83" s="68" t="s">
        <v>93</v>
      </c>
      <c r="B83" s="70">
        <v>5</v>
      </c>
      <c r="C83" s="68" t="s">
        <v>102</v>
      </c>
      <c r="D83" s="69">
        <v>0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</row>
    <row r="84" spans="1:14" x14ac:dyDescent="0.25">
      <c r="A84" s="68" t="s">
        <v>93</v>
      </c>
      <c r="B84" s="67">
        <v>4</v>
      </c>
      <c r="C84" s="68" t="s">
        <v>103</v>
      </c>
      <c r="D84" s="69">
        <v>0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</row>
    <row r="85" spans="1:14" x14ac:dyDescent="0.25">
      <c r="A85" s="68" t="s">
        <v>93</v>
      </c>
      <c r="B85" s="67">
        <v>4</v>
      </c>
      <c r="C85" s="68" t="s">
        <v>104</v>
      </c>
      <c r="D85" s="69">
        <v>0</v>
      </c>
      <c r="E85" s="69">
        <v>0</v>
      </c>
      <c r="F85" s="69">
        <v>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</row>
    <row r="86" spans="1:14" x14ac:dyDescent="0.25">
      <c r="A86" s="68" t="s">
        <v>93</v>
      </c>
      <c r="B86" s="67">
        <v>4</v>
      </c>
      <c r="C86" s="68" t="s">
        <v>105</v>
      </c>
      <c r="D86" s="69">
        <v>0</v>
      </c>
      <c r="E86" s="69">
        <v>0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</row>
    <row r="87" spans="1:14" x14ac:dyDescent="0.25">
      <c r="A87" s="68" t="s">
        <v>93</v>
      </c>
      <c r="B87" s="67">
        <v>4</v>
      </c>
      <c r="C87" s="68" t="s">
        <v>106</v>
      </c>
      <c r="D87" s="69">
        <v>0</v>
      </c>
      <c r="E87" s="69">
        <v>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</row>
    <row r="88" spans="1:14" x14ac:dyDescent="0.25">
      <c r="A88" s="68" t="s">
        <v>93</v>
      </c>
      <c r="B88" s="67">
        <v>4</v>
      </c>
      <c r="C88" s="68" t="s">
        <v>107</v>
      </c>
      <c r="D88" s="69">
        <v>0</v>
      </c>
      <c r="E88" s="69">
        <v>0</v>
      </c>
      <c r="F88" s="69">
        <v>0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</row>
    <row r="89" spans="1:14" x14ac:dyDescent="0.25">
      <c r="A89" s="68" t="s">
        <v>93</v>
      </c>
      <c r="B89" s="67">
        <v>4</v>
      </c>
      <c r="C89" s="68" t="s">
        <v>108</v>
      </c>
      <c r="D89" s="69">
        <v>0</v>
      </c>
      <c r="E89" s="69">
        <v>0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</row>
    <row r="90" spans="1:14" x14ac:dyDescent="0.25">
      <c r="A90" s="68" t="s">
        <v>93</v>
      </c>
      <c r="B90" s="67">
        <v>3</v>
      </c>
      <c r="C90" s="68" t="s">
        <v>109</v>
      </c>
      <c r="D90" s="69">
        <v>0</v>
      </c>
      <c r="E90" s="69">
        <v>0</v>
      </c>
      <c r="F90" s="69">
        <v>0</v>
      </c>
      <c r="G90" s="69">
        <v>0</v>
      </c>
      <c r="H90" s="69">
        <v>0</v>
      </c>
      <c r="I90" s="69">
        <v>0</v>
      </c>
      <c r="J90" s="69">
        <v>0</v>
      </c>
      <c r="K90" s="69">
        <v>2</v>
      </c>
      <c r="L90" s="69">
        <v>761.47400000000005</v>
      </c>
      <c r="M90" s="69">
        <v>0</v>
      </c>
      <c r="N90" s="69">
        <v>0</v>
      </c>
    </row>
    <row r="91" spans="1:14" x14ac:dyDescent="0.25">
      <c r="A91" s="68" t="s">
        <v>93</v>
      </c>
      <c r="B91" s="67">
        <v>3</v>
      </c>
      <c r="C91" s="68" t="s">
        <v>110</v>
      </c>
      <c r="D91" s="69">
        <v>31</v>
      </c>
      <c r="E91" s="69">
        <v>31</v>
      </c>
      <c r="F91" s="69">
        <v>22974.111000000001</v>
      </c>
      <c r="G91" s="69">
        <v>24</v>
      </c>
      <c r="H91" s="69">
        <v>1676.0309999999999</v>
      </c>
      <c r="I91" s="69">
        <v>4</v>
      </c>
      <c r="J91" s="69">
        <v>20979.237000000001</v>
      </c>
      <c r="K91" s="69">
        <v>0</v>
      </c>
      <c r="L91" s="69">
        <v>0</v>
      </c>
      <c r="M91" s="69">
        <v>0</v>
      </c>
      <c r="N91" s="69">
        <v>0</v>
      </c>
    </row>
    <row r="92" spans="1:14" x14ac:dyDescent="0.25">
      <c r="A92" s="68" t="s">
        <v>93</v>
      </c>
      <c r="B92" s="67">
        <v>3</v>
      </c>
      <c r="C92" s="68" t="s">
        <v>111</v>
      </c>
      <c r="D92" s="69">
        <v>15</v>
      </c>
      <c r="E92" s="69">
        <v>15</v>
      </c>
      <c r="F92" s="69">
        <v>10094.849</v>
      </c>
      <c r="G92" s="69">
        <v>13</v>
      </c>
      <c r="H92" s="69">
        <v>7060.348</v>
      </c>
      <c r="I92" s="69"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</row>
    <row r="93" spans="1:14" x14ac:dyDescent="0.25">
      <c r="A93" s="68" t="s">
        <v>93</v>
      </c>
      <c r="B93" s="70">
        <v>5</v>
      </c>
      <c r="C93" s="68" t="s">
        <v>112</v>
      </c>
      <c r="D93" s="69">
        <v>0</v>
      </c>
      <c r="E93" s="69">
        <v>0</v>
      </c>
      <c r="F93" s="69">
        <v>0</v>
      </c>
      <c r="G93" s="69">
        <v>0</v>
      </c>
      <c r="H93" s="69">
        <v>0</v>
      </c>
      <c r="I93" s="69"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</row>
    <row r="94" spans="1:14" x14ac:dyDescent="0.25">
      <c r="A94" s="68" t="s">
        <v>93</v>
      </c>
      <c r="B94" s="70">
        <v>5</v>
      </c>
      <c r="C94" s="68" t="s">
        <v>113</v>
      </c>
      <c r="D94" s="69">
        <v>0</v>
      </c>
      <c r="E94" s="69">
        <v>0</v>
      </c>
      <c r="F94" s="69">
        <v>0</v>
      </c>
      <c r="G94" s="69">
        <v>0</v>
      </c>
      <c r="H94" s="69">
        <v>0</v>
      </c>
      <c r="I94" s="69">
        <v>0</v>
      </c>
      <c r="J94" s="69">
        <v>0</v>
      </c>
      <c r="K94" s="69">
        <v>0</v>
      </c>
      <c r="L94" s="69">
        <v>0</v>
      </c>
      <c r="M94" s="69">
        <v>0</v>
      </c>
      <c r="N94" s="69">
        <v>0</v>
      </c>
    </row>
    <row r="95" spans="1:14" x14ac:dyDescent="0.25">
      <c r="A95" s="68" t="s">
        <v>114</v>
      </c>
      <c r="B95" s="67">
        <v>4</v>
      </c>
      <c r="C95" s="68" t="s">
        <v>115</v>
      </c>
      <c r="D95" s="69">
        <v>2</v>
      </c>
      <c r="E95" s="69">
        <v>2</v>
      </c>
      <c r="F95" s="69">
        <f>+(1540941+816242)/1000</f>
        <v>2357.183</v>
      </c>
      <c r="G95" s="69">
        <v>2</v>
      </c>
      <c r="H95" s="69">
        <f>+(521387+816242)/1000</f>
        <v>1337.6289999999999</v>
      </c>
      <c r="I95" s="69">
        <v>0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</row>
    <row r="96" spans="1:14" x14ac:dyDescent="0.25">
      <c r="A96" s="68" t="s">
        <v>114</v>
      </c>
      <c r="B96" s="67">
        <v>4</v>
      </c>
      <c r="C96" s="68" t="s">
        <v>116</v>
      </c>
      <c r="D96" s="69">
        <v>3</v>
      </c>
      <c r="E96" s="69">
        <v>3</v>
      </c>
      <c r="F96" s="69">
        <f>+(11598657+24416+811736)/1000</f>
        <v>12434.808999999999</v>
      </c>
      <c r="G96" s="69">
        <v>2</v>
      </c>
      <c r="H96" s="69">
        <f>+(813121+24251)/1000</f>
        <v>837.37199999999996</v>
      </c>
      <c r="I96" s="69">
        <v>0</v>
      </c>
      <c r="J96" s="69">
        <v>0</v>
      </c>
      <c r="K96" s="69">
        <v>0</v>
      </c>
      <c r="L96" s="69">
        <v>0</v>
      </c>
      <c r="M96" s="69">
        <v>0</v>
      </c>
      <c r="N96" s="69">
        <v>0</v>
      </c>
    </row>
    <row r="97" spans="1:14" x14ac:dyDescent="0.25">
      <c r="A97" s="68" t="s">
        <v>114</v>
      </c>
      <c r="B97" s="67">
        <v>4</v>
      </c>
      <c r="C97" s="68" t="s">
        <v>117</v>
      </c>
      <c r="D97" s="69">
        <v>0</v>
      </c>
      <c r="E97" s="69">
        <v>0</v>
      </c>
      <c r="F97" s="69">
        <v>0</v>
      </c>
      <c r="G97" s="69">
        <v>0</v>
      </c>
      <c r="H97" s="69">
        <v>0</v>
      </c>
      <c r="I97" s="69">
        <v>0</v>
      </c>
      <c r="J97" s="69">
        <v>0</v>
      </c>
      <c r="K97" s="69">
        <v>0</v>
      </c>
      <c r="L97" s="69">
        <v>0</v>
      </c>
      <c r="M97" s="69">
        <v>0</v>
      </c>
      <c r="N97" s="69">
        <v>0</v>
      </c>
    </row>
    <row r="98" spans="1:14" x14ac:dyDescent="0.25">
      <c r="A98" s="68" t="s">
        <v>118</v>
      </c>
      <c r="B98" s="67">
        <v>2</v>
      </c>
      <c r="C98" s="68" t="s">
        <v>119</v>
      </c>
      <c r="D98" s="69">
        <v>7</v>
      </c>
      <c r="E98" s="69">
        <v>7</v>
      </c>
      <c r="F98" s="69">
        <v>5675.84</v>
      </c>
      <c r="G98" s="69">
        <v>9</v>
      </c>
      <c r="H98" s="69">
        <v>2840.42</v>
      </c>
      <c r="I98" s="69">
        <v>0</v>
      </c>
      <c r="J98" s="69">
        <v>0</v>
      </c>
      <c r="K98" s="69">
        <v>0</v>
      </c>
      <c r="L98" s="69">
        <v>0</v>
      </c>
      <c r="M98" s="69">
        <v>0</v>
      </c>
      <c r="N98" s="69">
        <v>0</v>
      </c>
    </row>
    <row r="99" spans="1:14" x14ac:dyDescent="0.25">
      <c r="A99" s="68" t="s">
        <v>118</v>
      </c>
      <c r="B99" s="67">
        <v>3</v>
      </c>
      <c r="C99" s="68" t="s">
        <v>120</v>
      </c>
      <c r="D99" s="69">
        <v>4</v>
      </c>
      <c r="E99" s="69">
        <v>4</v>
      </c>
      <c r="F99" s="69">
        <v>10607.01</v>
      </c>
      <c r="G99" s="69">
        <v>1</v>
      </c>
      <c r="H99" s="69">
        <v>812.72</v>
      </c>
      <c r="I99" s="69">
        <v>0</v>
      </c>
      <c r="J99" s="69">
        <v>0</v>
      </c>
      <c r="K99" s="69">
        <v>0</v>
      </c>
      <c r="L99" s="69">
        <v>0</v>
      </c>
      <c r="M99" s="69">
        <v>0</v>
      </c>
      <c r="N99" s="69">
        <v>0</v>
      </c>
    </row>
    <row r="100" spans="1:14" x14ac:dyDescent="0.25">
      <c r="A100" s="68" t="s">
        <v>118</v>
      </c>
      <c r="B100" s="67">
        <v>3</v>
      </c>
      <c r="C100" s="68" t="s">
        <v>172</v>
      </c>
      <c r="D100" s="69">
        <v>5</v>
      </c>
      <c r="E100" s="69">
        <v>5</v>
      </c>
      <c r="F100" s="69">
        <v>5683.6</v>
      </c>
      <c r="G100" s="69">
        <v>3</v>
      </c>
      <c r="H100" s="69">
        <v>1669.45</v>
      </c>
      <c r="I100" s="69">
        <v>0</v>
      </c>
      <c r="J100" s="69">
        <v>0</v>
      </c>
      <c r="K100" s="69">
        <v>0</v>
      </c>
      <c r="L100" s="69">
        <v>0</v>
      </c>
      <c r="M100" s="69">
        <v>0</v>
      </c>
      <c r="N100" s="69">
        <v>0</v>
      </c>
    </row>
    <row r="101" spans="1:14" x14ac:dyDescent="0.25">
      <c r="A101" s="68" t="s">
        <v>118</v>
      </c>
      <c r="B101" s="70">
        <v>5</v>
      </c>
      <c r="C101" s="68" t="s">
        <v>173</v>
      </c>
      <c r="D101" s="69">
        <v>8</v>
      </c>
      <c r="E101" s="69">
        <v>8</v>
      </c>
      <c r="F101" s="69">
        <v>7558.74</v>
      </c>
      <c r="G101" s="69">
        <v>6</v>
      </c>
      <c r="H101" s="69">
        <v>927</v>
      </c>
      <c r="I101" s="69">
        <v>0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</row>
    <row r="102" spans="1:14" x14ac:dyDescent="0.25">
      <c r="A102" s="68" t="s">
        <v>118</v>
      </c>
      <c r="B102" s="70">
        <v>5</v>
      </c>
      <c r="C102" s="68" t="s">
        <v>174</v>
      </c>
      <c r="D102" s="69">
        <v>1</v>
      </c>
      <c r="E102" s="69">
        <v>1</v>
      </c>
      <c r="F102" s="69">
        <v>1200</v>
      </c>
      <c r="G102" s="69">
        <v>1</v>
      </c>
      <c r="H102" s="69">
        <v>400</v>
      </c>
      <c r="I102" s="69">
        <v>0</v>
      </c>
      <c r="J102" s="69">
        <v>0</v>
      </c>
      <c r="K102" s="69">
        <v>0</v>
      </c>
      <c r="L102" s="69">
        <v>0</v>
      </c>
      <c r="M102" s="69">
        <v>0</v>
      </c>
      <c r="N102" s="69">
        <v>0</v>
      </c>
    </row>
    <row r="103" spans="1:14" x14ac:dyDescent="0.25">
      <c r="A103" s="68" t="s">
        <v>118</v>
      </c>
      <c r="B103" s="70">
        <v>5</v>
      </c>
      <c r="C103" s="68" t="s">
        <v>155</v>
      </c>
      <c r="D103" s="69">
        <v>0</v>
      </c>
      <c r="E103" s="69">
        <v>0</v>
      </c>
      <c r="F103" s="69">
        <v>0</v>
      </c>
      <c r="G103" s="69">
        <v>0</v>
      </c>
      <c r="H103" s="69">
        <v>0</v>
      </c>
      <c r="I103" s="69">
        <v>0</v>
      </c>
      <c r="J103" s="69">
        <v>0</v>
      </c>
      <c r="K103" s="69">
        <v>0</v>
      </c>
      <c r="L103" s="69">
        <v>0</v>
      </c>
      <c r="M103" s="69">
        <v>0</v>
      </c>
      <c r="N103" s="69">
        <v>0</v>
      </c>
    </row>
    <row r="104" spans="1:14" x14ac:dyDescent="0.25">
      <c r="A104" s="68" t="s">
        <v>118</v>
      </c>
      <c r="B104" s="70">
        <v>5</v>
      </c>
      <c r="C104" s="68" t="s">
        <v>125</v>
      </c>
      <c r="D104" s="69">
        <v>0</v>
      </c>
      <c r="E104" s="69">
        <v>0</v>
      </c>
      <c r="F104" s="69">
        <v>0</v>
      </c>
      <c r="G104" s="69">
        <v>0</v>
      </c>
      <c r="H104" s="69">
        <v>0</v>
      </c>
      <c r="I104" s="69">
        <v>0</v>
      </c>
      <c r="J104" s="69">
        <v>0</v>
      </c>
      <c r="K104" s="69">
        <v>0</v>
      </c>
      <c r="L104" s="69">
        <v>0</v>
      </c>
      <c r="M104" s="69">
        <v>0</v>
      </c>
      <c r="N104" s="69">
        <v>0</v>
      </c>
    </row>
    <row r="105" spans="1:14" x14ac:dyDescent="0.25">
      <c r="A105" s="68" t="s">
        <v>118</v>
      </c>
      <c r="B105" s="70">
        <v>5</v>
      </c>
      <c r="C105" s="68" t="s">
        <v>175</v>
      </c>
      <c r="D105" s="69">
        <v>0</v>
      </c>
      <c r="E105" s="69">
        <v>0</v>
      </c>
      <c r="F105" s="69">
        <v>0</v>
      </c>
      <c r="G105" s="69">
        <v>0</v>
      </c>
      <c r="H105" s="69">
        <v>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</row>
    <row r="106" spans="1:14" x14ac:dyDescent="0.25">
      <c r="A106" s="68" t="s">
        <v>118</v>
      </c>
      <c r="B106" s="70">
        <v>5</v>
      </c>
      <c r="C106" s="68" t="s">
        <v>176</v>
      </c>
      <c r="D106" s="69">
        <v>3</v>
      </c>
      <c r="E106" s="69">
        <v>3</v>
      </c>
      <c r="F106" s="69">
        <v>550</v>
      </c>
      <c r="G106" s="69">
        <v>2</v>
      </c>
      <c r="H106" s="69">
        <v>100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</row>
    <row r="107" spans="1:14" x14ac:dyDescent="0.25">
      <c r="A107" s="68" t="s">
        <v>128</v>
      </c>
      <c r="B107" s="67">
        <v>5</v>
      </c>
      <c r="C107" s="68" t="s">
        <v>129</v>
      </c>
      <c r="D107" s="69">
        <v>3</v>
      </c>
      <c r="E107" s="69">
        <v>3</v>
      </c>
      <c r="F107" s="69">
        <v>3670.42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</row>
    <row r="108" spans="1:14" x14ac:dyDescent="0.25">
      <c r="A108" s="68" t="s">
        <v>128</v>
      </c>
      <c r="B108" s="67">
        <v>2</v>
      </c>
      <c r="C108" s="68" t="s">
        <v>130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69">
        <v>0</v>
      </c>
    </row>
    <row r="109" spans="1:14" x14ac:dyDescent="0.25">
      <c r="A109" s="68" t="s">
        <v>128</v>
      </c>
      <c r="B109" s="67">
        <v>1</v>
      </c>
      <c r="C109" s="68" t="s">
        <v>131</v>
      </c>
      <c r="D109" s="69">
        <v>0</v>
      </c>
      <c r="E109" s="69">
        <v>0</v>
      </c>
      <c r="F109" s="69">
        <v>0</v>
      </c>
      <c r="G109" s="69">
        <v>0</v>
      </c>
      <c r="H109" s="69">
        <v>0</v>
      </c>
      <c r="I109" s="69">
        <v>0</v>
      </c>
      <c r="J109" s="69">
        <v>0</v>
      </c>
      <c r="K109" s="69">
        <v>0</v>
      </c>
      <c r="L109" s="69">
        <v>0</v>
      </c>
      <c r="M109" s="69">
        <v>0</v>
      </c>
      <c r="N109" s="69">
        <v>0</v>
      </c>
    </row>
    <row r="110" spans="1:14" x14ac:dyDescent="0.25">
      <c r="A110" s="68" t="s">
        <v>128</v>
      </c>
      <c r="B110" s="67">
        <v>3</v>
      </c>
      <c r="C110" s="68" t="s">
        <v>132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69">
        <v>0</v>
      </c>
    </row>
    <row r="111" spans="1:14" x14ac:dyDescent="0.25">
      <c r="A111" s="68" t="s">
        <v>128</v>
      </c>
      <c r="B111" s="67">
        <v>4</v>
      </c>
      <c r="C111" s="68" t="s">
        <v>133</v>
      </c>
      <c r="D111" s="69">
        <v>1</v>
      </c>
      <c r="E111" s="69">
        <v>1</v>
      </c>
      <c r="F111" s="69">
        <v>25.28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69">
        <v>0</v>
      </c>
    </row>
    <row r="112" spans="1:14" x14ac:dyDescent="0.25">
      <c r="A112" s="65" t="s">
        <v>157</v>
      </c>
      <c r="B112" s="71">
        <v>3</v>
      </c>
      <c r="C112" s="65" t="s">
        <v>177</v>
      </c>
      <c r="D112" s="38">
        <v>1</v>
      </c>
      <c r="E112" s="38">
        <v>1</v>
      </c>
      <c r="F112" s="38">
        <v>48.21</v>
      </c>
      <c r="G112" s="38">
        <v>1</v>
      </c>
      <c r="H112" s="38">
        <v>25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</row>
    <row r="113" spans="1:14" x14ac:dyDescent="0.25">
      <c r="A113" s="75"/>
      <c r="B113" s="76"/>
      <c r="C113" s="75"/>
      <c r="D113" s="77"/>
      <c r="E113" s="77"/>
      <c r="F113" s="78"/>
      <c r="G113" s="77"/>
      <c r="H113" s="77"/>
      <c r="I113" s="77"/>
      <c r="J113" s="77"/>
      <c r="K113" s="77"/>
      <c r="L113" s="77"/>
      <c r="M113" s="77"/>
      <c r="N113" s="77"/>
    </row>
    <row r="114" spans="1:14" x14ac:dyDescent="0.25">
      <c r="A114" s="75"/>
      <c r="B114" s="76"/>
      <c r="C114" s="75"/>
      <c r="D114" s="77"/>
      <c r="E114" s="77"/>
      <c r="F114" s="78"/>
      <c r="G114" s="77"/>
      <c r="H114" s="77"/>
      <c r="I114" s="77"/>
      <c r="J114" s="77"/>
      <c r="K114" s="77"/>
      <c r="L114" s="77"/>
      <c r="M114" s="77"/>
      <c r="N114" s="77"/>
    </row>
    <row r="115" spans="1:14" x14ac:dyDescent="0.25">
      <c r="A115" s="79"/>
      <c r="B115" s="80"/>
      <c r="C115" s="81" t="s">
        <v>178</v>
      </c>
      <c r="D115" s="82">
        <f t="shared" ref="D115:N115" si="0">SUM(D116:D121)</f>
        <v>203</v>
      </c>
      <c r="E115" s="82">
        <f t="shared" si="0"/>
        <v>203</v>
      </c>
      <c r="F115" s="82">
        <f t="shared" si="0"/>
        <v>175810.52681757303</v>
      </c>
      <c r="G115" s="82">
        <f t="shared" si="0"/>
        <v>166</v>
      </c>
      <c r="H115" s="82">
        <f t="shared" si="0"/>
        <v>73181.672999999995</v>
      </c>
      <c r="I115" s="82">
        <f t="shared" si="0"/>
        <v>4</v>
      </c>
      <c r="J115" s="82">
        <f t="shared" si="0"/>
        <v>20979.237000000001</v>
      </c>
      <c r="K115" s="82">
        <f t="shared" si="0"/>
        <v>2</v>
      </c>
      <c r="L115" s="82">
        <f t="shared" si="0"/>
        <v>761.47400000000005</v>
      </c>
      <c r="M115" s="82">
        <f t="shared" si="0"/>
        <v>0</v>
      </c>
      <c r="N115" s="82">
        <f t="shared" si="0"/>
        <v>0</v>
      </c>
    </row>
    <row r="116" spans="1:14" x14ac:dyDescent="0.25">
      <c r="A116" s="75"/>
      <c r="B116" s="76"/>
      <c r="C116" s="83" t="s">
        <v>135</v>
      </c>
      <c r="D116" s="84">
        <f>SUMIF($B$6:$B$112,1,D6:D112)</f>
        <v>6</v>
      </c>
      <c r="E116" s="84">
        <f t="shared" ref="E116:N116" si="1">SUMIF($B$6:$B$112,1,E6:E112)</f>
        <v>6</v>
      </c>
      <c r="F116" s="84">
        <f t="shared" si="1"/>
        <v>8844.99</v>
      </c>
      <c r="G116" s="84">
        <f t="shared" si="1"/>
        <v>2</v>
      </c>
      <c r="H116" s="84">
        <f t="shared" si="1"/>
        <v>3286.79</v>
      </c>
      <c r="I116" s="84">
        <f t="shared" si="1"/>
        <v>0</v>
      </c>
      <c r="J116" s="84">
        <f t="shared" si="1"/>
        <v>0</v>
      </c>
      <c r="K116" s="84">
        <f t="shared" si="1"/>
        <v>0</v>
      </c>
      <c r="L116" s="84">
        <f t="shared" si="1"/>
        <v>0</v>
      </c>
      <c r="M116" s="84">
        <f t="shared" si="1"/>
        <v>0</v>
      </c>
      <c r="N116" s="84">
        <f t="shared" si="1"/>
        <v>0</v>
      </c>
    </row>
    <row r="117" spans="1:14" x14ac:dyDescent="0.25">
      <c r="A117" s="75"/>
      <c r="B117" s="76"/>
      <c r="C117" s="85" t="s">
        <v>136</v>
      </c>
      <c r="D117" s="86">
        <f>SUMIF($B$6:$B$112,2,D6:D112)</f>
        <v>12</v>
      </c>
      <c r="E117" s="86">
        <f t="shared" ref="E117:N117" si="2">SUMIF($B$6:$B$112,2,E6:E112)</f>
        <v>12</v>
      </c>
      <c r="F117" s="86">
        <f t="shared" si="2"/>
        <v>15650.197480000001</v>
      </c>
      <c r="G117" s="86">
        <f t="shared" si="2"/>
        <v>13</v>
      </c>
      <c r="H117" s="86">
        <f t="shared" si="2"/>
        <v>5148.5329999999994</v>
      </c>
      <c r="I117" s="86">
        <f t="shared" si="2"/>
        <v>0</v>
      </c>
      <c r="J117" s="86">
        <f t="shared" si="2"/>
        <v>0</v>
      </c>
      <c r="K117" s="86">
        <f t="shared" si="2"/>
        <v>0</v>
      </c>
      <c r="L117" s="86">
        <f t="shared" si="2"/>
        <v>0</v>
      </c>
      <c r="M117" s="86">
        <f t="shared" si="2"/>
        <v>0</v>
      </c>
      <c r="N117" s="86">
        <f t="shared" si="2"/>
        <v>0</v>
      </c>
    </row>
    <row r="118" spans="1:14" x14ac:dyDescent="0.25">
      <c r="A118" s="75"/>
      <c r="B118" s="76"/>
      <c r="C118" s="85" t="s">
        <v>137</v>
      </c>
      <c r="D118" s="86">
        <f>SUMIF($B$6:$B$112,3,D6:D112)</f>
        <v>130</v>
      </c>
      <c r="E118" s="86">
        <f t="shared" ref="E118:N118" si="3">SUMIF($B$6:$B$112,3,E6:E112)</f>
        <v>130</v>
      </c>
      <c r="F118" s="86">
        <f t="shared" si="3"/>
        <v>116701.28125671002</v>
      </c>
      <c r="G118" s="86">
        <f t="shared" si="3"/>
        <v>106</v>
      </c>
      <c r="H118" s="86">
        <f t="shared" si="3"/>
        <v>55187.593000000001</v>
      </c>
      <c r="I118" s="86">
        <f t="shared" si="3"/>
        <v>4</v>
      </c>
      <c r="J118" s="86">
        <f t="shared" si="3"/>
        <v>20979.237000000001</v>
      </c>
      <c r="K118" s="86">
        <f t="shared" si="3"/>
        <v>2</v>
      </c>
      <c r="L118" s="86">
        <f t="shared" si="3"/>
        <v>761.47400000000005</v>
      </c>
      <c r="M118" s="86">
        <f t="shared" si="3"/>
        <v>0</v>
      </c>
      <c r="N118" s="86">
        <f t="shared" si="3"/>
        <v>0</v>
      </c>
    </row>
    <row r="119" spans="1:14" x14ac:dyDescent="0.25">
      <c r="A119" s="75"/>
      <c r="B119" s="76"/>
      <c r="C119" s="85" t="s">
        <v>138</v>
      </c>
      <c r="D119" s="86">
        <f>SUMIF($B$6:$B$112,4,D6:D112)</f>
        <v>26</v>
      </c>
      <c r="E119" s="86">
        <f t="shared" ref="E119:N119" si="4">SUMIF($B$6:$B$112,4,E6:E112)</f>
        <v>26</v>
      </c>
      <c r="F119" s="86">
        <f t="shared" si="4"/>
        <v>19599.310979999998</v>
      </c>
      <c r="G119" s="86">
        <f t="shared" si="4"/>
        <v>23</v>
      </c>
      <c r="H119" s="86">
        <f t="shared" si="4"/>
        <v>6184.4120000000003</v>
      </c>
      <c r="I119" s="86">
        <f t="shared" si="4"/>
        <v>0</v>
      </c>
      <c r="J119" s="86">
        <f t="shared" si="4"/>
        <v>0</v>
      </c>
      <c r="K119" s="86">
        <f t="shared" si="4"/>
        <v>0</v>
      </c>
      <c r="L119" s="86">
        <f t="shared" si="4"/>
        <v>0</v>
      </c>
      <c r="M119" s="86">
        <f t="shared" si="4"/>
        <v>0</v>
      </c>
      <c r="N119" s="86">
        <f t="shared" si="4"/>
        <v>0</v>
      </c>
    </row>
    <row r="120" spans="1:14" x14ac:dyDescent="0.25">
      <c r="A120" s="75"/>
      <c r="B120" s="76"/>
      <c r="C120" s="85" t="s">
        <v>139</v>
      </c>
      <c r="D120" s="86">
        <f>SUMIF($B$6:$B$112,5,D6:D112)</f>
        <v>29</v>
      </c>
      <c r="E120" s="86">
        <f t="shared" ref="E120:N120" si="5">SUMIF($B$6:$B$112,5,E6:E112)</f>
        <v>29</v>
      </c>
      <c r="F120" s="86">
        <f t="shared" si="5"/>
        <v>15014.747100863</v>
      </c>
      <c r="G120" s="86">
        <f t="shared" si="5"/>
        <v>22</v>
      </c>
      <c r="H120" s="86">
        <f t="shared" si="5"/>
        <v>3374.3450000000003</v>
      </c>
      <c r="I120" s="86">
        <f t="shared" si="5"/>
        <v>0</v>
      </c>
      <c r="J120" s="86">
        <f t="shared" si="5"/>
        <v>0</v>
      </c>
      <c r="K120" s="86">
        <f t="shared" si="5"/>
        <v>0</v>
      </c>
      <c r="L120" s="86">
        <f t="shared" si="5"/>
        <v>0</v>
      </c>
      <c r="M120" s="86">
        <f t="shared" si="5"/>
        <v>0</v>
      </c>
      <c r="N120" s="86">
        <f t="shared" si="5"/>
        <v>0</v>
      </c>
    </row>
    <row r="121" spans="1:14" x14ac:dyDescent="0.25">
      <c r="A121" s="75"/>
      <c r="B121" s="76"/>
      <c r="C121" s="87" t="s">
        <v>140</v>
      </c>
      <c r="D121" s="88">
        <f>SUMIF($B$6:$B$112,6,D6:D112)</f>
        <v>0</v>
      </c>
      <c r="E121" s="88">
        <f t="shared" ref="E121:N121" si="6">SUMIF($B$6:$B$112,6,E6:E112)</f>
        <v>0</v>
      </c>
      <c r="F121" s="88">
        <f t="shared" si="6"/>
        <v>0</v>
      </c>
      <c r="G121" s="88">
        <f t="shared" si="6"/>
        <v>0</v>
      </c>
      <c r="H121" s="88">
        <f t="shared" si="6"/>
        <v>0</v>
      </c>
      <c r="I121" s="88">
        <f t="shared" si="6"/>
        <v>0</v>
      </c>
      <c r="J121" s="88">
        <f t="shared" si="6"/>
        <v>0</v>
      </c>
      <c r="K121" s="88">
        <f t="shared" si="6"/>
        <v>0</v>
      </c>
      <c r="L121" s="88">
        <f t="shared" si="6"/>
        <v>0</v>
      </c>
      <c r="M121" s="88">
        <f t="shared" si="6"/>
        <v>0</v>
      </c>
      <c r="N121" s="88">
        <f t="shared" si="6"/>
        <v>0</v>
      </c>
    </row>
  </sheetData>
  <pageMargins left="0.7" right="0.7" top="0.75" bottom="0.75" header="0.3" footer="0.3"/>
  <pageSetup scale="85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opLeftCell="A100" workbookViewId="0">
      <selection sqref="A1:N125"/>
    </sheetView>
  </sheetViews>
  <sheetFormatPr baseColWidth="10" defaultRowHeight="15" x14ac:dyDescent="0.25"/>
  <cols>
    <col min="3" max="3" width="24.5703125" bestFit="1" customWidth="1"/>
  </cols>
  <sheetData>
    <row r="1" spans="1:14" x14ac:dyDescent="0.25">
      <c r="A1" s="89" t="s">
        <v>0</v>
      </c>
      <c r="B1" s="28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5">
      <c r="A2" s="89" t="s">
        <v>1</v>
      </c>
      <c r="B2" s="28"/>
      <c r="C2" s="8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89" t="s">
        <v>179</v>
      </c>
      <c r="B3" s="28"/>
      <c r="C3" s="89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5">
      <c r="A4" s="90"/>
      <c r="B4" s="56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33" x14ac:dyDescent="0.25">
      <c r="A5" s="91" t="s">
        <v>3</v>
      </c>
      <c r="B5" s="92" t="s">
        <v>4</v>
      </c>
      <c r="C5" s="93" t="s">
        <v>5</v>
      </c>
      <c r="D5" s="92" t="s">
        <v>6</v>
      </c>
      <c r="E5" s="92" t="s">
        <v>7</v>
      </c>
      <c r="F5" s="92" t="s">
        <v>180</v>
      </c>
      <c r="G5" s="92" t="s">
        <v>9</v>
      </c>
      <c r="H5" s="92" t="s">
        <v>181</v>
      </c>
      <c r="I5" s="92" t="s">
        <v>182</v>
      </c>
      <c r="J5" s="92" t="s">
        <v>12</v>
      </c>
      <c r="K5" s="92" t="s">
        <v>13</v>
      </c>
      <c r="L5" s="92" t="s">
        <v>183</v>
      </c>
      <c r="M5" s="92" t="s">
        <v>15</v>
      </c>
      <c r="N5" s="92" t="s">
        <v>16</v>
      </c>
    </row>
    <row r="6" spans="1:14" x14ac:dyDescent="0.25">
      <c r="A6" s="94" t="s">
        <v>17</v>
      </c>
      <c r="B6" s="67">
        <v>3</v>
      </c>
      <c r="C6" s="95" t="s">
        <v>18</v>
      </c>
      <c r="D6" s="69">
        <v>3</v>
      </c>
      <c r="E6" s="69">
        <v>3</v>
      </c>
      <c r="F6" s="69">
        <v>5614.3213900000001</v>
      </c>
      <c r="G6" s="69">
        <v>2</v>
      </c>
      <c r="H6" s="69">
        <v>376.49700000000001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</row>
    <row r="7" spans="1:14" x14ac:dyDescent="0.25">
      <c r="A7" s="94" t="s">
        <v>17</v>
      </c>
      <c r="B7" s="67">
        <v>3</v>
      </c>
      <c r="C7" s="95" t="s">
        <v>19</v>
      </c>
      <c r="D7" s="69">
        <v>1</v>
      </c>
      <c r="E7" s="69">
        <v>1</v>
      </c>
      <c r="F7" s="69">
        <v>491.22788000000003</v>
      </c>
      <c r="G7" s="69">
        <v>1</v>
      </c>
      <c r="H7" s="69">
        <v>244.87299999999999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spans="1:14" x14ac:dyDescent="0.25">
      <c r="A8" s="94" t="s">
        <v>17</v>
      </c>
      <c r="B8" s="67">
        <v>3</v>
      </c>
      <c r="C8" s="95" t="s">
        <v>20</v>
      </c>
      <c r="D8" s="69">
        <v>1</v>
      </c>
      <c r="E8" s="69">
        <v>1</v>
      </c>
      <c r="F8" s="69">
        <v>184.24875</v>
      </c>
      <c r="G8" s="69">
        <v>1</v>
      </c>
      <c r="H8" s="69">
        <v>97.948999999999998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spans="1:14" x14ac:dyDescent="0.25">
      <c r="A9" s="94" t="s">
        <v>17</v>
      </c>
      <c r="B9" s="67">
        <v>4</v>
      </c>
      <c r="C9" s="95" t="s">
        <v>21</v>
      </c>
      <c r="D9" s="69">
        <v>4</v>
      </c>
      <c r="E9" s="69">
        <v>4</v>
      </c>
      <c r="F9" s="69">
        <v>346.63443000000001</v>
      </c>
      <c r="G9" s="69">
        <v>2</v>
      </c>
      <c r="H9" s="69">
        <v>162.43600000000001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</row>
    <row r="10" spans="1:14" x14ac:dyDescent="0.25">
      <c r="A10" s="94" t="s">
        <v>17</v>
      </c>
      <c r="B10" s="67">
        <v>4</v>
      </c>
      <c r="C10" s="95" t="s">
        <v>22</v>
      </c>
      <c r="D10" s="69">
        <v>1</v>
      </c>
      <c r="E10" s="69">
        <v>1</v>
      </c>
      <c r="F10" s="69">
        <v>565.47221000000002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</row>
    <row r="11" spans="1:14" x14ac:dyDescent="0.25">
      <c r="A11" s="94" t="s">
        <v>17</v>
      </c>
      <c r="B11" s="67">
        <v>4</v>
      </c>
      <c r="C11" s="95" t="s">
        <v>23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</row>
    <row r="12" spans="1:14" x14ac:dyDescent="0.25">
      <c r="A12" s="94" t="s">
        <v>17</v>
      </c>
      <c r="B12" s="67">
        <v>4</v>
      </c>
      <c r="C12" s="95" t="s">
        <v>24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x14ac:dyDescent="0.25">
      <c r="A13" s="94" t="s">
        <v>17</v>
      </c>
      <c r="B13" s="67">
        <v>2</v>
      </c>
      <c r="C13" s="95" t="s">
        <v>25</v>
      </c>
      <c r="D13" s="69">
        <v>1</v>
      </c>
      <c r="E13" s="69">
        <v>1</v>
      </c>
      <c r="F13" s="69">
        <v>8179.9147999999996</v>
      </c>
      <c r="G13" s="69">
        <v>1</v>
      </c>
      <c r="H13" s="69">
        <v>8174.6049999999996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 x14ac:dyDescent="0.25">
      <c r="A14" s="94" t="s">
        <v>17</v>
      </c>
      <c r="B14" s="67">
        <v>2</v>
      </c>
      <c r="C14" s="95" t="s">
        <v>26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</row>
    <row r="15" spans="1:14" x14ac:dyDescent="0.25">
      <c r="A15" s="94" t="s">
        <v>17</v>
      </c>
      <c r="B15" s="67">
        <v>4</v>
      </c>
      <c r="C15" s="95" t="s">
        <v>27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</row>
    <row r="16" spans="1:14" x14ac:dyDescent="0.25">
      <c r="A16" s="94" t="s">
        <v>17</v>
      </c>
      <c r="B16" s="67">
        <v>3</v>
      </c>
      <c r="C16" s="95" t="s">
        <v>28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</row>
    <row r="17" spans="1:14" x14ac:dyDescent="0.25">
      <c r="A17" s="94" t="s">
        <v>17</v>
      </c>
      <c r="B17" s="67">
        <v>4</v>
      </c>
      <c r="C17" s="95" t="s">
        <v>29</v>
      </c>
      <c r="D17" s="69">
        <v>3</v>
      </c>
      <c r="E17" s="69">
        <v>3</v>
      </c>
      <c r="F17" s="69">
        <v>6777.8845799999999</v>
      </c>
      <c r="G17" s="69">
        <v>1</v>
      </c>
      <c r="H17" s="69">
        <v>73.462000000000003</v>
      </c>
      <c r="I17" s="69">
        <v>1</v>
      </c>
      <c r="J17" s="69">
        <v>5972.5450000000001</v>
      </c>
      <c r="K17" s="69">
        <v>0</v>
      </c>
      <c r="L17" s="69">
        <v>0</v>
      </c>
      <c r="M17" s="69">
        <v>0</v>
      </c>
      <c r="N17" s="69">
        <v>0</v>
      </c>
    </row>
    <row r="18" spans="1:14" x14ac:dyDescent="0.25">
      <c r="A18" s="94" t="s">
        <v>17</v>
      </c>
      <c r="B18" s="67">
        <v>4</v>
      </c>
      <c r="C18" s="95" t="s">
        <v>30</v>
      </c>
      <c r="D18" s="69">
        <v>3</v>
      </c>
      <c r="E18" s="69">
        <v>3</v>
      </c>
      <c r="F18" s="69">
        <v>1388.0760700000001</v>
      </c>
      <c r="G18" s="69">
        <v>3</v>
      </c>
      <c r="H18" s="69">
        <v>840.81200000000001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</row>
    <row r="19" spans="1:14" x14ac:dyDescent="0.25">
      <c r="A19" s="94" t="s">
        <v>17</v>
      </c>
      <c r="B19" s="67">
        <v>4</v>
      </c>
      <c r="C19" s="95" t="s">
        <v>31</v>
      </c>
      <c r="D19" s="69">
        <v>3</v>
      </c>
      <c r="E19" s="69">
        <v>3</v>
      </c>
      <c r="F19" s="69">
        <v>743.80693000000008</v>
      </c>
      <c r="G19" s="69">
        <v>2</v>
      </c>
      <c r="H19" s="69">
        <v>148.97399999999999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</row>
    <row r="20" spans="1:14" x14ac:dyDescent="0.25">
      <c r="A20" s="94" t="s">
        <v>17</v>
      </c>
      <c r="B20" s="67">
        <v>5</v>
      </c>
      <c r="C20" s="95" t="s">
        <v>32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</row>
    <row r="21" spans="1:14" x14ac:dyDescent="0.25">
      <c r="A21" s="94" t="s">
        <v>17</v>
      </c>
      <c r="B21" s="67">
        <v>2</v>
      </c>
      <c r="C21" s="95" t="s">
        <v>33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</row>
    <row r="22" spans="1:14" x14ac:dyDescent="0.25">
      <c r="A22" s="94" t="s">
        <v>17</v>
      </c>
      <c r="B22" s="67">
        <v>3</v>
      </c>
      <c r="C22" s="95" t="s">
        <v>34</v>
      </c>
      <c r="D22" s="69">
        <v>3</v>
      </c>
      <c r="E22" s="69">
        <v>3</v>
      </c>
      <c r="F22" s="69">
        <v>10370.65531</v>
      </c>
      <c r="G22" s="69">
        <v>3</v>
      </c>
      <c r="H22" s="69">
        <v>10161.842000000001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</row>
    <row r="23" spans="1:14" x14ac:dyDescent="0.25">
      <c r="A23" s="94" t="s">
        <v>17</v>
      </c>
      <c r="B23" s="67">
        <v>3</v>
      </c>
      <c r="C23" s="95" t="s">
        <v>35</v>
      </c>
      <c r="D23" s="69">
        <v>1</v>
      </c>
      <c r="E23" s="69">
        <v>1</v>
      </c>
      <c r="F23" s="69">
        <v>33.566569999999999</v>
      </c>
      <c r="G23" s="69">
        <v>1</v>
      </c>
      <c r="H23" s="69">
        <v>16.324999999999999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</row>
    <row r="24" spans="1:14" x14ac:dyDescent="0.25">
      <c r="A24" s="94" t="s">
        <v>17</v>
      </c>
      <c r="B24" s="67">
        <v>3</v>
      </c>
      <c r="C24" s="95" t="s">
        <v>36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</row>
    <row r="25" spans="1:14" x14ac:dyDescent="0.25">
      <c r="A25" s="94" t="s">
        <v>17</v>
      </c>
      <c r="B25" s="67">
        <v>4</v>
      </c>
      <c r="C25" s="95" t="s">
        <v>37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</row>
    <row r="26" spans="1:14" x14ac:dyDescent="0.25">
      <c r="A26" s="94" t="s">
        <v>17</v>
      </c>
      <c r="B26" s="67">
        <v>3</v>
      </c>
      <c r="C26" s="95" t="s">
        <v>38</v>
      </c>
      <c r="D26" s="69">
        <v>5</v>
      </c>
      <c r="E26" s="69">
        <v>5</v>
      </c>
      <c r="F26" s="69">
        <v>8654.8276100000003</v>
      </c>
      <c r="G26" s="69">
        <v>4</v>
      </c>
      <c r="H26" s="69">
        <v>1760.5889999999999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</row>
    <row r="27" spans="1:14" x14ac:dyDescent="0.25">
      <c r="A27" s="94" t="s">
        <v>17</v>
      </c>
      <c r="B27" s="67">
        <v>4</v>
      </c>
      <c r="C27" s="95" t="s">
        <v>39</v>
      </c>
      <c r="D27" s="69">
        <v>2</v>
      </c>
      <c r="E27" s="69">
        <v>2</v>
      </c>
      <c r="F27" s="69">
        <v>1026.2415699999999</v>
      </c>
      <c r="G27" s="69">
        <v>2</v>
      </c>
      <c r="H27" s="69">
        <v>350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</row>
    <row r="28" spans="1:14" x14ac:dyDescent="0.25">
      <c r="A28" s="94" t="s">
        <v>17</v>
      </c>
      <c r="B28" s="67">
        <v>3</v>
      </c>
      <c r="C28" s="95" t="s">
        <v>40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</row>
    <row r="29" spans="1:14" x14ac:dyDescent="0.25">
      <c r="A29" s="94" t="s">
        <v>17</v>
      </c>
      <c r="B29" s="67">
        <v>1</v>
      </c>
      <c r="C29" s="95" t="s">
        <v>41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</row>
    <row r="30" spans="1:14" x14ac:dyDescent="0.25">
      <c r="A30" s="94" t="s">
        <v>17</v>
      </c>
      <c r="B30" s="67">
        <v>3</v>
      </c>
      <c r="C30" s="95" t="s">
        <v>42</v>
      </c>
      <c r="D30" s="69">
        <v>1</v>
      </c>
      <c r="E30" s="69">
        <v>1</v>
      </c>
      <c r="F30" s="69">
        <v>230.25657999999999</v>
      </c>
      <c r="G30" s="69">
        <v>1</v>
      </c>
      <c r="H30" s="69">
        <v>122.43600000000001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</row>
    <row r="31" spans="1:14" x14ac:dyDescent="0.25">
      <c r="A31" s="94" t="s">
        <v>17</v>
      </c>
      <c r="B31" s="67">
        <v>2</v>
      </c>
      <c r="C31" s="95" t="s">
        <v>43</v>
      </c>
      <c r="D31" s="69">
        <v>6</v>
      </c>
      <c r="E31" s="69">
        <v>6</v>
      </c>
      <c r="F31" s="69">
        <v>14857.50589</v>
      </c>
      <c r="G31" s="69">
        <v>3</v>
      </c>
      <c r="H31" s="69">
        <v>718.44299999999998</v>
      </c>
      <c r="I31" s="69">
        <v>1</v>
      </c>
      <c r="J31" s="69">
        <v>10169.468000000001</v>
      </c>
      <c r="K31" s="69">
        <v>0</v>
      </c>
      <c r="L31" s="69">
        <v>0</v>
      </c>
      <c r="M31" s="69">
        <v>0</v>
      </c>
      <c r="N31" s="69">
        <v>0</v>
      </c>
    </row>
    <row r="32" spans="1:14" x14ac:dyDescent="0.25">
      <c r="A32" s="94" t="s">
        <v>44</v>
      </c>
      <c r="B32" s="67">
        <v>3</v>
      </c>
      <c r="C32" s="95" t="s">
        <v>45</v>
      </c>
      <c r="D32" s="69">
        <v>10</v>
      </c>
      <c r="E32" s="69">
        <v>10</v>
      </c>
      <c r="F32" s="69">
        <v>642.51</v>
      </c>
      <c r="G32" s="69">
        <v>6</v>
      </c>
      <c r="H32" s="69">
        <v>180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</row>
    <row r="33" spans="1:14" x14ac:dyDescent="0.25">
      <c r="A33" s="94" t="s">
        <v>151</v>
      </c>
      <c r="B33" s="67">
        <v>4</v>
      </c>
      <c r="C33" s="95" t="s">
        <v>184</v>
      </c>
      <c r="D33" s="69">
        <v>1</v>
      </c>
      <c r="E33" s="69">
        <v>1</v>
      </c>
      <c r="F33" s="69">
        <v>994.34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</row>
    <row r="34" spans="1:14" x14ac:dyDescent="0.25">
      <c r="A34" s="94" t="s">
        <v>44</v>
      </c>
      <c r="B34" s="67">
        <v>4</v>
      </c>
      <c r="C34" s="95" t="s">
        <v>47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</row>
    <row r="35" spans="1:14" x14ac:dyDescent="0.25">
      <c r="A35" s="94" t="s">
        <v>44</v>
      </c>
      <c r="B35" s="67">
        <v>4</v>
      </c>
      <c r="C35" s="95" t="s">
        <v>48</v>
      </c>
      <c r="D35" s="69">
        <v>1</v>
      </c>
      <c r="E35" s="69">
        <v>1</v>
      </c>
      <c r="F35" s="69">
        <v>613.11</v>
      </c>
      <c r="G35" s="69">
        <v>1</v>
      </c>
      <c r="H35" s="69">
        <v>600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</row>
    <row r="36" spans="1:14" x14ac:dyDescent="0.25">
      <c r="A36" s="94" t="s">
        <v>49</v>
      </c>
      <c r="B36" s="67">
        <v>1</v>
      </c>
      <c r="C36" s="95" t="s">
        <v>50</v>
      </c>
      <c r="D36" s="69">
        <v>9</v>
      </c>
      <c r="E36" s="69">
        <v>9</v>
      </c>
      <c r="F36" s="69">
        <v>11809.64</v>
      </c>
      <c r="G36" s="69">
        <v>3</v>
      </c>
      <c r="H36" s="69">
        <v>2928.53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</row>
    <row r="37" spans="1:14" x14ac:dyDescent="0.25">
      <c r="A37" s="94" t="s">
        <v>49</v>
      </c>
      <c r="B37" s="67">
        <v>3</v>
      </c>
      <c r="C37" s="95" t="s">
        <v>51</v>
      </c>
      <c r="D37" s="69">
        <v>51</v>
      </c>
      <c r="E37" s="69">
        <v>51</v>
      </c>
      <c r="F37" s="69">
        <v>34291.949999999997</v>
      </c>
      <c r="G37" s="69">
        <v>31</v>
      </c>
      <c r="H37" s="69">
        <v>6981.69</v>
      </c>
      <c r="I37" s="69">
        <v>1</v>
      </c>
      <c r="J37" s="69">
        <v>1698.02</v>
      </c>
      <c r="K37" s="69">
        <v>0</v>
      </c>
      <c r="L37" s="69">
        <v>0</v>
      </c>
      <c r="M37" s="69">
        <v>0</v>
      </c>
      <c r="N37" s="69">
        <v>0</v>
      </c>
    </row>
    <row r="38" spans="1:14" x14ac:dyDescent="0.25">
      <c r="A38" s="94" t="s">
        <v>49</v>
      </c>
      <c r="B38" s="67">
        <v>3</v>
      </c>
      <c r="C38" s="95" t="s">
        <v>52</v>
      </c>
      <c r="D38" s="69">
        <v>1</v>
      </c>
      <c r="E38" s="69">
        <v>1</v>
      </c>
      <c r="F38" s="69">
        <v>51.31</v>
      </c>
      <c r="G38" s="69">
        <v>1</v>
      </c>
      <c r="H38" s="69">
        <v>48.98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</row>
    <row r="39" spans="1:14" x14ac:dyDescent="0.25">
      <c r="A39" s="94" t="s">
        <v>49</v>
      </c>
      <c r="B39" s="67">
        <v>4</v>
      </c>
      <c r="C39" s="95" t="s">
        <v>53</v>
      </c>
      <c r="D39" s="69">
        <v>3</v>
      </c>
      <c r="E39" s="69">
        <v>3</v>
      </c>
      <c r="F39" s="69">
        <v>272.63</v>
      </c>
      <c r="G39" s="69">
        <v>2</v>
      </c>
      <c r="H39" s="69">
        <v>211.71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</row>
    <row r="40" spans="1:14" x14ac:dyDescent="0.25">
      <c r="A40" s="94" t="s">
        <v>49</v>
      </c>
      <c r="B40" s="67">
        <v>4</v>
      </c>
      <c r="C40" s="96" t="s">
        <v>54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</row>
    <row r="41" spans="1:14" x14ac:dyDescent="0.25">
      <c r="A41" s="94" t="s">
        <v>49</v>
      </c>
      <c r="B41" s="67">
        <v>4</v>
      </c>
      <c r="C41" s="96" t="s">
        <v>55</v>
      </c>
      <c r="D41" s="69">
        <v>8</v>
      </c>
      <c r="E41" s="69">
        <v>8</v>
      </c>
      <c r="F41" s="69">
        <v>593.36</v>
      </c>
      <c r="G41" s="69">
        <v>6</v>
      </c>
      <c r="H41" s="69">
        <v>227.95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</row>
    <row r="42" spans="1:14" x14ac:dyDescent="0.25">
      <c r="A42" s="97" t="s">
        <v>56</v>
      </c>
      <c r="B42" s="67">
        <v>3</v>
      </c>
      <c r="C42" s="96" t="s">
        <v>57</v>
      </c>
      <c r="D42" s="69">
        <v>5</v>
      </c>
      <c r="E42" s="69">
        <v>5</v>
      </c>
      <c r="F42" s="69">
        <v>13587.75</v>
      </c>
      <c r="G42" s="69">
        <v>3</v>
      </c>
      <c r="H42" s="69">
        <v>9495.81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</row>
    <row r="43" spans="1:14" x14ac:dyDescent="0.25">
      <c r="A43" s="97" t="s">
        <v>56</v>
      </c>
      <c r="B43" s="70">
        <v>5</v>
      </c>
      <c r="C43" s="96" t="s">
        <v>153</v>
      </c>
      <c r="D43" s="69">
        <v>1</v>
      </c>
      <c r="E43" s="69">
        <v>1</v>
      </c>
      <c r="F43" s="69">
        <v>95.94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</row>
    <row r="44" spans="1:14" x14ac:dyDescent="0.25">
      <c r="A44" s="73" t="s">
        <v>58</v>
      </c>
      <c r="B44" s="71">
        <v>3</v>
      </c>
      <c r="C44" s="98" t="s">
        <v>166</v>
      </c>
      <c r="D44" s="99">
        <v>3</v>
      </c>
      <c r="E44" s="99">
        <v>3</v>
      </c>
      <c r="F44" s="99">
        <v>71.065723821999995</v>
      </c>
      <c r="G44" s="99">
        <v>1</v>
      </c>
      <c r="H44" s="99">
        <v>40.811999999999998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</row>
    <row r="45" spans="1:14" x14ac:dyDescent="0.25">
      <c r="A45" s="73" t="s">
        <v>58</v>
      </c>
      <c r="B45" s="71">
        <v>3</v>
      </c>
      <c r="C45" s="98" t="s">
        <v>166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</row>
    <row r="46" spans="1:14" x14ac:dyDescent="0.25">
      <c r="A46" s="73" t="s">
        <v>58</v>
      </c>
      <c r="B46" s="71">
        <v>3</v>
      </c>
      <c r="C46" s="98" t="s">
        <v>166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</row>
    <row r="47" spans="1:14" x14ac:dyDescent="0.25">
      <c r="A47" s="73" t="s">
        <v>58</v>
      </c>
      <c r="B47" s="71">
        <v>3</v>
      </c>
      <c r="C47" s="98" t="s">
        <v>166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</row>
    <row r="48" spans="1:14" x14ac:dyDescent="0.25">
      <c r="A48" s="73" t="s">
        <v>58</v>
      </c>
      <c r="B48" s="71">
        <v>3</v>
      </c>
      <c r="C48" s="98" t="s">
        <v>167</v>
      </c>
      <c r="D48" s="99">
        <v>8</v>
      </c>
      <c r="E48" s="99">
        <v>8</v>
      </c>
      <c r="F48" s="99">
        <v>691.21919563900008</v>
      </c>
      <c r="G48" s="99">
        <v>4</v>
      </c>
      <c r="H48" s="99">
        <v>263.03500000000003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</row>
    <row r="49" spans="1:14" x14ac:dyDescent="0.25">
      <c r="A49" s="73" t="s">
        <v>58</v>
      </c>
      <c r="B49" s="71">
        <v>3</v>
      </c>
      <c r="C49" s="98" t="s">
        <v>167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</row>
    <row r="50" spans="1:14" x14ac:dyDescent="0.25">
      <c r="A50" s="73" t="s">
        <v>58</v>
      </c>
      <c r="B50" s="71">
        <v>3</v>
      </c>
      <c r="C50" s="98" t="s">
        <v>167</v>
      </c>
      <c r="D50" s="99">
        <v>0</v>
      </c>
      <c r="E50" s="99">
        <v>0</v>
      </c>
      <c r="F50" s="99">
        <v>0</v>
      </c>
      <c r="G50" s="9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</row>
    <row r="51" spans="1:14" x14ac:dyDescent="0.25">
      <c r="A51" s="73" t="s">
        <v>58</v>
      </c>
      <c r="B51" s="71">
        <v>3</v>
      </c>
      <c r="C51" s="98" t="s">
        <v>167</v>
      </c>
      <c r="D51" s="99">
        <v>0</v>
      </c>
      <c r="E51" s="99">
        <v>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</row>
    <row r="52" spans="1:14" x14ac:dyDescent="0.25">
      <c r="A52" s="73" t="s">
        <v>58</v>
      </c>
      <c r="B52" s="71">
        <v>3</v>
      </c>
      <c r="C52" s="98" t="s">
        <v>168</v>
      </c>
      <c r="D52" s="99">
        <v>7</v>
      </c>
      <c r="E52" s="99">
        <v>7</v>
      </c>
      <c r="F52" s="99">
        <v>742.74097566500006</v>
      </c>
      <c r="G52" s="99">
        <v>4</v>
      </c>
      <c r="H52" s="99">
        <v>222.22200000000001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</row>
    <row r="53" spans="1:14" x14ac:dyDescent="0.25">
      <c r="A53" s="73" t="s">
        <v>58</v>
      </c>
      <c r="B53" s="71">
        <v>3</v>
      </c>
      <c r="C53" s="98" t="s">
        <v>168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</row>
    <row r="54" spans="1:14" x14ac:dyDescent="0.25">
      <c r="A54" s="73" t="s">
        <v>58</v>
      </c>
      <c r="B54" s="71">
        <v>3</v>
      </c>
      <c r="C54" s="98" t="s">
        <v>168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</row>
    <row r="55" spans="1:14" x14ac:dyDescent="0.25">
      <c r="A55" s="73" t="s">
        <v>58</v>
      </c>
      <c r="B55" s="71">
        <v>3</v>
      </c>
      <c r="C55" s="98" t="s">
        <v>168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</row>
    <row r="56" spans="1:14" x14ac:dyDescent="0.25">
      <c r="A56" s="73" t="s">
        <v>58</v>
      </c>
      <c r="B56" s="71">
        <v>5</v>
      </c>
      <c r="C56" s="98" t="s">
        <v>169</v>
      </c>
      <c r="D56" s="99">
        <v>7</v>
      </c>
      <c r="E56" s="99">
        <v>7</v>
      </c>
      <c r="F56" s="99">
        <v>742.69065047999993</v>
      </c>
      <c r="G56" s="99">
        <v>3</v>
      </c>
      <c r="H56" s="99">
        <v>375.47300000000001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</row>
    <row r="57" spans="1:14" x14ac:dyDescent="0.25">
      <c r="A57" s="73" t="s">
        <v>58</v>
      </c>
      <c r="B57" s="71">
        <v>5</v>
      </c>
      <c r="C57" s="98" t="s">
        <v>169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</row>
    <row r="58" spans="1:14" x14ac:dyDescent="0.25">
      <c r="A58" s="73" t="s">
        <v>58</v>
      </c>
      <c r="B58" s="71">
        <v>5</v>
      </c>
      <c r="C58" s="98" t="s">
        <v>169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</row>
    <row r="59" spans="1:14" x14ac:dyDescent="0.25">
      <c r="A59" s="73" t="s">
        <v>58</v>
      </c>
      <c r="B59" s="71">
        <v>5</v>
      </c>
      <c r="C59" s="98" t="s">
        <v>169</v>
      </c>
      <c r="D59" s="99">
        <v>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</row>
    <row r="60" spans="1:14" x14ac:dyDescent="0.25">
      <c r="A60" s="73" t="s">
        <v>58</v>
      </c>
      <c r="B60" s="71">
        <v>5</v>
      </c>
      <c r="C60" s="98" t="s">
        <v>170</v>
      </c>
      <c r="D60" s="99">
        <v>8</v>
      </c>
      <c r="E60" s="99">
        <v>8</v>
      </c>
      <c r="F60" s="99">
        <v>1953.583164868</v>
      </c>
      <c r="G60" s="99">
        <v>3</v>
      </c>
      <c r="H60" s="99">
        <v>587.69399999999996</v>
      </c>
      <c r="I60" s="99">
        <v>0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</row>
    <row r="61" spans="1:14" x14ac:dyDescent="0.25">
      <c r="A61" s="73" t="s">
        <v>58</v>
      </c>
      <c r="B61" s="71">
        <v>5</v>
      </c>
      <c r="C61" s="98" t="s">
        <v>170</v>
      </c>
      <c r="D61" s="99">
        <v>0</v>
      </c>
      <c r="E61" s="99">
        <v>0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</row>
    <row r="62" spans="1:14" x14ac:dyDescent="0.25">
      <c r="A62" s="73" t="s">
        <v>58</v>
      </c>
      <c r="B62" s="71">
        <v>5</v>
      </c>
      <c r="C62" s="98" t="s">
        <v>170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</row>
    <row r="63" spans="1:14" x14ac:dyDescent="0.25">
      <c r="A63" s="73" t="s">
        <v>58</v>
      </c>
      <c r="B63" s="71">
        <v>5</v>
      </c>
      <c r="C63" s="98" t="s">
        <v>170</v>
      </c>
      <c r="D63" s="99">
        <v>0</v>
      </c>
      <c r="E63" s="99">
        <v>0</v>
      </c>
      <c r="F63" s="99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</row>
    <row r="64" spans="1:14" x14ac:dyDescent="0.25">
      <c r="A64" s="73" t="s">
        <v>58</v>
      </c>
      <c r="B64" s="71">
        <v>5</v>
      </c>
      <c r="C64" s="98" t="s">
        <v>171</v>
      </c>
      <c r="D64" s="99">
        <v>5</v>
      </c>
      <c r="E64" s="99">
        <v>5</v>
      </c>
      <c r="F64" s="99">
        <v>266.13588996800001</v>
      </c>
      <c r="G64" s="99">
        <v>1</v>
      </c>
      <c r="H64" s="99">
        <v>81.623999999999995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</row>
    <row r="65" spans="1:14" x14ac:dyDescent="0.25">
      <c r="A65" s="73" t="s">
        <v>58</v>
      </c>
      <c r="B65" s="71">
        <v>5</v>
      </c>
      <c r="C65" s="98" t="s">
        <v>171</v>
      </c>
      <c r="D65" s="99">
        <v>0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</row>
    <row r="66" spans="1:14" x14ac:dyDescent="0.25">
      <c r="A66" s="73" t="s">
        <v>58</v>
      </c>
      <c r="B66" s="71">
        <v>5</v>
      </c>
      <c r="C66" s="98" t="s">
        <v>171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</row>
    <row r="67" spans="1:14" x14ac:dyDescent="0.25">
      <c r="A67" s="73" t="s">
        <v>58</v>
      </c>
      <c r="B67" s="71">
        <v>5</v>
      </c>
      <c r="C67" s="98" t="s">
        <v>171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</row>
    <row r="68" spans="1:14" x14ac:dyDescent="0.25">
      <c r="A68" s="100" t="s">
        <v>83</v>
      </c>
      <c r="B68" s="71">
        <v>4</v>
      </c>
      <c r="C68" s="101" t="s">
        <v>185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</row>
    <row r="69" spans="1:14" x14ac:dyDescent="0.25">
      <c r="A69" s="94" t="s">
        <v>85</v>
      </c>
      <c r="B69" s="67">
        <v>4</v>
      </c>
      <c r="C69" s="102" t="s">
        <v>86</v>
      </c>
      <c r="D69" s="103">
        <v>0</v>
      </c>
      <c r="E69" s="103">
        <v>0</v>
      </c>
      <c r="F69" s="103">
        <v>0</v>
      </c>
      <c r="G69" s="103">
        <v>0</v>
      </c>
      <c r="H69" s="103">
        <v>0</v>
      </c>
      <c r="I69" s="103">
        <v>0</v>
      </c>
      <c r="J69" s="103">
        <v>0</v>
      </c>
      <c r="K69" s="103">
        <v>0</v>
      </c>
      <c r="L69" s="103">
        <v>0</v>
      </c>
      <c r="M69" s="103">
        <v>0</v>
      </c>
      <c r="N69" s="103">
        <v>0</v>
      </c>
    </row>
    <row r="70" spans="1:14" x14ac:dyDescent="0.25">
      <c r="A70" s="94" t="s">
        <v>85</v>
      </c>
      <c r="B70" s="67">
        <v>5</v>
      </c>
      <c r="C70" s="102" t="s">
        <v>87</v>
      </c>
      <c r="D70" s="103">
        <v>0</v>
      </c>
      <c r="E70" s="103">
        <v>0</v>
      </c>
      <c r="F70" s="103">
        <v>0</v>
      </c>
      <c r="G70" s="103">
        <v>0</v>
      </c>
      <c r="H70" s="103">
        <v>0</v>
      </c>
      <c r="I70" s="103">
        <v>0</v>
      </c>
      <c r="J70" s="103">
        <v>0</v>
      </c>
      <c r="K70" s="103">
        <v>0</v>
      </c>
      <c r="L70" s="103">
        <v>0</v>
      </c>
      <c r="M70" s="103">
        <v>0</v>
      </c>
      <c r="N70" s="103">
        <v>0</v>
      </c>
    </row>
    <row r="71" spans="1:14" x14ac:dyDescent="0.25">
      <c r="A71" s="94" t="s">
        <v>85</v>
      </c>
      <c r="B71" s="67">
        <v>6</v>
      </c>
      <c r="C71" s="102" t="s">
        <v>88</v>
      </c>
      <c r="D71" s="103">
        <v>0</v>
      </c>
      <c r="E71" s="103">
        <v>0</v>
      </c>
      <c r="F71" s="103">
        <v>0</v>
      </c>
      <c r="G71" s="103">
        <v>0</v>
      </c>
      <c r="H71" s="103">
        <v>0</v>
      </c>
      <c r="I71" s="103">
        <v>0</v>
      </c>
      <c r="J71" s="103">
        <v>0</v>
      </c>
      <c r="K71" s="103">
        <v>0</v>
      </c>
      <c r="L71" s="103">
        <v>0</v>
      </c>
      <c r="M71" s="103">
        <v>0</v>
      </c>
      <c r="N71" s="103">
        <v>0</v>
      </c>
    </row>
    <row r="72" spans="1:14" x14ac:dyDescent="0.25">
      <c r="A72" s="94" t="s">
        <v>85</v>
      </c>
      <c r="B72" s="67">
        <v>6</v>
      </c>
      <c r="C72" s="102" t="s">
        <v>89</v>
      </c>
      <c r="D72" s="103">
        <v>0</v>
      </c>
      <c r="E72" s="103">
        <v>0</v>
      </c>
      <c r="F72" s="103">
        <v>0</v>
      </c>
      <c r="G72" s="103">
        <v>0</v>
      </c>
      <c r="H72" s="103">
        <v>0</v>
      </c>
      <c r="I72" s="103">
        <v>0</v>
      </c>
      <c r="J72" s="103">
        <v>0</v>
      </c>
      <c r="K72" s="103">
        <v>0</v>
      </c>
      <c r="L72" s="103">
        <v>0</v>
      </c>
      <c r="M72" s="103">
        <v>0</v>
      </c>
      <c r="N72" s="103">
        <v>0</v>
      </c>
    </row>
    <row r="73" spans="1:14" x14ac:dyDescent="0.25">
      <c r="A73" s="94" t="s">
        <v>85</v>
      </c>
      <c r="B73" s="67">
        <v>6</v>
      </c>
      <c r="C73" s="102" t="s">
        <v>90</v>
      </c>
      <c r="D73" s="103">
        <v>0</v>
      </c>
      <c r="E73" s="103">
        <v>0</v>
      </c>
      <c r="F73" s="103">
        <v>0</v>
      </c>
      <c r="G73" s="103">
        <v>0</v>
      </c>
      <c r="H73" s="103">
        <v>0</v>
      </c>
      <c r="I73" s="103">
        <v>0</v>
      </c>
      <c r="J73" s="103">
        <v>0</v>
      </c>
      <c r="K73" s="103">
        <v>0</v>
      </c>
      <c r="L73" s="103">
        <v>0</v>
      </c>
      <c r="M73" s="103">
        <v>0</v>
      </c>
      <c r="N73" s="103">
        <v>0</v>
      </c>
    </row>
    <row r="74" spans="1:14" x14ac:dyDescent="0.25">
      <c r="A74" s="73" t="s">
        <v>91</v>
      </c>
      <c r="B74" s="71">
        <v>3</v>
      </c>
      <c r="C74" s="104" t="s">
        <v>186</v>
      </c>
      <c r="D74" s="99">
        <v>14</v>
      </c>
      <c r="E74" s="99">
        <v>14</v>
      </c>
      <c r="F74" s="99">
        <v>37258.57</v>
      </c>
      <c r="G74" s="99">
        <v>11</v>
      </c>
      <c r="H74" s="99">
        <v>13546.42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</row>
    <row r="75" spans="1:14" x14ac:dyDescent="0.25">
      <c r="A75" s="73" t="s">
        <v>91</v>
      </c>
      <c r="B75" s="71">
        <v>4</v>
      </c>
      <c r="C75" s="104" t="s">
        <v>187</v>
      </c>
      <c r="D75" s="99">
        <v>1</v>
      </c>
      <c r="E75" s="99">
        <v>1</v>
      </c>
      <c r="F75" s="99">
        <v>122.73</v>
      </c>
      <c r="G75" s="99">
        <v>1</v>
      </c>
      <c r="H75" s="99">
        <v>125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</row>
    <row r="76" spans="1:14" x14ac:dyDescent="0.25">
      <c r="A76" s="97" t="s">
        <v>93</v>
      </c>
      <c r="B76" s="67">
        <v>5</v>
      </c>
      <c r="C76" s="105" t="s">
        <v>94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</row>
    <row r="77" spans="1:14" x14ac:dyDescent="0.25">
      <c r="A77" s="97" t="s">
        <v>93</v>
      </c>
      <c r="B77" s="67">
        <v>5</v>
      </c>
      <c r="C77" s="105" t="s">
        <v>95</v>
      </c>
      <c r="D77" s="69">
        <v>0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69">
        <v>0</v>
      </c>
    </row>
    <row r="78" spans="1:14" x14ac:dyDescent="0.25">
      <c r="A78" s="97" t="s">
        <v>93</v>
      </c>
      <c r="B78" s="67">
        <v>5</v>
      </c>
      <c r="C78" s="105" t="s">
        <v>96</v>
      </c>
      <c r="D78" s="69">
        <v>0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0</v>
      </c>
      <c r="N78" s="69">
        <v>0</v>
      </c>
    </row>
    <row r="79" spans="1:14" x14ac:dyDescent="0.25">
      <c r="A79" s="97" t="s">
        <v>93</v>
      </c>
      <c r="B79" s="67">
        <v>5</v>
      </c>
      <c r="C79" s="105" t="s">
        <v>97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</row>
    <row r="80" spans="1:14" x14ac:dyDescent="0.25">
      <c r="A80" s="97" t="s">
        <v>93</v>
      </c>
      <c r="B80" s="67">
        <v>2</v>
      </c>
      <c r="C80" s="105" t="s">
        <v>98</v>
      </c>
      <c r="D80" s="69">
        <v>0</v>
      </c>
      <c r="E80" s="69">
        <v>0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</row>
    <row r="81" spans="1:14" x14ac:dyDescent="0.25">
      <c r="A81" s="97" t="s">
        <v>93</v>
      </c>
      <c r="B81" s="67">
        <v>2</v>
      </c>
      <c r="C81" s="105" t="s">
        <v>99</v>
      </c>
      <c r="D81" s="69">
        <v>2</v>
      </c>
      <c r="E81" s="69">
        <v>2</v>
      </c>
      <c r="F81" s="69">
        <v>24087.891</v>
      </c>
      <c r="G81" s="69">
        <v>0</v>
      </c>
      <c r="H81" s="69">
        <v>0</v>
      </c>
      <c r="I81" s="69">
        <v>1</v>
      </c>
      <c r="J81" s="69">
        <v>18026.419000000002</v>
      </c>
      <c r="K81" s="69">
        <v>0</v>
      </c>
      <c r="L81" s="69">
        <v>0</v>
      </c>
      <c r="M81" s="69">
        <v>0</v>
      </c>
      <c r="N81" s="69">
        <v>0</v>
      </c>
    </row>
    <row r="82" spans="1:14" x14ac:dyDescent="0.25">
      <c r="A82" s="97" t="s">
        <v>93</v>
      </c>
      <c r="B82" s="67">
        <v>2</v>
      </c>
      <c r="C82" s="105" t="s">
        <v>100</v>
      </c>
      <c r="D82" s="69">
        <v>0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</row>
    <row r="83" spans="1:14" x14ac:dyDescent="0.25">
      <c r="A83" s="97" t="s">
        <v>93</v>
      </c>
      <c r="B83" s="67">
        <v>5</v>
      </c>
      <c r="C83" s="105" t="s">
        <v>101</v>
      </c>
      <c r="D83" s="69">
        <v>0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</row>
    <row r="84" spans="1:14" x14ac:dyDescent="0.25">
      <c r="A84" s="97" t="s">
        <v>93</v>
      </c>
      <c r="B84" s="67">
        <v>5</v>
      </c>
      <c r="C84" s="105" t="s">
        <v>102</v>
      </c>
      <c r="D84" s="69">
        <v>0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</row>
    <row r="85" spans="1:14" x14ac:dyDescent="0.25">
      <c r="A85" s="97" t="s">
        <v>93</v>
      </c>
      <c r="B85" s="67">
        <v>4</v>
      </c>
      <c r="C85" s="105" t="s">
        <v>103</v>
      </c>
      <c r="D85" s="69">
        <v>0</v>
      </c>
      <c r="E85" s="69">
        <v>0</v>
      </c>
      <c r="F85" s="69">
        <v>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</row>
    <row r="86" spans="1:14" x14ac:dyDescent="0.25">
      <c r="A86" s="97" t="s">
        <v>93</v>
      </c>
      <c r="B86" s="67">
        <v>4</v>
      </c>
      <c r="C86" s="105" t="s">
        <v>104</v>
      </c>
      <c r="D86" s="69">
        <v>0</v>
      </c>
      <c r="E86" s="69">
        <v>0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</row>
    <row r="87" spans="1:14" x14ac:dyDescent="0.25">
      <c r="A87" s="97" t="s">
        <v>93</v>
      </c>
      <c r="B87" s="67">
        <v>4</v>
      </c>
      <c r="C87" s="105" t="s">
        <v>105</v>
      </c>
      <c r="D87" s="69">
        <v>0</v>
      </c>
      <c r="E87" s="69">
        <v>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</row>
    <row r="88" spans="1:14" x14ac:dyDescent="0.25">
      <c r="A88" s="97" t="s">
        <v>93</v>
      </c>
      <c r="B88" s="67">
        <v>4</v>
      </c>
      <c r="C88" s="105" t="s">
        <v>106</v>
      </c>
      <c r="D88" s="69">
        <v>0</v>
      </c>
      <c r="E88" s="69">
        <v>0</v>
      </c>
      <c r="F88" s="69">
        <v>0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</row>
    <row r="89" spans="1:14" x14ac:dyDescent="0.25">
      <c r="A89" s="97" t="s">
        <v>93</v>
      </c>
      <c r="B89" s="67">
        <v>4</v>
      </c>
      <c r="C89" s="105" t="s">
        <v>107</v>
      </c>
      <c r="D89" s="69">
        <v>0</v>
      </c>
      <c r="E89" s="69">
        <v>0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</row>
    <row r="90" spans="1:14" x14ac:dyDescent="0.25">
      <c r="A90" s="97" t="s">
        <v>93</v>
      </c>
      <c r="B90" s="67">
        <v>4</v>
      </c>
      <c r="C90" s="105" t="s">
        <v>108</v>
      </c>
      <c r="D90" s="69">
        <v>0</v>
      </c>
      <c r="E90" s="69">
        <v>0</v>
      </c>
      <c r="F90" s="69">
        <v>0</v>
      </c>
      <c r="G90" s="69">
        <v>0</v>
      </c>
      <c r="H90" s="69">
        <v>0</v>
      </c>
      <c r="I90" s="69">
        <v>0</v>
      </c>
      <c r="J90" s="69">
        <v>0</v>
      </c>
      <c r="K90" s="69">
        <v>0</v>
      </c>
      <c r="L90" s="69">
        <v>0</v>
      </c>
      <c r="M90" s="69">
        <v>0</v>
      </c>
      <c r="N90" s="69">
        <v>0</v>
      </c>
    </row>
    <row r="91" spans="1:14" x14ac:dyDescent="0.25">
      <c r="A91" s="97" t="s">
        <v>93</v>
      </c>
      <c r="B91" s="67">
        <v>3</v>
      </c>
      <c r="C91" s="105" t="s">
        <v>109</v>
      </c>
      <c r="D91" s="69">
        <v>0</v>
      </c>
      <c r="E91" s="69">
        <v>0</v>
      </c>
      <c r="F91" s="69">
        <v>0</v>
      </c>
      <c r="G91" s="69">
        <v>0</v>
      </c>
      <c r="H91" s="69">
        <v>0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</row>
    <row r="92" spans="1:14" x14ac:dyDescent="0.25">
      <c r="A92" s="97" t="s">
        <v>93</v>
      </c>
      <c r="B92" s="67">
        <v>3</v>
      </c>
      <c r="C92" s="105" t="s">
        <v>110</v>
      </c>
      <c r="D92" s="69">
        <v>93</v>
      </c>
      <c r="E92" s="69">
        <v>93</v>
      </c>
      <c r="F92" s="69">
        <v>30444.966</v>
      </c>
      <c r="G92" s="69">
        <v>100</v>
      </c>
      <c r="H92" s="69">
        <v>5508.8739999999998</v>
      </c>
      <c r="I92" s="69">
        <v>1</v>
      </c>
      <c r="J92" s="69">
        <v>1845.25</v>
      </c>
      <c r="K92" s="69">
        <v>0</v>
      </c>
      <c r="L92" s="69">
        <v>0</v>
      </c>
      <c r="M92" s="69">
        <v>0</v>
      </c>
      <c r="N92" s="69">
        <v>0</v>
      </c>
    </row>
    <row r="93" spans="1:14" x14ac:dyDescent="0.25">
      <c r="A93" s="97" t="s">
        <v>93</v>
      </c>
      <c r="B93" s="67">
        <v>3</v>
      </c>
      <c r="C93" s="105" t="s">
        <v>111</v>
      </c>
      <c r="D93" s="69">
        <v>42</v>
      </c>
      <c r="E93" s="69">
        <v>42</v>
      </c>
      <c r="F93" s="69">
        <v>60698.254999999997</v>
      </c>
      <c r="G93" s="69">
        <v>40</v>
      </c>
      <c r="H93" s="69">
        <v>29003.822</v>
      </c>
      <c r="I93" s="69">
        <v>1</v>
      </c>
      <c r="J93" s="69">
        <v>21552.401999999998</v>
      </c>
      <c r="K93" s="69">
        <v>0</v>
      </c>
      <c r="L93" s="69">
        <v>0</v>
      </c>
      <c r="M93" s="69">
        <v>0</v>
      </c>
      <c r="N93" s="69">
        <v>0</v>
      </c>
    </row>
    <row r="94" spans="1:14" x14ac:dyDescent="0.25">
      <c r="A94" s="97" t="s">
        <v>93</v>
      </c>
      <c r="B94" s="67">
        <v>5</v>
      </c>
      <c r="C94" s="105" t="s">
        <v>112</v>
      </c>
      <c r="D94" s="69">
        <v>0</v>
      </c>
      <c r="E94" s="69">
        <v>0</v>
      </c>
      <c r="F94" s="69">
        <v>0</v>
      </c>
      <c r="G94" s="69">
        <v>0</v>
      </c>
      <c r="H94" s="69">
        <v>0</v>
      </c>
      <c r="I94" s="69">
        <v>0</v>
      </c>
      <c r="J94" s="69">
        <v>0</v>
      </c>
      <c r="K94" s="69">
        <v>0</v>
      </c>
      <c r="L94" s="69">
        <v>0</v>
      </c>
      <c r="M94" s="69">
        <v>0</v>
      </c>
      <c r="N94" s="69">
        <v>0</v>
      </c>
    </row>
    <row r="95" spans="1:14" x14ac:dyDescent="0.25">
      <c r="A95" s="97" t="s">
        <v>93</v>
      </c>
      <c r="B95" s="67">
        <v>5</v>
      </c>
      <c r="C95" s="105" t="s">
        <v>113</v>
      </c>
      <c r="D95" s="69">
        <v>0</v>
      </c>
      <c r="E95" s="69">
        <v>0</v>
      </c>
      <c r="F95" s="69">
        <v>0</v>
      </c>
      <c r="G95" s="69">
        <v>0</v>
      </c>
      <c r="H95" s="69">
        <v>0</v>
      </c>
      <c r="I95" s="69">
        <v>0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</row>
    <row r="96" spans="1:14" x14ac:dyDescent="0.25">
      <c r="A96" s="97" t="s">
        <v>114</v>
      </c>
      <c r="B96" s="67">
        <v>4</v>
      </c>
      <c r="C96" s="105" t="s">
        <v>115</v>
      </c>
      <c r="D96" s="69">
        <v>3</v>
      </c>
      <c r="E96" s="69">
        <v>3</v>
      </c>
      <c r="F96" s="69">
        <v>9843.1869999999999</v>
      </c>
      <c r="G96" s="69">
        <v>4</v>
      </c>
      <c r="H96" s="69">
        <v>2157.13</v>
      </c>
      <c r="I96" s="69">
        <v>1</v>
      </c>
      <c r="J96" s="69">
        <v>5230.3620000000001</v>
      </c>
      <c r="K96" s="69">
        <v>0</v>
      </c>
      <c r="L96" s="69">
        <v>0</v>
      </c>
      <c r="M96" s="69">
        <v>0</v>
      </c>
      <c r="N96" s="69">
        <v>0</v>
      </c>
    </row>
    <row r="97" spans="1:14" x14ac:dyDescent="0.25">
      <c r="A97" s="97" t="s">
        <v>114</v>
      </c>
      <c r="B97" s="67">
        <v>4</v>
      </c>
      <c r="C97" s="105" t="s">
        <v>116</v>
      </c>
      <c r="D97" s="69">
        <v>4</v>
      </c>
      <c r="E97" s="69">
        <v>4</v>
      </c>
      <c r="F97" s="69">
        <f>+(2493301+11653446+24531+1640007)/1000</f>
        <v>15811.285</v>
      </c>
      <c r="G97" s="69">
        <v>2</v>
      </c>
      <c r="H97" s="69">
        <f>+(817624+2478051)/1000</f>
        <v>3295.6750000000002</v>
      </c>
      <c r="I97" s="69">
        <v>0</v>
      </c>
      <c r="J97" s="69">
        <v>0</v>
      </c>
      <c r="K97" s="69">
        <v>0</v>
      </c>
      <c r="L97" s="69">
        <v>0</v>
      </c>
      <c r="M97" s="69">
        <v>0</v>
      </c>
      <c r="N97" s="69">
        <v>0</v>
      </c>
    </row>
    <row r="98" spans="1:14" x14ac:dyDescent="0.25">
      <c r="A98" s="97" t="s">
        <v>114</v>
      </c>
      <c r="B98" s="67">
        <v>4</v>
      </c>
      <c r="C98" s="96" t="s">
        <v>117</v>
      </c>
      <c r="D98" s="69">
        <v>0</v>
      </c>
      <c r="E98" s="69">
        <v>0</v>
      </c>
      <c r="F98" s="69">
        <v>0</v>
      </c>
      <c r="G98" s="69">
        <v>0</v>
      </c>
      <c r="H98" s="69">
        <v>0</v>
      </c>
      <c r="I98" s="69">
        <v>0</v>
      </c>
      <c r="J98" s="69">
        <v>0</v>
      </c>
      <c r="K98" s="69">
        <v>0</v>
      </c>
      <c r="L98" s="69">
        <v>0</v>
      </c>
      <c r="M98" s="69">
        <v>0</v>
      </c>
      <c r="N98" s="69">
        <v>0</v>
      </c>
    </row>
    <row r="99" spans="1:14" x14ac:dyDescent="0.25">
      <c r="A99" s="97" t="s">
        <v>118</v>
      </c>
      <c r="B99" s="67">
        <v>2</v>
      </c>
      <c r="C99" s="104" t="s">
        <v>188</v>
      </c>
      <c r="D99" s="69">
        <v>8</v>
      </c>
      <c r="E99" s="69">
        <v>8</v>
      </c>
      <c r="F99" s="69">
        <v>7372.61</v>
      </c>
      <c r="G99" s="69">
        <v>8</v>
      </c>
      <c r="H99" s="69">
        <v>1696.77</v>
      </c>
      <c r="I99" s="69">
        <v>0</v>
      </c>
      <c r="J99" s="69">
        <v>0</v>
      </c>
      <c r="K99" s="69">
        <v>0</v>
      </c>
      <c r="L99" s="69">
        <v>0</v>
      </c>
      <c r="M99" s="69">
        <v>0</v>
      </c>
      <c r="N99" s="69">
        <v>0</v>
      </c>
    </row>
    <row r="100" spans="1:14" x14ac:dyDescent="0.25">
      <c r="A100" s="97" t="s">
        <v>118</v>
      </c>
      <c r="B100" s="67">
        <v>3</v>
      </c>
      <c r="C100" s="96" t="s">
        <v>154</v>
      </c>
      <c r="D100" s="69">
        <v>5</v>
      </c>
      <c r="E100" s="69">
        <v>5</v>
      </c>
      <c r="F100" s="69">
        <v>14941.02</v>
      </c>
      <c r="G100" s="69">
        <v>3</v>
      </c>
      <c r="H100" s="69">
        <v>1834</v>
      </c>
      <c r="I100" s="69">
        <v>1</v>
      </c>
      <c r="J100" s="69">
        <v>2500</v>
      </c>
      <c r="K100" s="69">
        <v>0</v>
      </c>
      <c r="L100" s="69">
        <v>0</v>
      </c>
      <c r="M100" s="69">
        <v>0</v>
      </c>
      <c r="N100" s="69">
        <v>0</v>
      </c>
    </row>
    <row r="101" spans="1:14" x14ac:dyDescent="0.25">
      <c r="A101" s="97" t="s">
        <v>118</v>
      </c>
      <c r="B101" s="67">
        <v>3</v>
      </c>
      <c r="C101" s="96" t="s">
        <v>172</v>
      </c>
      <c r="D101" s="69">
        <v>7</v>
      </c>
      <c r="E101" s="69">
        <v>7</v>
      </c>
      <c r="F101" s="69">
        <v>8110.46</v>
      </c>
      <c r="G101" s="69">
        <v>5</v>
      </c>
      <c r="H101" s="69">
        <v>2426.86</v>
      </c>
      <c r="I101" s="69">
        <v>0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</row>
    <row r="102" spans="1:14" x14ac:dyDescent="0.25">
      <c r="A102" s="97" t="s">
        <v>118</v>
      </c>
      <c r="B102" s="67">
        <v>5</v>
      </c>
      <c r="C102" s="96" t="s">
        <v>122</v>
      </c>
      <c r="D102" s="69">
        <v>10</v>
      </c>
      <c r="E102" s="69">
        <v>10</v>
      </c>
      <c r="F102" s="69">
        <v>8158.79</v>
      </c>
      <c r="G102" s="69">
        <v>6</v>
      </c>
      <c r="H102" s="69">
        <v>600.04999999999995</v>
      </c>
      <c r="I102" s="69">
        <v>0</v>
      </c>
      <c r="J102" s="69">
        <v>0</v>
      </c>
      <c r="K102" s="69">
        <v>0</v>
      </c>
      <c r="L102" s="69">
        <v>0</v>
      </c>
      <c r="M102" s="69">
        <v>0</v>
      </c>
      <c r="N102" s="69">
        <v>0</v>
      </c>
    </row>
    <row r="103" spans="1:14" x14ac:dyDescent="0.25">
      <c r="A103" s="97" t="s">
        <v>118</v>
      </c>
      <c r="B103" s="67">
        <v>5</v>
      </c>
      <c r="C103" s="96" t="s">
        <v>174</v>
      </c>
      <c r="D103" s="69">
        <v>2</v>
      </c>
      <c r="E103" s="69">
        <v>2</v>
      </c>
      <c r="F103" s="69">
        <v>1650</v>
      </c>
      <c r="G103" s="69">
        <v>2</v>
      </c>
      <c r="H103" s="69">
        <v>450</v>
      </c>
      <c r="I103" s="69">
        <v>0</v>
      </c>
      <c r="J103" s="69">
        <v>0</v>
      </c>
      <c r="K103" s="69">
        <v>0</v>
      </c>
      <c r="L103" s="69">
        <v>0</v>
      </c>
      <c r="M103" s="69">
        <v>0</v>
      </c>
      <c r="N103" s="69">
        <v>0</v>
      </c>
    </row>
    <row r="104" spans="1:14" x14ac:dyDescent="0.25">
      <c r="A104" s="97" t="s">
        <v>118</v>
      </c>
      <c r="B104" s="67">
        <v>5</v>
      </c>
      <c r="C104" s="96" t="s">
        <v>155</v>
      </c>
      <c r="D104" s="69">
        <v>0</v>
      </c>
      <c r="E104" s="69">
        <v>0</v>
      </c>
      <c r="F104" s="69">
        <v>0</v>
      </c>
      <c r="G104" s="69">
        <v>0</v>
      </c>
      <c r="H104" s="69">
        <v>0</v>
      </c>
      <c r="I104" s="69">
        <v>0</v>
      </c>
      <c r="J104" s="69">
        <v>0</v>
      </c>
      <c r="K104" s="69">
        <v>0</v>
      </c>
      <c r="L104" s="69">
        <v>0</v>
      </c>
      <c r="M104" s="69">
        <v>0</v>
      </c>
      <c r="N104" s="69">
        <v>0</v>
      </c>
    </row>
    <row r="105" spans="1:14" x14ac:dyDescent="0.25">
      <c r="A105" s="97" t="s">
        <v>118</v>
      </c>
      <c r="B105" s="67">
        <v>5</v>
      </c>
      <c r="C105" s="96" t="s">
        <v>156</v>
      </c>
      <c r="D105" s="69">
        <v>0</v>
      </c>
      <c r="E105" s="69">
        <v>0</v>
      </c>
      <c r="F105" s="69">
        <v>0</v>
      </c>
      <c r="G105" s="69">
        <v>0</v>
      </c>
      <c r="H105" s="69">
        <v>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</row>
    <row r="106" spans="1:14" x14ac:dyDescent="0.25">
      <c r="A106" s="97" t="s">
        <v>118</v>
      </c>
      <c r="B106" s="67">
        <v>5</v>
      </c>
      <c r="C106" s="96" t="s">
        <v>175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</row>
    <row r="107" spans="1:14" x14ac:dyDescent="0.25">
      <c r="A107" s="97" t="s">
        <v>118</v>
      </c>
      <c r="B107" s="67">
        <v>5</v>
      </c>
      <c r="C107" s="96" t="s">
        <v>176</v>
      </c>
      <c r="D107" s="69">
        <v>4</v>
      </c>
      <c r="E107" s="69">
        <v>4</v>
      </c>
      <c r="F107" s="69">
        <v>3050</v>
      </c>
      <c r="G107" s="69">
        <v>0</v>
      </c>
      <c r="H107" s="69">
        <v>0</v>
      </c>
      <c r="I107" s="69">
        <v>1</v>
      </c>
      <c r="J107" s="69">
        <v>2500</v>
      </c>
      <c r="K107" s="69">
        <v>0</v>
      </c>
      <c r="L107" s="69">
        <v>0</v>
      </c>
      <c r="M107" s="69">
        <v>0</v>
      </c>
      <c r="N107" s="69">
        <v>0</v>
      </c>
    </row>
    <row r="108" spans="1:14" x14ac:dyDescent="0.25">
      <c r="A108" s="94" t="s">
        <v>128</v>
      </c>
      <c r="B108" s="67">
        <v>1</v>
      </c>
      <c r="C108" s="96" t="s">
        <v>131</v>
      </c>
      <c r="D108" s="103">
        <v>0</v>
      </c>
      <c r="E108" s="103">
        <v>0</v>
      </c>
      <c r="F108" s="103">
        <v>0</v>
      </c>
      <c r="G108" s="103">
        <v>0</v>
      </c>
      <c r="H108" s="103">
        <v>0</v>
      </c>
      <c r="I108" s="103">
        <v>0</v>
      </c>
      <c r="J108" s="103">
        <v>0</v>
      </c>
      <c r="K108" s="103">
        <v>0</v>
      </c>
      <c r="L108" s="103">
        <v>0</v>
      </c>
      <c r="M108" s="103">
        <v>0</v>
      </c>
      <c r="N108" s="103">
        <v>0</v>
      </c>
    </row>
    <row r="109" spans="1:14" x14ac:dyDescent="0.25">
      <c r="A109" s="94" t="s">
        <v>128</v>
      </c>
      <c r="B109" s="67">
        <v>2</v>
      </c>
      <c r="C109" s="96" t="s">
        <v>130</v>
      </c>
      <c r="D109" s="103">
        <v>0</v>
      </c>
      <c r="E109" s="103">
        <v>0</v>
      </c>
      <c r="F109" s="103">
        <v>0</v>
      </c>
      <c r="G109" s="103">
        <v>0</v>
      </c>
      <c r="H109" s="103">
        <v>0</v>
      </c>
      <c r="I109" s="103">
        <v>0</v>
      </c>
      <c r="J109" s="103">
        <v>0</v>
      </c>
      <c r="K109" s="103">
        <v>0</v>
      </c>
      <c r="L109" s="103">
        <v>0</v>
      </c>
      <c r="M109" s="103">
        <v>0</v>
      </c>
      <c r="N109" s="103">
        <v>0</v>
      </c>
    </row>
    <row r="110" spans="1:14" x14ac:dyDescent="0.25">
      <c r="A110" s="94" t="s">
        <v>128</v>
      </c>
      <c r="B110" s="67">
        <v>3</v>
      </c>
      <c r="C110" s="96" t="s">
        <v>132</v>
      </c>
      <c r="D110" s="103">
        <v>0</v>
      </c>
      <c r="E110" s="103">
        <v>0</v>
      </c>
      <c r="F110" s="103">
        <v>0</v>
      </c>
      <c r="G110" s="103">
        <v>0</v>
      </c>
      <c r="H110" s="103">
        <v>0</v>
      </c>
      <c r="I110" s="103">
        <v>0</v>
      </c>
      <c r="J110" s="103">
        <v>0</v>
      </c>
      <c r="K110" s="103">
        <v>0</v>
      </c>
      <c r="L110" s="103">
        <v>0</v>
      </c>
      <c r="M110" s="103">
        <v>0</v>
      </c>
      <c r="N110" s="103">
        <v>0</v>
      </c>
    </row>
    <row r="111" spans="1:14" x14ac:dyDescent="0.25">
      <c r="A111" s="94" t="s">
        <v>128</v>
      </c>
      <c r="B111" s="67">
        <v>4</v>
      </c>
      <c r="C111" s="96" t="s">
        <v>133</v>
      </c>
      <c r="D111" s="103">
        <v>1</v>
      </c>
      <c r="E111" s="103">
        <v>1</v>
      </c>
      <c r="F111" s="103">
        <v>25.39</v>
      </c>
      <c r="G111" s="103">
        <v>0</v>
      </c>
      <c r="H111" s="103">
        <v>0</v>
      </c>
      <c r="I111" s="103">
        <v>0</v>
      </c>
      <c r="J111" s="103">
        <v>0</v>
      </c>
      <c r="K111" s="103">
        <v>0</v>
      </c>
      <c r="L111" s="103">
        <v>0</v>
      </c>
      <c r="M111" s="103">
        <v>0</v>
      </c>
      <c r="N111" s="103">
        <v>0</v>
      </c>
    </row>
    <row r="112" spans="1:14" x14ac:dyDescent="0.25">
      <c r="A112" s="94" t="s">
        <v>128</v>
      </c>
      <c r="B112" s="67">
        <v>5</v>
      </c>
      <c r="C112" s="96" t="s">
        <v>129</v>
      </c>
      <c r="D112" s="103">
        <v>3</v>
      </c>
      <c r="E112" s="103">
        <v>3</v>
      </c>
      <c r="F112" s="103">
        <v>3541.98</v>
      </c>
      <c r="G112" s="103">
        <v>0</v>
      </c>
      <c r="H112" s="103">
        <v>0</v>
      </c>
      <c r="I112" s="103">
        <v>0</v>
      </c>
      <c r="J112" s="103">
        <v>0</v>
      </c>
      <c r="K112" s="103">
        <v>0</v>
      </c>
      <c r="L112" s="103">
        <v>0</v>
      </c>
      <c r="M112" s="103">
        <v>0</v>
      </c>
      <c r="N112" s="103">
        <v>0</v>
      </c>
    </row>
    <row r="113" spans="1:14" x14ac:dyDescent="0.25">
      <c r="A113" s="73" t="s">
        <v>157</v>
      </c>
      <c r="B113" s="71">
        <v>3</v>
      </c>
      <c r="C113" s="100" t="s">
        <v>189</v>
      </c>
      <c r="D113" s="99">
        <v>1</v>
      </c>
      <c r="E113" s="99">
        <v>1</v>
      </c>
      <c r="F113" s="99">
        <v>50.04</v>
      </c>
      <c r="G113" s="99">
        <v>1</v>
      </c>
      <c r="H113" s="99">
        <v>50</v>
      </c>
      <c r="I113" s="99">
        <v>0</v>
      </c>
      <c r="J113" s="99">
        <v>0</v>
      </c>
      <c r="K113" s="99">
        <v>0</v>
      </c>
      <c r="L113" s="99">
        <v>0</v>
      </c>
      <c r="M113" s="99">
        <v>0</v>
      </c>
      <c r="N113" s="99">
        <v>0</v>
      </c>
    </row>
    <row r="114" spans="1:14" x14ac:dyDescent="0.25">
      <c r="A114" s="73" t="s">
        <v>157</v>
      </c>
      <c r="B114" s="71">
        <v>3</v>
      </c>
      <c r="C114" s="100" t="s">
        <v>190</v>
      </c>
      <c r="D114" s="99">
        <v>1</v>
      </c>
      <c r="E114" s="99">
        <v>1</v>
      </c>
      <c r="F114" s="99">
        <v>100.04</v>
      </c>
      <c r="G114" s="99">
        <v>1</v>
      </c>
      <c r="H114" s="99">
        <v>100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0</v>
      </c>
    </row>
    <row r="115" spans="1:14" x14ac:dyDescent="0.25">
      <c r="A115" s="73" t="s">
        <v>157</v>
      </c>
      <c r="B115" s="71">
        <v>5</v>
      </c>
      <c r="C115" s="100" t="s">
        <v>177</v>
      </c>
      <c r="D115" s="99">
        <v>2</v>
      </c>
      <c r="E115" s="99">
        <v>2</v>
      </c>
      <c r="F115" s="99">
        <v>89.09</v>
      </c>
      <c r="G115" s="99">
        <v>2</v>
      </c>
      <c r="H115" s="99">
        <v>45</v>
      </c>
      <c r="I115" s="99">
        <v>0</v>
      </c>
      <c r="J115" s="99">
        <v>0</v>
      </c>
      <c r="K115" s="99">
        <v>0</v>
      </c>
      <c r="L115" s="99">
        <v>0</v>
      </c>
      <c r="M115" s="99">
        <v>0</v>
      </c>
      <c r="N115" s="99">
        <v>0</v>
      </c>
    </row>
    <row r="116" spans="1:14" x14ac:dyDescent="0.25">
      <c r="A116" s="73" t="s">
        <v>157</v>
      </c>
      <c r="B116" s="71">
        <v>5</v>
      </c>
      <c r="C116" s="100" t="s">
        <v>191</v>
      </c>
      <c r="D116" s="99">
        <v>7</v>
      </c>
      <c r="E116" s="99">
        <v>7</v>
      </c>
      <c r="F116" s="99">
        <v>416.86</v>
      </c>
      <c r="G116" s="99">
        <v>7</v>
      </c>
      <c r="H116" s="99">
        <v>429.5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</row>
    <row r="117" spans="1:14" x14ac:dyDescent="0.25">
      <c r="A117" s="106"/>
      <c r="B117" s="76"/>
      <c r="C117" s="107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</row>
    <row r="118" spans="1:14" x14ac:dyDescent="0.25">
      <c r="A118" s="106"/>
      <c r="B118" s="76"/>
      <c r="C118" s="107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</row>
    <row r="119" spans="1:14" x14ac:dyDescent="0.25">
      <c r="A119" s="106"/>
      <c r="B119" s="76"/>
      <c r="C119" s="109" t="s">
        <v>178</v>
      </c>
      <c r="D119" s="110">
        <f t="shared" ref="D119:N119" si="0">SUM(D120:D125)</f>
        <v>376</v>
      </c>
      <c r="E119" s="110">
        <f t="shared" si="0"/>
        <v>376</v>
      </c>
      <c r="F119" s="110">
        <f t="shared" si="0"/>
        <v>352657.78017044201</v>
      </c>
      <c r="G119" s="110">
        <f t="shared" si="0"/>
        <v>289</v>
      </c>
      <c r="H119" s="110">
        <f t="shared" si="0"/>
        <v>106763.87400000001</v>
      </c>
      <c r="I119" s="110">
        <f t="shared" si="0"/>
        <v>9</v>
      </c>
      <c r="J119" s="110">
        <f t="shared" si="0"/>
        <v>69494.466</v>
      </c>
      <c r="K119" s="110">
        <f t="shared" si="0"/>
        <v>0</v>
      </c>
      <c r="L119" s="110">
        <f t="shared" si="0"/>
        <v>0</v>
      </c>
      <c r="M119" s="110">
        <f t="shared" si="0"/>
        <v>0</v>
      </c>
      <c r="N119" s="111">
        <f t="shared" si="0"/>
        <v>0</v>
      </c>
    </row>
    <row r="120" spans="1:14" x14ac:dyDescent="0.25">
      <c r="A120" s="90"/>
      <c r="B120" s="56"/>
      <c r="C120" s="112" t="s">
        <v>192</v>
      </c>
      <c r="D120" s="113">
        <f>SUMIF($B$6:$B$116,1,D6:D116)</f>
        <v>9</v>
      </c>
      <c r="E120" s="113">
        <f t="shared" ref="E120:N120" si="1">SUMIF($B$6:$B$116,1,E6:E116)</f>
        <v>9</v>
      </c>
      <c r="F120" s="113">
        <f t="shared" si="1"/>
        <v>11809.64</v>
      </c>
      <c r="G120" s="113">
        <f t="shared" si="1"/>
        <v>3</v>
      </c>
      <c r="H120" s="113">
        <f t="shared" si="1"/>
        <v>2928.53</v>
      </c>
      <c r="I120" s="113">
        <f t="shared" si="1"/>
        <v>0</v>
      </c>
      <c r="J120" s="113">
        <f t="shared" si="1"/>
        <v>0</v>
      </c>
      <c r="K120" s="113">
        <f t="shared" si="1"/>
        <v>0</v>
      </c>
      <c r="L120" s="113">
        <f t="shared" si="1"/>
        <v>0</v>
      </c>
      <c r="M120" s="113">
        <f t="shared" si="1"/>
        <v>0</v>
      </c>
      <c r="N120" s="113">
        <f t="shared" si="1"/>
        <v>0</v>
      </c>
    </row>
    <row r="121" spans="1:14" x14ac:dyDescent="0.25">
      <c r="A121" s="90"/>
      <c r="B121" s="76"/>
      <c r="C121" s="112" t="s">
        <v>193</v>
      </c>
      <c r="D121" s="114">
        <f>SUMIF($B$6:$B$116,2,D6:D116)</f>
        <v>17</v>
      </c>
      <c r="E121" s="114">
        <f t="shared" ref="E121:N121" si="2">SUMIF($B$6:$B$116,2,E6:E116)</f>
        <v>17</v>
      </c>
      <c r="F121" s="114">
        <f t="shared" si="2"/>
        <v>54497.921690000003</v>
      </c>
      <c r="G121" s="114">
        <f t="shared" si="2"/>
        <v>12</v>
      </c>
      <c r="H121" s="114">
        <f t="shared" si="2"/>
        <v>10589.817999999999</v>
      </c>
      <c r="I121" s="114">
        <f t="shared" si="2"/>
        <v>2</v>
      </c>
      <c r="J121" s="114">
        <f t="shared" si="2"/>
        <v>28195.887000000002</v>
      </c>
      <c r="K121" s="114">
        <f t="shared" si="2"/>
        <v>0</v>
      </c>
      <c r="L121" s="114">
        <f t="shared" si="2"/>
        <v>0</v>
      </c>
      <c r="M121" s="114">
        <f t="shared" si="2"/>
        <v>0</v>
      </c>
      <c r="N121" s="114">
        <f t="shared" si="2"/>
        <v>0</v>
      </c>
    </row>
    <row r="122" spans="1:14" x14ac:dyDescent="0.25">
      <c r="A122" s="90"/>
      <c r="B122" s="76"/>
      <c r="C122" s="112" t="s">
        <v>194</v>
      </c>
      <c r="D122" s="114">
        <f>SUMIF($B$6:$B$116,3,D6:D116)</f>
        <v>263</v>
      </c>
      <c r="E122" s="114">
        <f t="shared" ref="E122:N122" si="3">SUMIF($B$6:$B$116,3,E6:E116)</f>
        <v>263</v>
      </c>
      <c r="F122" s="114">
        <f t="shared" si="3"/>
        <v>227261.00098512601</v>
      </c>
      <c r="G122" s="114">
        <f t="shared" si="3"/>
        <v>224</v>
      </c>
      <c r="H122" s="114">
        <f t="shared" si="3"/>
        <v>82483.036000000007</v>
      </c>
      <c r="I122" s="114">
        <f t="shared" si="3"/>
        <v>4</v>
      </c>
      <c r="J122" s="114">
        <f t="shared" si="3"/>
        <v>27595.671999999999</v>
      </c>
      <c r="K122" s="114">
        <f t="shared" si="3"/>
        <v>0</v>
      </c>
      <c r="L122" s="114">
        <f t="shared" si="3"/>
        <v>0</v>
      </c>
      <c r="M122" s="114">
        <f t="shared" si="3"/>
        <v>0</v>
      </c>
      <c r="N122" s="114">
        <f t="shared" si="3"/>
        <v>0</v>
      </c>
    </row>
    <row r="123" spans="1:14" x14ac:dyDescent="0.25">
      <c r="A123" s="90"/>
      <c r="B123" s="76"/>
      <c r="C123" s="112" t="s">
        <v>195</v>
      </c>
      <c r="D123" s="114">
        <f>SUMIF($B$6:$B$116,4,D6:D116)</f>
        <v>38</v>
      </c>
      <c r="E123" s="114">
        <f t="shared" ref="E123:N123" si="4">SUMIF($B$6:$B$116,4,E6:E116)</f>
        <v>38</v>
      </c>
      <c r="F123" s="114">
        <f t="shared" si="4"/>
        <v>39124.147790000003</v>
      </c>
      <c r="G123" s="114">
        <f t="shared" si="4"/>
        <v>26</v>
      </c>
      <c r="H123" s="114">
        <f t="shared" si="4"/>
        <v>8193.1490000000013</v>
      </c>
      <c r="I123" s="114">
        <f t="shared" si="4"/>
        <v>2</v>
      </c>
      <c r="J123" s="114">
        <f t="shared" si="4"/>
        <v>11202.906999999999</v>
      </c>
      <c r="K123" s="114">
        <f t="shared" si="4"/>
        <v>0</v>
      </c>
      <c r="L123" s="114">
        <f t="shared" si="4"/>
        <v>0</v>
      </c>
      <c r="M123" s="114">
        <f t="shared" si="4"/>
        <v>0</v>
      </c>
      <c r="N123" s="114">
        <f t="shared" si="4"/>
        <v>0</v>
      </c>
    </row>
    <row r="124" spans="1:14" x14ac:dyDescent="0.25">
      <c r="A124" s="90"/>
      <c r="B124" s="76"/>
      <c r="C124" s="112" t="s">
        <v>196</v>
      </c>
      <c r="D124" s="114">
        <f>SUMIF($B$6:$B$116,5,D6:D116)</f>
        <v>49</v>
      </c>
      <c r="E124" s="114">
        <f t="shared" ref="E124:N124" si="5">SUMIF($B$6:$B$116,5,E6:E116)</f>
        <v>49</v>
      </c>
      <c r="F124" s="114">
        <f t="shared" si="5"/>
        <v>19965.069705316</v>
      </c>
      <c r="G124" s="114">
        <f t="shared" si="5"/>
        <v>24</v>
      </c>
      <c r="H124" s="114">
        <f t="shared" si="5"/>
        <v>2569.3409999999999</v>
      </c>
      <c r="I124" s="114">
        <f t="shared" si="5"/>
        <v>1</v>
      </c>
      <c r="J124" s="114">
        <f t="shared" si="5"/>
        <v>2500</v>
      </c>
      <c r="K124" s="114">
        <f t="shared" si="5"/>
        <v>0</v>
      </c>
      <c r="L124" s="114">
        <f t="shared" si="5"/>
        <v>0</v>
      </c>
      <c r="M124" s="114">
        <f t="shared" si="5"/>
        <v>0</v>
      </c>
      <c r="N124" s="114">
        <f t="shared" si="5"/>
        <v>0</v>
      </c>
    </row>
    <row r="125" spans="1:14" x14ac:dyDescent="0.25">
      <c r="A125" s="90"/>
      <c r="B125" s="76"/>
      <c r="C125" s="115" t="s">
        <v>197</v>
      </c>
      <c r="D125" s="116">
        <f>SUMIF($B$6:$B$116,6,D6:D116)</f>
        <v>0</v>
      </c>
      <c r="E125" s="116">
        <f t="shared" ref="E125:N125" si="6">SUMIF($B$6:$B$116,6,E6:E116)</f>
        <v>0</v>
      </c>
      <c r="F125" s="116">
        <f t="shared" si="6"/>
        <v>0</v>
      </c>
      <c r="G125" s="116">
        <f t="shared" si="6"/>
        <v>0</v>
      </c>
      <c r="H125" s="116">
        <f t="shared" si="6"/>
        <v>0</v>
      </c>
      <c r="I125" s="116">
        <f t="shared" si="6"/>
        <v>0</v>
      </c>
      <c r="J125" s="116">
        <f t="shared" si="6"/>
        <v>0</v>
      </c>
      <c r="K125" s="116">
        <f t="shared" si="6"/>
        <v>0</v>
      </c>
      <c r="L125" s="116">
        <f t="shared" si="6"/>
        <v>0</v>
      </c>
      <c r="M125" s="116">
        <f t="shared" si="6"/>
        <v>0</v>
      </c>
      <c r="N125" s="116">
        <f t="shared" si="6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opLeftCell="A16" workbookViewId="0">
      <selection sqref="A1:N131"/>
    </sheetView>
  </sheetViews>
  <sheetFormatPr baseColWidth="10" defaultRowHeight="15" x14ac:dyDescent="0.25"/>
  <cols>
    <col min="3" max="3" width="24.5703125" bestFit="1" customWidth="1"/>
  </cols>
  <sheetData>
    <row r="1" spans="1:14" x14ac:dyDescent="0.25">
      <c r="A1" s="89" t="s">
        <v>0</v>
      </c>
      <c r="B1" s="89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5">
      <c r="A2" s="89" t="s">
        <v>1</v>
      </c>
      <c r="B2" s="89"/>
      <c r="C2" s="8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89" t="s">
        <v>198</v>
      </c>
      <c r="B3" s="89"/>
      <c r="C3" s="89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45" x14ac:dyDescent="0.25">
      <c r="A5" s="59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7" t="s">
        <v>199</v>
      </c>
      <c r="G5" s="117" t="s">
        <v>200</v>
      </c>
      <c r="H5" s="117" t="s">
        <v>145</v>
      </c>
      <c r="I5" s="117" t="s">
        <v>201</v>
      </c>
      <c r="J5" s="117" t="s">
        <v>12</v>
      </c>
      <c r="K5" s="117" t="s">
        <v>148</v>
      </c>
      <c r="L5" s="117" t="s">
        <v>202</v>
      </c>
      <c r="M5" s="117" t="s">
        <v>203</v>
      </c>
      <c r="N5" s="117" t="s">
        <v>204</v>
      </c>
    </row>
    <row r="6" spans="1:14" x14ac:dyDescent="0.25">
      <c r="A6" s="94" t="s">
        <v>17</v>
      </c>
      <c r="B6" s="103">
        <v>3</v>
      </c>
      <c r="C6" s="68" t="s">
        <v>18</v>
      </c>
      <c r="D6" s="69">
        <v>4</v>
      </c>
      <c r="E6" s="69">
        <v>4</v>
      </c>
      <c r="F6" s="69">
        <v>6607.87835</v>
      </c>
      <c r="G6" s="69">
        <v>3</v>
      </c>
      <c r="H6" s="69">
        <v>977.10400000000004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</row>
    <row r="7" spans="1:14" x14ac:dyDescent="0.25">
      <c r="A7" s="94" t="s">
        <v>17</v>
      </c>
      <c r="B7" s="103">
        <v>3</v>
      </c>
      <c r="C7" s="68" t="s">
        <v>19</v>
      </c>
      <c r="D7" s="69">
        <v>2</v>
      </c>
      <c r="E7" s="69">
        <v>2</v>
      </c>
      <c r="F7" s="69">
        <v>754.74464</v>
      </c>
      <c r="G7" s="69">
        <v>2</v>
      </c>
      <c r="H7" s="69">
        <v>261.68799999999999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spans="1:14" x14ac:dyDescent="0.25">
      <c r="A8" s="94" t="s">
        <v>17</v>
      </c>
      <c r="B8" s="103">
        <v>3</v>
      </c>
      <c r="C8" s="68" t="s">
        <v>20</v>
      </c>
      <c r="D8" s="69">
        <v>1</v>
      </c>
      <c r="E8" s="69">
        <v>1</v>
      </c>
      <c r="F8" s="69">
        <v>286.19723999999997</v>
      </c>
      <c r="G8" s="69">
        <v>1</v>
      </c>
      <c r="H8" s="69">
        <v>98.131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spans="1:14" x14ac:dyDescent="0.25">
      <c r="A9" s="94" t="s">
        <v>17</v>
      </c>
      <c r="B9" s="103">
        <v>4</v>
      </c>
      <c r="C9" s="68" t="s">
        <v>21</v>
      </c>
      <c r="D9" s="69">
        <v>4</v>
      </c>
      <c r="E9" s="69">
        <v>4</v>
      </c>
      <c r="F9" s="69">
        <v>492.63009000000005</v>
      </c>
      <c r="G9" s="69">
        <v>3</v>
      </c>
      <c r="H9" s="69">
        <v>179.024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</row>
    <row r="10" spans="1:14" x14ac:dyDescent="0.25">
      <c r="A10" s="94" t="s">
        <v>17</v>
      </c>
      <c r="B10" s="103">
        <v>4</v>
      </c>
      <c r="C10" s="68" t="s">
        <v>22</v>
      </c>
      <c r="D10" s="69">
        <v>1</v>
      </c>
      <c r="E10" s="69">
        <v>1</v>
      </c>
      <c r="F10" s="69">
        <v>509.58435377659004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</row>
    <row r="11" spans="1:14" x14ac:dyDescent="0.25">
      <c r="A11" s="94" t="s">
        <v>17</v>
      </c>
      <c r="B11" s="103">
        <v>4</v>
      </c>
      <c r="C11" s="68" t="s">
        <v>23</v>
      </c>
      <c r="D11" s="69">
        <v>1</v>
      </c>
      <c r="E11" s="69">
        <v>1</v>
      </c>
      <c r="F11" s="69">
        <v>15.796438208720001</v>
      </c>
      <c r="G11" s="69">
        <v>1</v>
      </c>
      <c r="H11" s="69">
        <v>16.36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</row>
    <row r="12" spans="1:14" x14ac:dyDescent="0.25">
      <c r="A12" s="94" t="s">
        <v>17</v>
      </c>
      <c r="B12" s="103">
        <v>4</v>
      </c>
      <c r="C12" s="68" t="s">
        <v>24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x14ac:dyDescent="0.25">
      <c r="A13" s="94" t="s">
        <v>17</v>
      </c>
      <c r="B13" s="103">
        <v>2</v>
      </c>
      <c r="C13" s="68" t="s">
        <v>25</v>
      </c>
      <c r="D13" s="69">
        <v>1</v>
      </c>
      <c r="E13" s="69">
        <v>1</v>
      </c>
      <c r="F13" s="69">
        <v>8204.0443699999996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 x14ac:dyDescent="0.25">
      <c r="A14" s="94" t="s">
        <v>17</v>
      </c>
      <c r="B14" s="103">
        <v>2</v>
      </c>
      <c r="C14" s="68" t="s">
        <v>26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</row>
    <row r="15" spans="1:14" x14ac:dyDescent="0.25">
      <c r="A15" s="94" t="s">
        <v>17</v>
      </c>
      <c r="B15" s="103">
        <v>4</v>
      </c>
      <c r="C15" s="68" t="s">
        <v>27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</row>
    <row r="16" spans="1:14" x14ac:dyDescent="0.25">
      <c r="A16" s="94" t="s">
        <v>17</v>
      </c>
      <c r="B16" s="103">
        <v>3</v>
      </c>
      <c r="C16" s="68" t="s">
        <v>28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</row>
    <row r="17" spans="1:14" x14ac:dyDescent="0.25">
      <c r="A17" s="94" t="s">
        <v>17</v>
      </c>
      <c r="B17" s="103">
        <v>4</v>
      </c>
      <c r="C17" s="68" t="s">
        <v>29</v>
      </c>
      <c r="D17" s="69">
        <v>3</v>
      </c>
      <c r="E17" s="69">
        <v>3</v>
      </c>
      <c r="F17" s="69">
        <v>6291.4314699999995</v>
      </c>
      <c r="G17" s="69">
        <v>1</v>
      </c>
      <c r="H17" s="69">
        <v>73.597999999999999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</row>
    <row r="18" spans="1:14" x14ac:dyDescent="0.25">
      <c r="A18" s="94" t="s">
        <v>17</v>
      </c>
      <c r="B18" s="103">
        <v>4</v>
      </c>
      <c r="C18" s="68" t="s">
        <v>30</v>
      </c>
      <c r="D18" s="69">
        <v>4</v>
      </c>
      <c r="E18" s="69">
        <v>4</v>
      </c>
      <c r="F18" s="69">
        <v>1219.0507</v>
      </c>
      <c r="G18" s="69">
        <v>3</v>
      </c>
      <c r="H18" s="69">
        <v>122.636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</row>
    <row r="19" spans="1:14" x14ac:dyDescent="0.25">
      <c r="A19" s="94" t="s">
        <v>17</v>
      </c>
      <c r="B19" s="103">
        <v>4</v>
      </c>
      <c r="C19" s="68" t="s">
        <v>31</v>
      </c>
      <c r="D19" s="69">
        <v>3</v>
      </c>
      <c r="E19" s="69">
        <v>3</v>
      </c>
      <c r="F19" s="69">
        <v>1055.35277</v>
      </c>
      <c r="G19" s="69">
        <v>2</v>
      </c>
      <c r="H19" s="69">
        <v>349.06599999999997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</row>
    <row r="20" spans="1:14" x14ac:dyDescent="0.25">
      <c r="A20" s="94" t="s">
        <v>17</v>
      </c>
      <c r="B20" s="103">
        <v>5</v>
      </c>
      <c r="C20" s="68" t="s">
        <v>32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</row>
    <row r="21" spans="1:14" x14ac:dyDescent="0.25">
      <c r="A21" s="94" t="s">
        <v>17</v>
      </c>
      <c r="B21" s="103">
        <v>2</v>
      </c>
      <c r="C21" s="68" t="s">
        <v>33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</row>
    <row r="22" spans="1:14" x14ac:dyDescent="0.25">
      <c r="A22" s="94" t="s">
        <v>17</v>
      </c>
      <c r="B22" s="103">
        <v>3</v>
      </c>
      <c r="C22" s="68" t="s">
        <v>34</v>
      </c>
      <c r="D22" s="69">
        <v>3</v>
      </c>
      <c r="E22" s="69">
        <v>3</v>
      </c>
      <c r="F22" s="69">
        <v>10505.978080000001</v>
      </c>
      <c r="G22" s="69">
        <v>1</v>
      </c>
      <c r="H22" s="69">
        <v>100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</row>
    <row r="23" spans="1:14" x14ac:dyDescent="0.25">
      <c r="A23" s="94" t="s">
        <v>17</v>
      </c>
      <c r="B23" s="103">
        <v>3</v>
      </c>
      <c r="C23" s="68" t="s">
        <v>35</v>
      </c>
      <c r="D23" s="69">
        <v>1</v>
      </c>
      <c r="E23" s="69">
        <v>1</v>
      </c>
      <c r="F23" s="69">
        <v>49.677570000000003</v>
      </c>
      <c r="G23" s="69">
        <v>1</v>
      </c>
      <c r="H23" s="69">
        <v>16.355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</row>
    <row r="24" spans="1:14" x14ac:dyDescent="0.25">
      <c r="A24" s="94" t="s">
        <v>17</v>
      </c>
      <c r="B24" s="103">
        <v>3</v>
      </c>
      <c r="C24" s="68" t="s">
        <v>36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</row>
    <row r="25" spans="1:14" x14ac:dyDescent="0.25">
      <c r="A25" s="94" t="s">
        <v>17</v>
      </c>
      <c r="B25" s="103">
        <v>4</v>
      </c>
      <c r="C25" s="68" t="s">
        <v>37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</row>
    <row r="26" spans="1:14" x14ac:dyDescent="0.25">
      <c r="A26" s="94" t="s">
        <v>17</v>
      </c>
      <c r="B26" s="103">
        <v>3</v>
      </c>
      <c r="C26" s="68" t="s">
        <v>38</v>
      </c>
      <c r="D26" s="69">
        <v>5</v>
      </c>
      <c r="E26" s="69">
        <v>5</v>
      </c>
      <c r="F26" s="69">
        <v>10445.05357</v>
      </c>
      <c r="G26" s="69">
        <v>4</v>
      </c>
      <c r="H26" s="69">
        <v>1761.0440000000001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</row>
    <row r="27" spans="1:14" x14ac:dyDescent="0.25">
      <c r="A27" s="94" t="s">
        <v>17</v>
      </c>
      <c r="B27" s="103">
        <v>4</v>
      </c>
      <c r="C27" s="68" t="s">
        <v>39</v>
      </c>
      <c r="D27" s="69">
        <v>2</v>
      </c>
      <c r="E27" s="69">
        <v>2</v>
      </c>
      <c r="F27" s="69">
        <v>1003.24212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</row>
    <row r="28" spans="1:14" x14ac:dyDescent="0.25">
      <c r="A28" s="94" t="s">
        <v>17</v>
      </c>
      <c r="B28" s="103">
        <v>3</v>
      </c>
      <c r="C28" s="68" t="s">
        <v>40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</row>
    <row r="29" spans="1:14" x14ac:dyDescent="0.25">
      <c r="A29" s="94" t="s">
        <v>17</v>
      </c>
      <c r="B29" s="103">
        <v>1</v>
      </c>
      <c r="C29" s="68" t="s">
        <v>41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</row>
    <row r="30" spans="1:14" x14ac:dyDescent="0.25">
      <c r="A30" s="94" t="s">
        <v>17</v>
      </c>
      <c r="B30" s="103">
        <v>3</v>
      </c>
      <c r="C30" s="68" t="s">
        <v>42</v>
      </c>
      <c r="D30" s="69">
        <v>1</v>
      </c>
      <c r="E30" s="69">
        <v>1</v>
      </c>
      <c r="F30" s="69">
        <v>317.90138000000002</v>
      </c>
      <c r="G30" s="69">
        <v>1</v>
      </c>
      <c r="H30" s="69">
        <v>122.664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</row>
    <row r="31" spans="1:14" x14ac:dyDescent="0.25">
      <c r="A31" s="94" t="s">
        <v>17</v>
      </c>
      <c r="B31" s="103">
        <v>2</v>
      </c>
      <c r="C31" s="68" t="s">
        <v>43</v>
      </c>
      <c r="D31" s="69">
        <v>20</v>
      </c>
      <c r="E31" s="69">
        <v>20</v>
      </c>
      <c r="F31" s="69">
        <v>48273.509640000004</v>
      </c>
      <c r="G31" s="69">
        <v>15</v>
      </c>
      <c r="H31" s="69">
        <v>13216.014999999999</v>
      </c>
      <c r="I31" s="69">
        <v>1</v>
      </c>
      <c r="J31" s="69">
        <v>20100</v>
      </c>
      <c r="K31" s="69">
        <v>0</v>
      </c>
      <c r="L31" s="69">
        <v>0</v>
      </c>
      <c r="M31" s="69">
        <v>0</v>
      </c>
      <c r="N31" s="69">
        <v>0</v>
      </c>
    </row>
    <row r="32" spans="1:14" x14ac:dyDescent="0.25">
      <c r="A32" s="94" t="s">
        <v>151</v>
      </c>
      <c r="B32" s="103">
        <v>2</v>
      </c>
      <c r="C32" s="68" t="s">
        <v>152</v>
      </c>
      <c r="D32" s="69">
        <v>16</v>
      </c>
      <c r="E32" s="69">
        <v>16</v>
      </c>
      <c r="F32" s="69">
        <v>1341.4</v>
      </c>
      <c r="G32" s="69">
        <v>6</v>
      </c>
      <c r="H32" s="69">
        <v>690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</row>
    <row r="33" spans="1:14" x14ac:dyDescent="0.25">
      <c r="A33" s="94" t="s">
        <v>44</v>
      </c>
      <c r="B33" s="103">
        <v>4</v>
      </c>
      <c r="C33" s="68" t="s">
        <v>46</v>
      </c>
      <c r="D33" s="69">
        <v>1</v>
      </c>
      <c r="E33" s="69">
        <v>1</v>
      </c>
      <c r="F33" s="69">
        <v>973.58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</row>
    <row r="34" spans="1:14" x14ac:dyDescent="0.25">
      <c r="A34" s="94" t="s">
        <v>44</v>
      </c>
      <c r="B34" s="103">
        <v>4</v>
      </c>
      <c r="C34" s="68" t="s">
        <v>47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</row>
    <row r="35" spans="1:14" x14ac:dyDescent="0.25">
      <c r="A35" s="94" t="s">
        <v>44</v>
      </c>
      <c r="B35" s="103">
        <v>4</v>
      </c>
      <c r="C35" s="68" t="s">
        <v>48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1</v>
      </c>
      <c r="L35" s="69">
        <v>559.23</v>
      </c>
      <c r="M35" s="69">
        <v>0</v>
      </c>
      <c r="N35" s="69">
        <v>0</v>
      </c>
    </row>
    <row r="36" spans="1:14" x14ac:dyDescent="0.25">
      <c r="A36" s="94" t="s">
        <v>49</v>
      </c>
      <c r="B36" s="103">
        <v>1</v>
      </c>
      <c r="C36" s="68" t="s">
        <v>50</v>
      </c>
      <c r="D36" s="69">
        <v>9</v>
      </c>
      <c r="E36" s="69">
        <v>9</v>
      </c>
      <c r="F36" s="69">
        <v>9294.9699999999993</v>
      </c>
      <c r="G36" s="69">
        <v>5</v>
      </c>
      <c r="H36" s="69">
        <v>2932.04</v>
      </c>
      <c r="I36" s="69">
        <v>0</v>
      </c>
      <c r="J36" s="69">
        <v>0</v>
      </c>
      <c r="K36" s="69">
        <v>0</v>
      </c>
      <c r="L36" s="69">
        <v>0</v>
      </c>
      <c r="M36" s="69">
        <v>1</v>
      </c>
      <c r="N36" s="69">
        <v>5477.14</v>
      </c>
    </row>
    <row r="37" spans="1:14" x14ac:dyDescent="0.25">
      <c r="A37" s="94" t="s">
        <v>49</v>
      </c>
      <c r="B37" s="103">
        <v>3</v>
      </c>
      <c r="C37" s="68" t="s">
        <v>51</v>
      </c>
      <c r="D37" s="69">
        <v>61</v>
      </c>
      <c r="E37" s="69">
        <v>61</v>
      </c>
      <c r="F37" s="69">
        <v>47041.02</v>
      </c>
      <c r="G37" s="69">
        <v>39</v>
      </c>
      <c r="H37" s="69">
        <v>7167.24</v>
      </c>
      <c r="I37" s="69">
        <v>1</v>
      </c>
      <c r="J37" s="69">
        <v>5477.14</v>
      </c>
      <c r="K37" s="69">
        <v>0</v>
      </c>
      <c r="L37" s="69">
        <v>0</v>
      </c>
      <c r="M37" s="69">
        <v>0</v>
      </c>
      <c r="N37" s="69">
        <v>0</v>
      </c>
    </row>
    <row r="38" spans="1:14" x14ac:dyDescent="0.25">
      <c r="A38" s="94" t="s">
        <v>49</v>
      </c>
      <c r="B38" s="103">
        <v>3</v>
      </c>
      <c r="C38" s="68" t="s">
        <v>52</v>
      </c>
      <c r="D38" s="69">
        <v>1</v>
      </c>
      <c r="E38" s="69">
        <v>1</v>
      </c>
      <c r="F38" s="69">
        <v>101.13</v>
      </c>
      <c r="G38" s="69">
        <v>1</v>
      </c>
      <c r="H38" s="69">
        <v>49.07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</row>
    <row r="39" spans="1:14" x14ac:dyDescent="0.25">
      <c r="A39" s="94" t="s">
        <v>49</v>
      </c>
      <c r="B39" s="103">
        <v>4</v>
      </c>
      <c r="C39" s="68" t="s">
        <v>53</v>
      </c>
      <c r="D39" s="69">
        <v>3</v>
      </c>
      <c r="E39" s="69">
        <v>3</v>
      </c>
      <c r="F39" s="69">
        <v>478.06</v>
      </c>
      <c r="G39" s="69">
        <v>2</v>
      </c>
      <c r="H39" s="69">
        <v>210.88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</row>
    <row r="40" spans="1:14" x14ac:dyDescent="0.25">
      <c r="A40" s="94" t="s">
        <v>49</v>
      </c>
      <c r="B40" s="103">
        <v>4</v>
      </c>
      <c r="C40" s="68" t="s">
        <v>54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</row>
    <row r="41" spans="1:14" x14ac:dyDescent="0.25">
      <c r="A41" s="94" t="s">
        <v>49</v>
      </c>
      <c r="B41" s="103">
        <v>4</v>
      </c>
      <c r="C41" s="68" t="s">
        <v>55</v>
      </c>
      <c r="D41" s="69">
        <v>9</v>
      </c>
      <c r="E41" s="69">
        <v>9</v>
      </c>
      <c r="F41" s="69">
        <v>755.5</v>
      </c>
      <c r="G41" s="69">
        <v>5</v>
      </c>
      <c r="H41" s="69">
        <v>246.53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</row>
    <row r="42" spans="1:14" x14ac:dyDescent="0.25">
      <c r="A42" s="94" t="s">
        <v>56</v>
      </c>
      <c r="B42" s="103">
        <v>3</v>
      </c>
      <c r="C42" s="68" t="s">
        <v>57</v>
      </c>
      <c r="D42" s="69">
        <v>5</v>
      </c>
      <c r="E42" s="69">
        <v>5</v>
      </c>
      <c r="F42" s="69">
        <v>12518.15</v>
      </c>
      <c r="G42" s="69">
        <v>4</v>
      </c>
      <c r="H42" s="69">
        <v>850</v>
      </c>
      <c r="I42" s="69">
        <v>0</v>
      </c>
      <c r="J42" s="69">
        <v>0</v>
      </c>
      <c r="K42" s="69">
        <v>1</v>
      </c>
      <c r="L42" s="69">
        <v>1968.09</v>
      </c>
      <c r="M42" s="69">
        <v>0</v>
      </c>
      <c r="N42" s="69">
        <v>0</v>
      </c>
    </row>
    <row r="43" spans="1:14" x14ac:dyDescent="0.25">
      <c r="A43" s="94" t="s">
        <v>56</v>
      </c>
      <c r="B43" s="103">
        <v>5</v>
      </c>
      <c r="C43" s="68" t="s">
        <v>153</v>
      </c>
      <c r="D43" s="69">
        <v>1</v>
      </c>
      <c r="E43" s="69">
        <v>1</v>
      </c>
      <c r="F43" s="69">
        <v>87.61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</row>
    <row r="44" spans="1:14" x14ac:dyDescent="0.25">
      <c r="A44" s="73" t="s">
        <v>58</v>
      </c>
      <c r="B44" s="99">
        <v>3</v>
      </c>
      <c r="C44" s="65" t="s">
        <v>166</v>
      </c>
      <c r="D44" s="38">
        <v>13</v>
      </c>
      <c r="E44" s="38">
        <v>13</v>
      </c>
      <c r="F44" s="38">
        <v>3861.0477691870001</v>
      </c>
      <c r="G44" s="38">
        <v>13</v>
      </c>
      <c r="H44" s="38">
        <v>3664.4639999999999</v>
      </c>
      <c r="I44" s="38">
        <v>1</v>
      </c>
      <c r="J44" s="38">
        <v>122.864</v>
      </c>
      <c r="K44" s="38">
        <v>0</v>
      </c>
      <c r="L44" s="38">
        <v>0</v>
      </c>
      <c r="M44" s="38">
        <v>0</v>
      </c>
      <c r="N44" s="38">
        <v>0</v>
      </c>
    </row>
    <row r="45" spans="1:14" x14ac:dyDescent="0.25">
      <c r="A45" s="73" t="s">
        <v>58</v>
      </c>
      <c r="B45" s="99">
        <v>3</v>
      </c>
      <c r="C45" s="65" t="s">
        <v>166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</row>
    <row r="46" spans="1:14" x14ac:dyDescent="0.25">
      <c r="A46" s="73" t="s">
        <v>58</v>
      </c>
      <c r="B46" s="99">
        <v>3</v>
      </c>
      <c r="C46" s="65" t="s">
        <v>166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</row>
    <row r="47" spans="1:14" x14ac:dyDescent="0.25">
      <c r="A47" s="73" t="s">
        <v>58</v>
      </c>
      <c r="B47" s="99">
        <v>3</v>
      </c>
      <c r="C47" s="65" t="s">
        <v>166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</row>
    <row r="48" spans="1:14" x14ac:dyDescent="0.25">
      <c r="A48" s="73" t="s">
        <v>58</v>
      </c>
      <c r="B48" s="99">
        <v>3</v>
      </c>
      <c r="C48" s="65" t="s">
        <v>167</v>
      </c>
      <c r="D48" s="38">
        <v>19</v>
      </c>
      <c r="E48" s="38">
        <v>19</v>
      </c>
      <c r="F48" s="38">
        <v>2215.9375469479996</v>
      </c>
      <c r="G48" s="38">
        <v>16</v>
      </c>
      <c r="H48" s="38">
        <v>1396.944</v>
      </c>
      <c r="I48" s="38">
        <v>1</v>
      </c>
      <c r="J48" s="38">
        <v>117.18899999999999</v>
      </c>
      <c r="K48" s="38">
        <v>0</v>
      </c>
      <c r="L48" s="38">
        <v>0</v>
      </c>
      <c r="M48" s="38">
        <v>0</v>
      </c>
      <c r="N48" s="38">
        <v>0</v>
      </c>
    </row>
    <row r="49" spans="1:14" x14ac:dyDescent="0.25">
      <c r="A49" s="73" t="s">
        <v>58</v>
      </c>
      <c r="B49" s="99">
        <v>3</v>
      </c>
      <c r="C49" s="65" t="s">
        <v>167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</row>
    <row r="50" spans="1:14" x14ac:dyDescent="0.25">
      <c r="A50" s="73" t="s">
        <v>58</v>
      </c>
      <c r="B50" s="99">
        <v>3</v>
      </c>
      <c r="C50" s="65" t="s">
        <v>167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</row>
    <row r="51" spans="1:14" x14ac:dyDescent="0.25">
      <c r="A51" s="73" t="s">
        <v>58</v>
      </c>
      <c r="B51" s="99">
        <v>3</v>
      </c>
      <c r="C51" s="65" t="s">
        <v>167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</row>
    <row r="52" spans="1:14" x14ac:dyDescent="0.25">
      <c r="A52" s="73" t="s">
        <v>58</v>
      </c>
      <c r="B52" s="99">
        <v>3</v>
      </c>
      <c r="C52" s="65" t="s">
        <v>168</v>
      </c>
      <c r="D52" s="38">
        <v>20</v>
      </c>
      <c r="E52" s="38">
        <v>20</v>
      </c>
      <c r="F52" s="38">
        <v>4346.1745365890001</v>
      </c>
      <c r="G52" s="38">
        <v>16</v>
      </c>
      <c r="H52" s="38">
        <v>3246.989</v>
      </c>
      <c r="I52" s="38">
        <v>1</v>
      </c>
      <c r="J52" s="38">
        <v>323.52499999999998</v>
      </c>
      <c r="K52" s="38">
        <v>0</v>
      </c>
      <c r="L52" s="38">
        <v>0</v>
      </c>
      <c r="M52" s="38">
        <v>0</v>
      </c>
      <c r="N52" s="38">
        <v>0</v>
      </c>
    </row>
    <row r="53" spans="1:14" x14ac:dyDescent="0.25">
      <c r="A53" s="73" t="s">
        <v>58</v>
      </c>
      <c r="B53" s="99">
        <v>3</v>
      </c>
      <c r="C53" s="65" t="s">
        <v>168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</row>
    <row r="54" spans="1:14" x14ac:dyDescent="0.25">
      <c r="A54" s="73" t="s">
        <v>58</v>
      </c>
      <c r="B54" s="99">
        <v>3</v>
      </c>
      <c r="C54" s="65" t="s">
        <v>168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</row>
    <row r="55" spans="1:14" x14ac:dyDescent="0.25">
      <c r="A55" s="73" t="s">
        <v>58</v>
      </c>
      <c r="B55" s="99">
        <v>3</v>
      </c>
      <c r="C55" s="65" t="s">
        <v>168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</row>
    <row r="56" spans="1:14" x14ac:dyDescent="0.25">
      <c r="A56" s="73" t="s">
        <v>58</v>
      </c>
      <c r="B56" s="99">
        <v>5</v>
      </c>
      <c r="C56" s="65" t="s">
        <v>169</v>
      </c>
      <c r="D56" s="38">
        <v>19</v>
      </c>
      <c r="E56" s="38">
        <v>19</v>
      </c>
      <c r="F56" s="38">
        <v>2047.713570424</v>
      </c>
      <c r="G56" s="38">
        <v>19</v>
      </c>
      <c r="H56" s="38">
        <v>1671.3219999999999</v>
      </c>
      <c r="I56" s="38">
        <v>0</v>
      </c>
      <c r="J56" s="38">
        <v>0</v>
      </c>
      <c r="K56" s="38">
        <v>0</v>
      </c>
      <c r="L56" s="38">
        <v>0</v>
      </c>
      <c r="M56" s="38">
        <v>2</v>
      </c>
      <c r="N56" s="38">
        <v>403.01799999999997</v>
      </c>
    </row>
    <row r="57" spans="1:14" x14ac:dyDescent="0.25">
      <c r="A57" s="73" t="s">
        <v>58</v>
      </c>
      <c r="B57" s="99">
        <v>5</v>
      </c>
      <c r="C57" s="65" t="s">
        <v>169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</row>
    <row r="58" spans="1:14" x14ac:dyDescent="0.25">
      <c r="A58" s="73" t="s">
        <v>58</v>
      </c>
      <c r="B58" s="99">
        <v>5</v>
      </c>
      <c r="C58" s="65" t="s">
        <v>169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</row>
    <row r="59" spans="1:14" x14ac:dyDescent="0.25">
      <c r="A59" s="73" t="s">
        <v>58</v>
      </c>
      <c r="B59" s="99">
        <v>5</v>
      </c>
      <c r="C59" s="65" t="s">
        <v>169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</row>
    <row r="60" spans="1:14" x14ac:dyDescent="0.25">
      <c r="A60" s="73" t="s">
        <v>58</v>
      </c>
      <c r="B60" s="99">
        <v>5</v>
      </c>
      <c r="C60" s="65" t="s">
        <v>170</v>
      </c>
      <c r="D60" s="38">
        <v>22</v>
      </c>
      <c r="E60" s="38">
        <v>22</v>
      </c>
      <c r="F60" s="38">
        <v>5254.1250430070004</v>
      </c>
      <c r="G60" s="38">
        <v>19</v>
      </c>
      <c r="H60" s="38">
        <v>3751.569</v>
      </c>
      <c r="I60" s="38">
        <v>0</v>
      </c>
      <c r="J60" s="38">
        <v>0</v>
      </c>
      <c r="K60" s="38">
        <v>0</v>
      </c>
      <c r="L60" s="38">
        <v>0</v>
      </c>
      <c r="M60" s="38">
        <v>1</v>
      </c>
      <c r="N60" s="38">
        <v>286.387</v>
      </c>
    </row>
    <row r="61" spans="1:14" x14ac:dyDescent="0.25">
      <c r="A61" s="73" t="s">
        <v>58</v>
      </c>
      <c r="B61" s="99">
        <v>5</v>
      </c>
      <c r="C61" s="65" t="s">
        <v>170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</row>
    <row r="62" spans="1:14" x14ac:dyDescent="0.25">
      <c r="A62" s="73" t="s">
        <v>58</v>
      </c>
      <c r="B62" s="99">
        <v>5</v>
      </c>
      <c r="C62" s="65" t="s">
        <v>170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</row>
    <row r="63" spans="1:14" x14ac:dyDescent="0.25">
      <c r="A63" s="73" t="s">
        <v>58</v>
      </c>
      <c r="B63" s="99">
        <v>5</v>
      </c>
      <c r="C63" s="65" t="s">
        <v>170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</row>
    <row r="64" spans="1:14" x14ac:dyDescent="0.25">
      <c r="A64" s="73" t="s">
        <v>58</v>
      </c>
      <c r="B64" s="99">
        <v>5</v>
      </c>
      <c r="C64" s="65" t="s">
        <v>171</v>
      </c>
      <c r="D64" s="38">
        <v>7</v>
      </c>
      <c r="E64" s="38">
        <v>7</v>
      </c>
      <c r="F64" s="38">
        <v>375.57455872700001</v>
      </c>
      <c r="G64" s="38">
        <v>6</v>
      </c>
      <c r="H64" s="38">
        <v>196.05199999999999</v>
      </c>
      <c r="I64" s="38">
        <v>0</v>
      </c>
      <c r="J64" s="38">
        <v>0</v>
      </c>
      <c r="K64" s="38">
        <v>0</v>
      </c>
      <c r="L64" s="38">
        <v>0</v>
      </c>
      <c r="M64" s="38">
        <v>1</v>
      </c>
      <c r="N64" s="38">
        <v>81.257000000000005</v>
      </c>
    </row>
    <row r="65" spans="1:14" x14ac:dyDescent="0.25">
      <c r="A65" s="73" t="s">
        <v>58</v>
      </c>
      <c r="B65" s="99">
        <v>5</v>
      </c>
      <c r="C65" s="65" t="s">
        <v>171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</row>
    <row r="66" spans="1:14" x14ac:dyDescent="0.25">
      <c r="A66" s="73" t="s">
        <v>58</v>
      </c>
      <c r="B66" s="99">
        <v>5</v>
      </c>
      <c r="C66" s="65" t="s">
        <v>171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</row>
    <row r="67" spans="1:14" x14ac:dyDescent="0.25">
      <c r="A67" s="73" t="s">
        <v>58</v>
      </c>
      <c r="B67" s="99">
        <v>5</v>
      </c>
      <c r="C67" s="65" t="s">
        <v>171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</row>
    <row r="68" spans="1:14" x14ac:dyDescent="0.25">
      <c r="A68" s="94" t="s">
        <v>83</v>
      </c>
      <c r="B68" s="103">
        <v>4</v>
      </c>
      <c r="C68" s="68" t="s">
        <v>84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</row>
    <row r="69" spans="1:14" x14ac:dyDescent="0.25">
      <c r="A69" s="94" t="s">
        <v>85</v>
      </c>
      <c r="B69" s="103">
        <v>4</v>
      </c>
      <c r="C69" s="66" t="s">
        <v>86</v>
      </c>
      <c r="D69" s="69">
        <v>2</v>
      </c>
      <c r="E69" s="69">
        <v>2</v>
      </c>
      <c r="F69" s="69">
        <v>35308.79</v>
      </c>
      <c r="G69" s="69">
        <v>0</v>
      </c>
      <c r="H69" s="69">
        <v>0</v>
      </c>
      <c r="I69" s="69">
        <v>2</v>
      </c>
      <c r="J69" s="69">
        <v>35298.980000000003</v>
      </c>
      <c r="K69" s="69">
        <v>0</v>
      </c>
      <c r="L69" s="69">
        <v>0</v>
      </c>
      <c r="M69" s="69">
        <v>0</v>
      </c>
      <c r="N69" s="69">
        <v>0</v>
      </c>
    </row>
    <row r="70" spans="1:14" x14ac:dyDescent="0.25">
      <c r="A70" s="94" t="s">
        <v>85</v>
      </c>
      <c r="B70" s="103">
        <v>5</v>
      </c>
      <c r="C70" s="66" t="s">
        <v>87</v>
      </c>
      <c r="D70" s="69">
        <v>2</v>
      </c>
      <c r="E70" s="69">
        <v>2</v>
      </c>
      <c r="F70" s="69">
        <v>2544.81</v>
      </c>
      <c r="G70" s="69">
        <v>1</v>
      </c>
      <c r="H70" s="69">
        <v>817.76</v>
      </c>
      <c r="I70" s="69">
        <v>1</v>
      </c>
      <c r="J70" s="69">
        <v>1549.07</v>
      </c>
      <c r="K70" s="69">
        <v>0</v>
      </c>
      <c r="L70" s="69">
        <v>0</v>
      </c>
      <c r="M70" s="69">
        <v>0</v>
      </c>
      <c r="N70" s="69">
        <v>0</v>
      </c>
    </row>
    <row r="71" spans="1:14" x14ac:dyDescent="0.25">
      <c r="A71" s="94" t="s">
        <v>85</v>
      </c>
      <c r="B71" s="103">
        <v>6</v>
      </c>
      <c r="C71" s="66" t="s">
        <v>88</v>
      </c>
      <c r="D71" s="69">
        <v>1</v>
      </c>
      <c r="E71" s="69">
        <v>1</v>
      </c>
      <c r="F71" s="69">
        <v>34566.18</v>
      </c>
      <c r="G71" s="69">
        <v>0</v>
      </c>
      <c r="H71" s="69">
        <v>0</v>
      </c>
      <c r="I71" s="69">
        <v>1</v>
      </c>
      <c r="J71" s="69">
        <v>34879.186000000002</v>
      </c>
      <c r="K71" s="69">
        <v>0</v>
      </c>
      <c r="L71" s="69">
        <v>0</v>
      </c>
      <c r="M71" s="69">
        <v>0</v>
      </c>
      <c r="N71" s="69">
        <v>0</v>
      </c>
    </row>
    <row r="72" spans="1:14" x14ac:dyDescent="0.25">
      <c r="A72" s="94" t="s">
        <v>85</v>
      </c>
      <c r="B72" s="103">
        <v>6</v>
      </c>
      <c r="C72" s="66" t="s">
        <v>89</v>
      </c>
      <c r="D72" s="69">
        <v>1</v>
      </c>
      <c r="E72" s="69">
        <v>1</v>
      </c>
      <c r="F72" s="69">
        <v>12021.71</v>
      </c>
      <c r="G72" s="69">
        <v>0</v>
      </c>
      <c r="H72" s="69">
        <v>0</v>
      </c>
      <c r="I72" s="69">
        <v>1</v>
      </c>
      <c r="J72" s="69">
        <v>11626.4</v>
      </c>
      <c r="K72" s="69">
        <v>0</v>
      </c>
      <c r="L72" s="69">
        <v>0</v>
      </c>
      <c r="M72" s="69">
        <v>0</v>
      </c>
      <c r="N72" s="69">
        <v>0</v>
      </c>
    </row>
    <row r="73" spans="1:14" x14ac:dyDescent="0.25">
      <c r="A73" s="94" t="s">
        <v>85</v>
      </c>
      <c r="B73" s="103">
        <v>6</v>
      </c>
      <c r="C73" s="66" t="s">
        <v>90</v>
      </c>
      <c r="D73" s="69">
        <v>2</v>
      </c>
      <c r="E73" s="69">
        <v>2</v>
      </c>
      <c r="F73" s="69">
        <v>12853.99</v>
      </c>
      <c r="G73" s="69">
        <v>0</v>
      </c>
      <c r="H73" s="69">
        <v>0</v>
      </c>
      <c r="I73" s="69">
        <v>2</v>
      </c>
      <c r="J73" s="69">
        <v>13175.47</v>
      </c>
      <c r="K73" s="69">
        <v>0</v>
      </c>
      <c r="L73" s="69">
        <v>0</v>
      </c>
      <c r="M73" s="69">
        <v>0</v>
      </c>
      <c r="N73" s="69">
        <v>0</v>
      </c>
    </row>
    <row r="74" spans="1:14" x14ac:dyDescent="0.25">
      <c r="A74" s="73" t="s">
        <v>91</v>
      </c>
      <c r="B74" s="99">
        <v>3</v>
      </c>
      <c r="C74" s="65" t="s">
        <v>186</v>
      </c>
      <c r="D74" s="38">
        <v>20</v>
      </c>
      <c r="E74" s="38">
        <v>20</v>
      </c>
      <c r="F74" s="38">
        <v>103417.88</v>
      </c>
      <c r="G74" s="38">
        <v>15</v>
      </c>
      <c r="H74" s="38">
        <v>65984.009999999995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</row>
    <row r="75" spans="1:14" x14ac:dyDescent="0.25">
      <c r="A75" s="73" t="s">
        <v>91</v>
      </c>
      <c r="B75" s="99">
        <v>3</v>
      </c>
      <c r="C75" s="65" t="s">
        <v>205</v>
      </c>
      <c r="D75" s="38">
        <v>2</v>
      </c>
      <c r="E75" s="38">
        <v>2</v>
      </c>
      <c r="F75" s="38">
        <v>134.52000000000001</v>
      </c>
      <c r="G75" s="38">
        <v>2</v>
      </c>
      <c r="H75" s="38">
        <v>133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</row>
    <row r="76" spans="1:14" x14ac:dyDescent="0.25">
      <c r="A76" s="73" t="s">
        <v>91</v>
      </c>
      <c r="B76" s="99">
        <v>4</v>
      </c>
      <c r="C76" s="65" t="s">
        <v>187</v>
      </c>
      <c r="D76" s="38">
        <v>3</v>
      </c>
      <c r="E76" s="38">
        <v>3</v>
      </c>
      <c r="F76" s="38">
        <v>406.03</v>
      </c>
      <c r="G76" s="38">
        <v>3</v>
      </c>
      <c r="H76" s="38">
        <v>267.33999999999997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</row>
    <row r="77" spans="1:14" x14ac:dyDescent="0.25">
      <c r="A77" s="73" t="s">
        <v>91</v>
      </c>
      <c r="B77" s="99">
        <v>4</v>
      </c>
      <c r="C77" s="65" t="s">
        <v>175</v>
      </c>
      <c r="D77" s="38">
        <v>3</v>
      </c>
      <c r="E77" s="38">
        <v>3</v>
      </c>
      <c r="F77" s="38">
        <v>256.82</v>
      </c>
      <c r="G77" s="38">
        <v>3</v>
      </c>
      <c r="H77" s="38">
        <v>268.27999999999997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</row>
    <row r="78" spans="1:14" x14ac:dyDescent="0.25">
      <c r="A78" s="94" t="s">
        <v>93</v>
      </c>
      <c r="B78" s="103">
        <v>5</v>
      </c>
      <c r="C78" s="68" t="s">
        <v>94</v>
      </c>
      <c r="D78" s="69">
        <v>0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0</v>
      </c>
      <c r="N78" s="69">
        <v>0</v>
      </c>
    </row>
    <row r="79" spans="1:14" x14ac:dyDescent="0.25">
      <c r="A79" s="94" t="s">
        <v>93</v>
      </c>
      <c r="B79" s="103">
        <v>5</v>
      </c>
      <c r="C79" s="68" t="s">
        <v>95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</row>
    <row r="80" spans="1:14" x14ac:dyDescent="0.25">
      <c r="A80" s="94" t="s">
        <v>93</v>
      </c>
      <c r="B80" s="103">
        <v>5</v>
      </c>
      <c r="C80" s="68" t="s">
        <v>96</v>
      </c>
      <c r="D80" s="69">
        <v>4</v>
      </c>
      <c r="E80" s="69">
        <v>4</v>
      </c>
      <c r="F80" s="69">
        <v>2391.9110000000001</v>
      </c>
      <c r="G80" s="69">
        <v>1</v>
      </c>
      <c r="H80" s="69">
        <v>24.521999999999998</v>
      </c>
      <c r="I80" s="69">
        <v>3</v>
      </c>
      <c r="J80" s="69">
        <v>2240.4070000000002</v>
      </c>
      <c r="K80" s="69">
        <v>0</v>
      </c>
      <c r="L80" s="69">
        <v>0</v>
      </c>
      <c r="M80" s="69">
        <v>0</v>
      </c>
      <c r="N80" s="69">
        <v>0</v>
      </c>
    </row>
    <row r="81" spans="1:14" x14ac:dyDescent="0.25">
      <c r="A81" s="94" t="s">
        <v>93</v>
      </c>
      <c r="B81" s="103">
        <v>5</v>
      </c>
      <c r="C81" s="68" t="s">
        <v>97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</row>
    <row r="82" spans="1:14" x14ac:dyDescent="0.25">
      <c r="A82" s="94" t="s">
        <v>93</v>
      </c>
      <c r="B82" s="103">
        <v>2</v>
      </c>
      <c r="C82" s="68" t="s">
        <v>98</v>
      </c>
      <c r="D82" s="69">
        <v>0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</row>
    <row r="83" spans="1:14" x14ac:dyDescent="0.25">
      <c r="A83" s="94" t="s">
        <v>93</v>
      </c>
      <c r="B83" s="103">
        <v>2</v>
      </c>
      <c r="C83" s="68" t="s">
        <v>99</v>
      </c>
      <c r="D83" s="69">
        <v>2</v>
      </c>
      <c r="E83" s="69">
        <v>2</v>
      </c>
      <c r="F83" s="69">
        <v>24177.723000000002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</row>
    <row r="84" spans="1:14" x14ac:dyDescent="0.25">
      <c r="A84" s="94" t="s">
        <v>93</v>
      </c>
      <c r="B84" s="103">
        <v>2</v>
      </c>
      <c r="C84" s="68" t="s">
        <v>100</v>
      </c>
      <c r="D84" s="69">
        <v>0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</row>
    <row r="85" spans="1:14" x14ac:dyDescent="0.25">
      <c r="A85" s="94" t="s">
        <v>93</v>
      </c>
      <c r="B85" s="103">
        <v>5</v>
      </c>
      <c r="C85" s="68" t="s">
        <v>101</v>
      </c>
      <c r="D85" s="69">
        <v>1</v>
      </c>
      <c r="E85" s="69">
        <v>1</v>
      </c>
      <c r="F85" s="69">
        <v>173.898</v>
      </c>
      <c r="G85" s="69">
        <v>0</v>
      </c>
      <c r="H85" s="69">
        <v>0</v>
      </c>
      <c r="I85" s="69">
        <v>1</v>
      </c>
      <c r="J85" s="69">
        <v>179.17400000000001</v>
      </c>
      <c r="K85" s="69">
        <v>0</v>
      </c>
      <c r="L85" s="69">
        <v>0</v>
      </c>
      <c r="M85" s="69">
        <v>0</v>
      </c>
      <c r="N85" s="69">
        <v>0</v>
      </c>
    </row>
    <row r="86" spans="1:14" x14ac:dyDescent="0.25">
      <c r="A86" s="94" t="s">
        <v>93</v>
      </c>
      <c r="B86" s="103">
        <v>5</v>
      </c>
      <c r="C86" s="68" t="s">
        <v>102</v>
      </c>
      <c r="D86" s="69">
        <v>0</v>
      </c>
      <c r="E86" s="69">
        <v>0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</row>
    <row r="87" spans="1:14" x14ac:dyDescent="0.25">
      <c r="A87" s="94" t="s">
        <v>93</v>
      </c>
      <c r="B87" s="103">
        <v>4</v>
      </c>
      <c r="C87" s="68" t="s">
        <v>103</v>
      </c>
      <c r="D87" s="69">
        <v>0</v>
      </c>
      <c r="E87" s="69">
        <v>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</row>
    <row r="88" spans="1:14" x14ac:dyDescent="0.25">
      <c r="A88" s="94" t="s">
        <v>93</v>
      </c>
      <c r="B88" s="103">
        <v>4</v>
      </c>
      <c r="C88" s="68" t="s">
        <v>104</v>
      </c>
      <c r="D88" s="69">
        <v>0</v>
      </c>
      <c r="E88" s="69">
        <v>0</v>
      </c>
      <c r="F88" s="69">
        <v>0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</row>
    <row r="89" spans="1:14" x14ac:dyDescent="0.25">
      <c r="A89" s="94" t="s">
        <v>93</v>
      </c>
      <c r="B89" s="103">
        <v>4</v>
      </c>
      <c r="C89" s="68" t="s">
        <v>105</v>
      </c>
      <c r="D89" s="69">
        <v>0</v>
      </c>
      <c r="E89" s="69">
        <v>0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</row>
    <row r="90" spans="1:14" x14ac:dyDescent="0.25">
      <c r="A90" s="94" t="s">
        <v>93</v>
      </c>
      <c r="B90" s="103">
        <v>4</v>
      </c>
      <c r="C90" s="68" t="s">
        <v>106</v>
      </c>
      <c r="D90" s="69">
        <v>0</v>
      </c>
      <c r="E90" s="69">
        <v>0</v>
      </c>
      <c r="F90" s="69">
        <v>0</v>
      </c>
      <c r="G90" s="69">
        <v>0</v>
      </c>
      <c r="H90" s="69">
        <v>0</v>
      </c>
      <c r="I90" s="69">
        <v>0</v>
      </c>
      <c r="J90" s="69">
        <v>0</v>
      </c>
      <c r="K90" s="69">
        <v>0</v>
      </c>
      <c r="L90" s="69">
        <v>0</v>
      </c>
      <c r="M90" s="69">
        <v>0</v>
      </c>
      <c r="N90" s="69">
        <v>0</v>
      </c>
    </row>
    <row r="91" spans="1:14" x14ac:dyDescent="0.25">
      <c r="A91" s="94" t="s">
        <v>93</v>
      </c>
      <c r="B91" s="103">
        <v>4</v>
      </c>
      <c r="C91" s="68" t="s">
        <v>107</v>
      </c>
      <c r="D91" s="69">
        <v>0</v>
      </c>
      <c r="E91" s="69">
        <v>0</v>
      </c>
      <c r="F91" s="69">
        <v>0</v>
      </c>
      <c r="G91" s="69">
        <v>0</v>
      </c>
      <c r="H91" s="69">
        <v>0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</row>
    <row r="92" spans="1:14" x14ac:dyDescent="0.25">
      <c r="A92" s="94" t="s">
        <v>93</v>
      </c>
      <c r="B92" s="103">
        <v>4</v>
      </c>
      <c r="C92" s="68" t="s">
        <v>108</v>
      </c>
      <c r="D92" s="69">
        <v>0</v>
      </c>
      <c r="E92" s="69">
        <v>0</v>
      </c>
      <c r="F92" s="69">
        <v>0</v>
      </c>
      <c r="G92" s="69">
        <v>0</v>
      </c>
      <c r="H92" s="69">
        <v>0</v>
      </c>
      <c r="I92" s="69"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</row>
    <row r="93" spans="1:14" x14ac:dyDescent="0.25">
      <c r="A93" s="94" t="s">
        <v>93</v>
      </c>
      <c r="B93" s="103">
        <v>3</v>
      </c>
      <c r="C93" s="68" t="s">
        <v>109</v>
      </c>
      <c r="D93" s="69">
        <v>0</v>
      </c>
      <c r="E93" s="69">
        <v>0</v>
      </c>
      <c r="F93" s="69">
        <v>0</v>
      </c>
      <c r="G93" s="69">
        <v>0</v>
      </c>
      <c r="H93" s="69">
        <v>0</v>
      </c>
      <c r="I93" s="69"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</row>
    <row r="94" spans="1:14" x14ac:dyDescent="0.25">
      <c r="A94" s="94" t="s">
        <v>93</v>
      </c>
      <c r="B94" s="103">
        <v>3</v>
      </c>
      <c r="C94" s="68" t="s">
        <v>110</v>
      </c>
      <c r="D94" s="69">
        <v>171</v>
      </c>
      <c r="E94" s="69">
        <v>171</v>
      </c>
      <c r="F94" s="69">
        <v>54659.061999999998</v>
      </c>
      <c r="G94" s="69">
        <v>154</v>
      </c>
      <c r="H94" s="69">
        <v>7707.7449999999999</v>
      </c>
      <c r="I94" s="69">
        <v>9</v>
      </c>
      <c r="J94" s="69">
        <v>16224.152</v>
      </c>
      <c r="K94" s="69">
        <v>1</v>
      </c>
      <c r="L94" s="69">
        <v>60</v>
      </c>
      <c r="M94" s="69">
        <v>0</v>
      </c>
      <c r="N94" s="69">
        <v>0</v>
      </c>
    </row>
    <row r="95" spans="1:14" x14ac:dyDescent="0.25">
      <c r="A95" s="94" t="s">
        <v>93</v>
      </c>
      <c r="B95" s="103">
        <v>3</v>
      </c>
      <c r="C95" s="68" t="s">
        <v>111</v>
      </c>
      <c r="D95" s="69">
        <v>63</v>
      </c>
      <c r="E95" s="69">
        <v>63</v>
      </c>
      <c r="F95" s="69">
        <v>90295.290999999997</v>
      </c>
      <c r="G95" s="69">
        <v>57</v>
      </c>
      <c r="H95" s="69">
        <v>28886.297999999999</v>
      </c>
      <c r="I95" s="69">
        <v>0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</row>
    <row r="96" spans="1:14" x14ac:dyDescent="0.25">
      <c r="A96" s="94" t="s">
        <v>93</v>
      </c>
      <c r="B96" s="103">
        <v>5</v>
      </c>
      <c r="C96" s="68" t="s">
        <v>112</v>
      </c>
      <c r="D96" s="69">
        <v>3</v>
      </c>
      <c r="E96" s="69">
        <v>3</v>
      </c>
      <c r="F96" s="69">
        <v>16581.617999999999</v>
      </c>
      <c r="G96" s="69">
        <v>0</v>
      </c>
      <c r="H96" s="69">
        <v>0</v>
      </c>
      <c r="I96" s="69">
        <v>3</v>
      </c>
      <c r="J96" s="69">
        <v>16575.958999999999</v>
      </c>
      <c r="K96" s="69">
        <v>0</v>
      </c>
      <c r="L96" s="69">
        <v>0</v>
      </c>
      <c r="M96" s="69">
        <v>0</v>
      </c>
      <c r="N96" s="69">
        <v>0</v>
      </c>
    </row>
    <row r="97" spans="1:14" x14ac:dyDescent="0.25">
      <c r="A97" s="94" t="s">
        <v>93</v>
      </c>
      <c r="B97" s="103">
        <v>5</v>
      </c>
      <c r="C97" s="68" t="s">
        <v>113</v>
      </c>
      <c r="D97" s="69">
        <v>0</v>
      </c>
      <c r="E97" s="69">
        <v>0</v>
      </c>
      <c r="F97" s="69">
        <v>0</v>
      </c>
      <c r="G97" s="69">
        <v>0</v>
      </c>
      <c r="H97" s="69">
        <v>0</v>
      </c>
      <c r="I97" s="69">
        <v>0</v>
      </c>
      <c r="J97" s="69">
        <v>0</v>
      </c>
      <c r="K97" s="69">
        <v>0</v>
      </c>
      <c r="L97" s="69">
        <v>0</v>
      </c>
      <c r="M97" s="69">
        <v>0</v>
      </c>
      <c r="N97" s="69">
        <v>0</v>
      </c>
    </row>
    <row r="98" spans="1:14" x14ac:dyDescent="0.25">
      <c r="A98" s="94" t="s">
        <v>114</v>
      </c>
      <c r="B98" s="103">
        <v>4</v>
      </c>
      <c r="C98" s="68" t="s">
        <v>115</v>
      </c>
      <c r="D98" s="69">
        <v>4</v>
      </c>
      <c r="E98" s="69">
        <v>4</v>
      </c>
      <c r="F98" s="69">
        <v>0</v>
      </c>
      <c r="G98" s="69">
        <v>3</v>
      </c>
      <c r="H98" s="69">
        <f>+(523405+817760+125000)/1000</f>
        <v>1466.165</v>
      </c>
      <c r="I98" s="69">
        <v>0</v>
      </c>
      <c r="J98" s="69">
        <v>0</v>
      </c>
      <c r="K98" s="69">
        <v>0</v>
      </c>
      <c r="L98" s="69">
        <v>0</v>
      </c>
      <c r="M98" s="69">
        <v>4</v>
      </c>
      <c r="N98" s="69">
        <v>10600.77</v>
      </c>
    </row>
    <row r="99" spans="1:14" x14ac:dyDescent="0.25">
      <c r="A99" s="94" t="s">
        <v>114</v>
      </c>
      <c r="B99" s="103">
        <v>4</v>
      </c>
      <c r="C99" s="68" t="s">
        <v>116</v>
      </c>
      <c r="D99" s="69">
        <v>5</v>
      </c>
      <c r="E99" s="69">
        <v>5</v>
      </c>
      <c r="F99" s="69">
        <v>0</v>
      </c>
      <c r="G99" s="69">
        <v>3</v>
      </c>
      <c r="H99" s="69">
        <f>+(24537+20000+817451)/1000</f>
        <v>861.98800000000006</v>
      </c>
      <c r="I99" s="69">
        <v>0</v>
      </c>
      <c r="J99" s="69">
        <v>0</v>
      </c>
      <c r="K99" s="69">
        <v>0</v>
      </c>
      <c r="L99" s="69">
        <v>0</v>
      </c>
      <c r="M99" s="69">
        <v>5</v>
      </c>
      <c r="N99" s="69">
        <v>16595.009999999998</v>
      </c>
    </row>
    <row r="100" spans="1:14" x14ac:dyDescent="0.25">
      <c r="A100" s="94" t="s">
        <v>114</v>
      </c>
      <c r="B100" s="103">
        <v>4</v>
      </c>
      <c r="C100" s="68" t="s">
        <v>117</v>
      </c>
      <c r="D100" s="69">
        <v>3</v>
      </c>
      <c r="E100" s="69">
        <v>3</v>
      </c>
      <c r="F100" s="69">
        <v>0</v>
      </c>
      <c r="G100" s="69">
        <v>3</v>
      </c>
      <c r="H100" s="69">
        <f>+(125000+100000+150000)/1000</f>
        <v>375</v>
      </c>
      <c r="I100" s="69">
        <v>0</v>
      </c>
      <c r="J100" s="69">
        <v>0</v>
      </c>
      <c r="K100" s="69">
        <v>0</v>
      </c>
      <c r="L100" s="69">
        <v>0</v>
      </c>
      <c r="M100" s="69">
        <v>3</v>
      </c>
      <c r="N100" s="69">
        <v>373.01</v>
      </c>
    </row>
    <row r="101" spans="1:14" x14ac:dyDescent="0.25">
      <c r="A101" s="94" t="s">
        <v>118</v>
      </c>
      <c r="B101" s="103">
        <v>2</v>
      </c>
      <c r="C101" s="68" t="s">
        <v>188</v>
      </c>
      <c r="D101" s="69">
        <v>8</v>
      </c>
      <c r="E101" s="69">
        <v>8</v>
      </c>
      <c r="F101" s="69">
        <v>10070.700000000001</v>
      </c>
      <c r="G101" s="69">
        <v>9</v>
      </c>
      <c r="H101" s="69">
        <v>2698.1</v>
      </c>
      <c r="I101" s="69">
        <v>0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</row>
    <row r="102" spans="1:14" x14ac:dyDescent="0.25">
      <c r="A102" s="94" t="s">
        <v>118</v>
      </c>
      <c r="B102" s="103">
        <v>3</v>
      </c>
      <c r="C102" s="68" t="s">
        <v>120</v>
      </c>
      <c r="D102" s="69">
        <v>6</v>
      </c>
      <c r="E102" s="69">
        <v>6</v>
      </c>
      <c r="F102" s="69">
        <v>15649.93</v>
      </c>
      <c r="G102" s="69">
        <v>3</v>
      </c>
      <c r="H102" s="69">
        <v>708.91</v>
      </c>
      <c r="I102" s="69">
        <v>0</v>
      </c>
      <c r="J102" s="69">
        <v>0</v>
      </c>
      <c r="K102" s="69">
        <v>0</v>
      </c>
      <c r="L102" s="69">
        <v>0</v>
      </c>
      <c r="M102" s="69">
        <v>0</v>
      </c>
      <c r="N102" s="69">
        <v>0</v>
      </c>
    </row>
    <row r="103" spans="1:14" x14ac:dyDescent="0.25">
      <c r="A103" s="94" t="s">
        <v>118</v>
      </c>
      <c r="B103" s="103">
        <v>3</v>
      </c>
      <c r="C103" s="68" t="s">
        <v>121</v>
      </c>
      <c r="D103" s="69">
        <v>7</v>
      </c>
      <c r="E103" s="69">
        <v>7</v>
      </c>
      <c r="F103" s="69">
        <v>10539.52</v>
      </c>
      <c r="G103" s="69">
        <v>5</v>
      </c>
      <c r="H103" s="69">
        <v>2429.06</v>
      </c>
      <c r="I103" s="69">
        <v>0</v>
      </c>
      <c r="J103" s="69">
        <v>0</v>
      </c>
      <c r="K103" s="69">
        <v>0</v>
      </c>
      <c r="L103" s="69">
        <v>0</v>
      </c>
      <c r="M103" s="69">
        <v>0</v>
      </c>
      <c r="N103" s="69">
        <v>0</v>
      </c>
    </row>
    <row r="104" spans="1:14" x14ac:dyDescent="0.25">
      <c r="A104" s="94" t="s">
        <v>118</v>
      </c>
      <c r="B104" s="103">
        <v>5</v>
      </c>
      <c r="C104" s="68" t="s">
        <v>173</v>
      </c>
      <c r="D104" s="69">
        <v>14</v>
      </c>
      <c r="E104" s="69">
        <v>14</v>
      </c>
      <c r="F104" s="69">
        <v>15608.76</v>
      </c>
      <c r="G104" s="69">
        <v>8</v>
      </c>
      <c r="H104" s="69">
        <v>1110</v>
      </c>
      <c r="I104" s="69">
        <v>1</v>
      </c>
      <c r="J104" s="69">
        <v>6339.96</v>
      </c>
      <c r="K104" s="69">
        <v>0</v>
      </c>
      <c r="L104" s="69">
        <v>0</v>
      </c>
      <c r="M104" s="69">
        <v>0</v>
      </c>
      <c r="N104" s="69">
        <v>0</v>
      </c>
    </row>
    <row r="105" spans="1:14" x14ac:dyDescent="0.25">
      <c r="A105" s="94" t="s">
        <v>118</v>
      </c>
      <c r="B105" s="103">
        <v>5</v>
      </c>
      <c r="C105" s="68" t="s">
        <v>174</v>
      </c>
      <c r="D105" s="69">
        <v>2</v>
      </c>
      <c r="E105" s="69">
        <v>2</v>
      </c>
      <c r="F105" s="69">
        <v>2100</v>
      </c>
      <c r="G105" s="69">
        <v>2</v>
      </c>
      <c r="H105" s="69">
        <v>450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</row>
    <row r="106" spans="1:14" x14ac:dyDescent="0.25">
      <c r="A106" s="94" t="s">
        <v>118</v>
      </c>
      <c r="B106" s="103">
        <v>5</v>
      </c>
      <c r="C106" s="68" t="s">
        <v>124</v>
      </c>
      <c r="D106" s="69">
        <v>5</v>
      </c>
      <c r="E106" s="69">
        <v>5</v>
      </c>
      <c r="F106" s="69">
        <v>1337.76</v>
      </c>
      <c r="G106" s="69">
        <v>5</v>
      </c>
      <c r="H106" s="69">
        <v>1337.76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</row>
    <row r="107" spans="1:14" x14ac:dyDescent="0.25">
      <c r="A107" s="94" t="s">
        <v>118</v>
      </c>
      <c r="B107" s="103">
        <v>5</v>
      </c>
      <c r="C107" s="68" t="s">
        <v>125</v>
      </c>
      <c r="D107" s="69">
        <v>4</v>
      </c>
      <c r="E107" s="69">
        <v>4</v>
      </c>
      <c r="F107" s="69">
        <v>720</v>
      </c>
      <c r="G107" s="69">
        <v>4</v>
      </c>
      <c r="H107" s="69">
        <v>720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</row>
    <row r="108" spans="1:14" x14ac:dyDescent="0.25">
      <c r="A108" s="94" t="s">
        <v>118</v>
      </c>
      <c r="B108" s="103">
        <v>5</v>
      </c>
      <c r="C108" s="68" t="s">
        <v>126</v>
      </c>
      <c r="D108" s="69">
        <v>4</v>
      </c>
      <c r="E108" s="69">
        <v>4</v>
      </c>
      <c r="F108" s="69">
        <v>520</v>
      </c>
      <c r="G108" s="69">
        <v>4</v>
      </c>
      <c r="H108" s="69">
        <v>520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69">
        <v>0</v>
      </c>
    </row>
    <row r="109" spans="1:14" x14ac:dyDescent="0.25">
      <c r="A109" s="94" t="s">
        <v>118</v>
      </c>
      <c r="B109" s="103">
        <v>5</v>
      </c>
      <c r="C109" s="68" t="s">
        <v>127</v>
      </c>
      <c r="D109" s="69">
        <v>10</v>
      </c>
      <c r="E109" s="69">
        <v>10</v>
      </c>
      <c r="F109" s="69">
        <v>4478.88</v>
      </c>
      <c r="G109" s="69">
        <v>10</v>
      </c>
      <c r="H109" s="69">
        <v>1428.88</v>
      </c>
      <c r="I109" s="69">
        <v>0</v>
      </c>
      <c r="J109" s="69">
        <v>0</v>
      </c>
      <c r="K109" s="69">
        <v>0</v>
      </c>
      <c r="L109" s="69">
        <v>0</v>
      </c>
      <c r="M109" s="69">
        <v>0</v>
      </c>
      <c r="N109" s="69">
        <v>0</v>
      </c>
    </row>
    <row r="110" spans="1:14" x14ac:dyDescent="0.25">
      <c r="A110" s="94" t="s">
        <v>128</v>
      </c>
      <c r="B110" s="103">
        <v>1</v>
      </c>
      <c r="C110" s="68" t="s">
        <v>131</v>
      </c>
      <c r="D110" s="69">
        <v>1</v>
      </c>
      <c r="E110" s="69">
        <v>1</v>
      </c>
      <c r="F110" s="69">
        <v>10</v>
      </c>
      <c r="G110" s="69">
        <v>1</v>
      </c>
      <c r="H110" s="69">
        <v>10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69">
        <v>0</v>
      </c>
    </row>
    <row r="111" spans="1:14" x14ac:dyDescent="0.25">
      <c r="A111" s="94" t="s">
        <v>128</v>
      </c>
      <c r="B111" s="103">
        <v>2</v>
      </c>
      <c r="C111" s="68" t="s">
        <v>130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69">
        <v>0</v>
      </c>
    </row>
    <row r="112" spans="1:14" x14ac:dyDescent="0.25">
      <c r="A112" s="94" t="s">
        <v>128</v>
      </c>
      <c r="B112" s="103">
        <v>3</v>
      </c>
      <c r="C112" s="68" t="s">
        <v>132</v>
      </c>
      <c r="D112" s="69">
        <v>9</v>
      </c>
      <c r="E112" s="69">
        <v>9</v>
      </c>
      <c r="F112" s="69">
        <v>266.01</v>
      </c>
      <c r="G112" s="69">
        <v>9</v>
      </c>
      <c r="H112" s="69">
        <v>240.41</v>
      </c>
      <c r="I112" s="69">
        <v>0</v>
      </c>
      <c r="J112" s="69">
        <v>0</v>
      </c>
      <c r="K112" s="69">
        <v>0</v>
      </c>
      <c r="L112" s="69">
        <v>0</v>
      </c>
      <c r="M112" s="69">
        <v>0</v>
      </c>
      <c r="N112" s="69">
        <v>0</v>
      </c>
    </row>
    <row r="113" spans="1:14" x14ac:dyDescent="0.25">
      <c r="A113" s="94" t="s">
        <v>128</v>
      </c>
      <c r="B113" s="103">
        <v>4</v>
      </c>
      <c r="C113" s="68" t="s">
        <v>133</v>
      </c>
      <c r="D113" s="69">
        <v>0</v>
      </c>
      <c r="E113" s="69">
        <v>0</v>
      </c>
      <c r="F113" s="69">
        <v>0</v>
      </c>
      <c r="G113" s="69">
        <v>0</v>
      </c>
      <c r="H113" s="69">
        <v>0</v>
      </c>
      <c r="I113" s="69">
        <v>0</v>
      </c>
      <c r="J113" s="69">
        <v>0</v>
      </c>
      <c r="K113" s="69">
        <v>0</v>
      </c>
      <c r="L113" s="69">
        <v>0</v>
      </c>
      <c r="M113" s="69">
        <v>0</v>
      </c>
      <c r="N113" s="69">
        <v>0</v>
      </c>
    </row>
    <row r="114" spans="1:14" x14ac:dyDescent="0.25">
      <c r="A114" s="94" t="s">
        <v>128</v>
      </c>
      <c r="B114" s="103">
        <v>5</v>
      </c>
      <c r="C114" s="68" t="s">
        <v>129</v>
      </c>
      <c r="D114" s="69">
        <v>10</v>
      </c>
      <c r="E114" s="69">
        <v>10</v>
      </c>
      <c r="F114" s="69">
        <v>3630.65</v>
      </c>
      <c r="G114" s="69">
        <v>8</v>
      </c>
      <c r="H114" s="69">
        <v>211.35</v>
      </c>
      <c r="I114" s="69">
        <v>0</v>
      </c>
      <c r="J114" s="69">
        <v>0</v>
      </c>
      <c r="K114" s="69">
        <v>0</v>
      </c>
      <c r="L114" s="69">
        <v>0</v>
      </c>
      <c r="M114" s="69">
        <v>0</v>
      </c>
      <c r="N114" s="69">
        <v>0</v>
      </c>
    </row>
    <row r="115" spans="1:14" x14ac:dyDescent="0.25">
      <c r="A115" s="73" t="s">
        <v>157</v>
      </c>
      <c r="B115" s="99">
        <v>3</v>
      </c>
      <c r="C115" s="65" t="s">
        <v>189</v>
      </c>
      <c r="D115" s="38">
        <v>3</v>
      </c>
      <c r="E115" s="38">
        <v>3</v>
      </c>
      <c r="F115" s="38">
        <v>304.07</v>
      </c>
      <c r="G115" s="38">
        <v>3</v>
      </c>
      <c r="H115" s="38">
        <v>253.55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</row>
    <row r="116" spans="1:14" x14ac:dyDescent="0.25">
      <c r="A116" s="73" t="s">
        <v>157</v>
      </c>
      <c r="B116" s="99">
        <v>3</v>
      </c>
      <c r="C116" s="65" t="s">
        <v>190</v>
      </c>
      <c r="D116" s="38">
        <v>10</v>
      </c>
      <c r="E116" s="38">
        <v>10</v>
      </c>
      <c r="F116" s="38">
        <v>4130.4399999999996</v>
      </c>
      <c r="G116" s="38">
        <v>10</v>
      </c>
      <c r="H116" s="38">
        <v>4025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</row>
    <row r="117" spans="1:14" x14ac:dyDescent="0.25">
      <c r="A117" s="73" t="s">
        <v>157</v>
      </c>
      <c r="B117" s="99">
        <v>3</v>
      </c>
      <c r="C117" s="65" t="s">
        <v>206</v>
      </c>
      <c r="D117" s="38">
        <v>2</v>
      </c>
      <c r="E117" s="38">
        <v>2</v>
      </c>
      <c r="F117" s="38">
        <v>0.05</v>
      </c>
      <c r="G117" s="38">
        <v>2</v>
      </c>
      <c r="H117" s="38">
        <v>0.05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</row>
    <row r="118" spans="1:14" x14ac:dyDescent="0.25">
      <c r="A118" s="73" t="s">
        <v>157</v>
      </c>
      <c r="B118" s="99">
        <v>5</v>
      </c>
      <c r="C118" s="65" t="s">
        <v>177</v>
      </c>
      <c r="D118" s="38">
        <v>2</v>
      </c>
      <c r="E118" s="38">
        <v>2</v>
      </c>
      <c r="F118" s="38">
        <v>89.73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</row>
    <row r="119" spans="1:14" x14ac:dyDescent="0.25">
      <c r="A119" s="73" t="s">
        <v>157</v>
      </c>
      <c r="B119" s="99">
        <v>5</v>
      </c>
      <c r="C119" s="65" t="s">
        <v>207</v>
      </c>
      <c r="D119" s="38">
        <v>40</v>
      </c>
      <c r="E119" s="38">
        <v>40</v>
      </c>
      <c r="F119" s="38">
        <v>4989.99</v>
      </c>
      <c r="G119" s="38">
        <v>40</v>
      </c>
      <c r="H119" s="38">
        <v>4355.68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</row>
    <row r="120" spans="1:14" x14ac:dyDescent="0.25">
      <c r="A120" s="73" t="s">
        <v>157</v>
      </c>
      <c r="B120" s="99">
        <v>5</v>
      </c>
      <c r="C120" s="65" t="s">
        <v>37</v>
      </c>
      <c r="D120" s="38">
        <v>2</v>
      </c>
      <c r="E120" s="38">
        <v>2</v>
      </c>
      <c r="F120" s="38">
        <v>58.65</v>
      </c>
      <c r="G120" s="38">
        <v>2</v>
      </c>
      <c r="H120" s="38">
        <v>60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</row>
    <row r="121" spans="1:14" x14ac:dyDescent="0.25">
      <c r="A121" s="73" t="s">
        <v>157</v>
      </c>
      <c r="B121" s="99">
        <v>5</v>
      </c>
      <c r="C121" s="65" t="s">
        <v>208</v>
      </c>
      <c r="D121" s="38">
        <v>1</v>
      </c>
      <c r="E121" s="38">
        <v>1</v>
      </c>
      <c r="F121" s="38">
        <v>14.32</v>
      </c>
      <c r="G121" s="38">
        <v>1</v>
      </c>
      <c r="H121" s="38">
        <v>15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</row>
    <row r="122" spans="1:14" x14ac:dyDescent="0.25">
      <c r="A122" s="106"/>
      <c r="B122" s="108"/>
      <c r="C122" s="75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x14ac:dyDescent="0.25">
      <c r="A123" s="90"/>
      <c r="B123" s="118"/>
      <c r="C123" s="119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</row>
    <row r="124" spans="1:14" x14ac:dyDescent="0.25">
      <c r="A124" s="90"/>
      <c r="B124" s="118"/>
      <c r="C124" s="119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</row>
    <row r="125" spans="1:14" x14ac:dyDescent="0.25">
      <c r="A125" s="89"/>
      <c r="B125" s="121"/>
      <c r="C125" s="122" t="s">
        <v>134</v>
      </c>
      <c r="D125" s="123">
        <f>SUM(D126:D131)</f>
        <v>694</v>
      </c>
      <c r="E125" s="123">
        <f t="shared" ref="E125:J125" si="0">SUM(E126:E131)</f>
        <v>694</v>
      </c>
      <c r="F125" s="123">
        <f t="shared" si="0"/>
        <v>651033.75880686729</v>
      </c>
      <c r="G125" s="123">
        <f t="shared" si="0"/>
        <v>560</v>
      </c>
      <c r="H125" s="123">
        <f t="shared" si="0"/>
        <v>170732.64299999998</v>
      </c>
      <c r="I125" s="123">
        <f t="shared" si="0"/>
        <v>29</v>
      </c>
      <c r="J125" s="123">
        <f t="shared" si="0"/>
        <v>164229.47600000002</v>
      </c>
      <c r="K125" s="123">
        <f>SUM(K126:K131)</f>
        <v>3</v>
      </c>
      <c r="L125" s="123">
        <f>SUM(L126:L131)</f>
        <v>2587.3199999999997</v>
      </c>
      <c r="M125" s="123">
        <f>SUM(M126:M131)</f>
        <v>17</v>
      </c>
      <c r="N125" s="123">
        <f>SUM(N126:N131)</f>
        <v>33816.591999999997</v>
      </c>
    </row>
    <row r="126" spans="1:14" x14ac:dyDescent="0.25">
      <c r="A126" s="90"/>
      <c r="B126" s="118"/>
      <c r="C126" s="124" t="s">
        <v>209</v>
      </c>
      <c r="D126" s="84">
        <f>SUMIF($B$6:$B$121,1,D6:D121)</f>
        <v>10</v>
      </c>
      <c r="E126" s="84">
        <f t="shared" ref="E126:N126" si="1">SUMIF($B$6:$B$121,1,E6:E121)</f>
        <v>10</v>
      </c>
      <c r="F126" s="84">
        <f t="shared" si="1"/>
        <v>9304.9699999999993</v>
      </c>
      <c r="G126" s="84">
        <f t="shared" si="1"/>
        <v>6</v>
      </c>
      <c r="H126" s="84">
        <f t="shared" si="1"/>
        <v>2942.04</v>
      </c>
      <c r="I126" s="84">
        <f t="shared" si="1"/>
        <v>0</v>
      </c>
      <c r="J126" s="84">
        <f t="shared" si="1"/>
        <v>0</v>
      </c>
      <c r="K126" s="84">
        <f t="shared" si="1"/>
        <v>0</v>
      </c>
      <c r="L126" s="84">
        <f t="shared" si="1"/>
        <v>0</v>
      </c>
      <c r="M126" s="84">
        <f t="shared" si="1"/>
        <v>1</v>
      </c>
      <c r="N126" s="84">
        <f t="shared" si="1"/>
        <v>5477.14</v>
      </c>
    </row>
    <row r="127" spans="1:14" x14ac:dyDescent="0.25">
      <c r="A127" s="90"/>
      <c r="B127" s="118"/>
      <c r="C127" s="125" t="s">
        <v>210</v>
      </c>
      <c r="D127" s="86">
        <f>SUMIF($B$6:$B$121,2,D6:D121)</f>
        <v>47</v>
      </c>
      <c r="E127" s="86">
        <f t="shared" ref="E127:N127" si="2">SUMIF($B$6:$B$121,2,E6:E121)</f>
        <v>47</v>
      </c>
      <c r="F127" s="86">
        <f t="shared" si="2"/>
        <v>92067.377010000011</v>
      </c>
      <c r="G127" s="86">
        <f t="shared" si="2"/>
        <v>30</v>
      </c>
      <c r="H127" s="86">
        <f t="shared" si="2"/>
        <v>16604.114999999998</v>
      </c>
      <c r="I127" s="86">
        <f t="shared" si="2"/>
        <v>1</v>
      </c>
      <c r="J127" s="86">
        <f t="shared" si="2"/>
        <v>20100</v>
      </c>
      <c r="K127" s="86">
        <f t="shared" si="2"/>
        <v>0</v>
      </c>
      <c r="L127" s="86">
        <f t="shared" si="2"/>
        <v>0</v>
      </c>
      <c r="M127" s="86">
        <f t="shared" si="2"/>
        <v>0</v>
      </c>
      <c r="N127" s="86">
        <f t="shared" si="2"/>
        <v>0</v>
      </c>
    </row>
    <row r="128" spans="1:14" x14ac:dyDescent="0.25">
      <c r="A128" s="90"/>
      <c r="B128" s="118"/>
      <c r="C128" s="125" t="s">
        <v>211</v>
      </c>
      <c r="D128" s="86">
        <f>SUMIF($B$6:$B$121,3,D6:D121)</f>
        <v>429</v>
      </c>
      <c r="E128" s="86">
        <f t="shared" ref="E128:N128" si="3">SUMIF($B$6:$B$121,3,E6:E121)</f>
        <v>429</v>
      </c>
      <c r="F128" s="86">
        <f t="shared" si="3"/>
        <v>378447.663682724</v>
      </c>
      <c r="G128" s="86">
        <f t="shared" si="3"/>
        <v>362</v>
      </c>
      <c r="H128" s="86">
        <f t="shared" si="3"/>
        <v>130079.726</v>
      </c>
      <c r="I128" s="86">
        <f t="shared" si="3"/>
        <v>13</v>
      </c>
      <c r="J128" s="86">
        <f t="shared" si="3"/>
        <v>22264.87</v>
      </c>
      <c r="K128" s="86">
        <f t="shared" si="3"/>
        <v>2</v>
      </c>
      <c r="L128" s="86">
        <f t="shared" si="3"/>
        <v>2028.09</v>
      </c>
      <c r="M128" s="86">
        <f t="shared" si="3"/>
        <v>0</v>
      </c>
      <c r="N128" s="86">
        <f t="shared" si="3"/>
        <v>0</v>
      </c>
    </row>
    <row r="129" spans="1:14" x14ac:dyDescent="0.25">
      <c r="A129" s="90"/>
      <c r="B129" s="118"/>
      <c r="C129" s="125" t="s">
        <v>212</v>
      </c>
      <c r="D129" s="86">
        <f>SUMIF($B$6:$B$121,4,D6:D121)</f>
        <v>51</v>
      </c>
      <c r="E129" s="86">
        <f t="shared" ref="E129:N129" si="4">SUMIF($B$6:$B$121,4,E6:E121)</f>
        <v>51</v>
      </c>
      <c r="F129" s="86">
        <f t="shared" si="4"/>
        <v>48765.867941985307</v>
      </c>
      <c r="G129" s="86">
        <f t="shared" si="4"/>
        <v>32</v>
      </c>
      <c r="H129" s="86">
        <f t="shared" si="4"/>
        <v>4436.8670000000002</v>
      </c>
      <c r="I129" s="86">
        <f t="shared" si="4"/>
        <v>2</v>
      </c>
      <c r="J129" s="86">
        <f t="shared" si="4"/>
        <v>35298.980000000003</v>
      </c>
      <c r="K129" s="86">
        <f t="shared" si="4"/>
        <v>1</v>
      </c>
      <c r="L129" s="86">
        <f t="shared" si="4"/>
        <v>559.23</v>
      </c>
      <c r="M129" s="86">
        <f t="shared" si="4"/>
        <v>12</v>
      </c>
      <c r="N129" s="86">
        <f t="shared" si="4"/>
        <v>27568.789999999997</v>
      </c>
    </row>
    <row r="130" spans="1:14" x14ac:dyDescent="0.25">
      <c r="A130" s="90"/>
      <c r="B130" s="118"/>
      <c r="C130" s="125" t="s">
        <v>213</v>
      </c>
      <c r="D130" s="86">
        <f>SUMIF($B$6:$B$121,5,D6:D121)</f>
        <v>153</v>
      </c>
      <c r="E130" s="86">
        <f t="shared" ref="E130:N130" si="5">SUMIF($B$6:$B$121,5,E6:E121)</f>
        <v>153</v>
      </c>
      <c r="F130" s="86">
        <f t="shared" si="5"/>
        <v>63006.000172158005</v>
      </c>
      <c r="G130" s="86">
        <f t="shared" si="5"/>
        <v>130</v>
      </c>
      <c r="H130" s="86">
        <f t="shared" si="5"/>
        <v>16669.894999999997</v>
      </c>
      <c r="I130" s="86">
        <f t="shared" si="5"/>
        <v>9</v>
      </c>
      <c r="J130" s="86">
        <f t="shared" si="5"/>
        <v>26884.57</v>
      </c>
      <c r="K130" s="86">
        <f t="shared" si="5"/>
        <v>0</v>
      </c>
      <c r="L130" s="86">
        <f t="shared" si="5"/>
        <v>0</v>
      </c>
      <c r="M130" s="86">
        <f t="shared" si="5"/>
        <v>4</v>
      </c>
      <c r="N130" s="86">
        <f t="shared" si="5"/>
        <v>770.66200000000003</v>
      </c>
    </row>
    <row r="131" spans="1:14" x14ac:dyDescent="0.25">
      <c r="A131" s="90"/>
      <c r="B131" s="118"/>
      <c r="C131" s="126" t="s">
        <v>214</v>
      </c>
      <c r="D131" s="88">
        <f>SUMIF($B$6:$B$121,6,D6:D121)</f>
        <v>4</v>
      </c>
      <c r="E131" s="88">
        <f t="shared" ref="E131:N131" si="6">SUMIF($B$6:$B$121,6,E6:E121)</f>
        <v>4</v>
      </c>
      <c r="F131" s="88">
        <f t="shared" si="6"/>
        <v>59441.88</v>
      </c>
      <c r="G131" s="88">
        <f t="shared" si="6"/>
        <v>0</v>
      </c>
      <c r="H131" s="88">
        <f t="shared" si="6"/>
        <v>0</v>
      </c>
      <c r="I131" s="88">
        <f t="shared" si="6"/>
        <v>4</v>
      </c>
      <c r="J131" s="88">
        <f t="shared" si="6"/>
        <v>59681.056000000004</v>
      </c>
      <c r="K131" s="88">
        <f t="shared" si="6"/>
        <v>0</v>
      </c>
      <c r="L131" s="88">
        <f t="shared" si="6"/>
        <v>0</v>
      </c>
      <c r="M131" s="88">
        <f t="shared" si="6"/>
        <v>0</v>
      </c>
      <c r="N131" s="88">
        <f t="shared" si="6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workbookViewId="0">
      <selection activeCell="C100" sqref="C100"/>
    </sheetView>
  </sheetViews>
  <sheetFormatPr baseColWidth="10" defaultRowHeight="15" x14ac:dyDescent="0.25"/>
  <cols>
    <col min="3" max="3" width="25.140625" bestFit="1" customWidth="1"/>
  </cols>
  <sheetData>
    <row r="1" spans="1:14" x14ac:dyDescent="0.25">
      <c r="A1" s="89" t="s">
        <v>215</v>
      </c>
      <c r="B1" s="28"/>
      <c r="C1" s="89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5">
      <c r="A2" s="89" t="s">
        <v>141</v>
      </c>
      <c r="B2" s="28"/>
      <c r="C2" s="8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89" t="s">
        <v>216</v>
      </c>
      <c r="B3" s="28"/>
      <c r="C3" s="89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5">
      <c r="A4" s="89"/>
      <c r="B4" s="56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 ht="33" x14ac:dyDescent="0.25">
      <c r="A5" s="127" t="s">
        <v>3</v>
      </c>
      <c r="B5" s="128" t="s">
        <v>4</v>
      </c>
      <c r="C5" s="117" t="s">
        <v>5</v>
      </c>
      <c r="D5" s="93" t="s">
        <v>6</v>
      </c>
      <c r="E5" s="93" t="s">
        <v>7</v>
      </c>
      <c r="F5" s="93" t="s">
        <v>217</v>
      </c>
      <c r="G5" s="93" t="s">
        <v>218</v>
      </c>
      <c r="H5" s="93" t="s">
        <v>219</v>
      </c>
      <c r="I5" s="93" t="s">
        <v>182</v>
      </c>
      <c r="J5" s="93" t="s">
        <v>220</v>
      </c>
      <c r="K5" s="93" t="s">
        <v>148</v>
      </c>
      <c r="L5" s="93" t="s">
        <v>221</v>
      </c>
      <c r="M5" s="93" t="s">
        <v>15</v>
      </c>
      <c r="N5" s="93" t="s">
        <v>222</v>
      </c>
    </row>
    <row r="6" spans="1:14" x14ac:dyDescent="0.25">
      <c r="A6" s="94" t="s">
        <v>17</v>
      </c>
      <c r="B6" s="67">
        <v>3</v>
      </c>
      <c r="C6" s="129" t="s">
        <v>18</v>
      </c>
      <c r="D6" s="70">
        <v>7</v>
      </c>
      <c r="E6" s="70">
        <v>7</v>
      </c>
      <c r="F6" s="69">
        <v>6927.2613499999998</v>
      </c>
      <c r="G6" s="70">
        <v>4</v>
      </c>
      <c r="H6" s="70">
        <v>278.87799999999999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</row>
    <row r="7" spans="1:14" x14ac:dyDescent="0.25">
      <c r="A7" s="94" t="s">
        <v>17</v>
      </c>
      <c r="B7" s="67">
        <v>3</v>
      </c>
      <c r="C7" s="129" t="s">
        <v>19</v>
      </c>
      <c r="D7" s="70">
        <v>3</v>
      </c>
      <c r="E7" s="70">
        <v>3</v>
      </c>
      <c r="F7" s="69">
        <v>872.62067000000002</v>
      </c>
      <c r="G7" s="70">
        <v>3</v>
      </c>
      <c r="H7" s="70">
        <v>114.58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</row>
    <row r="8" spans="1:14" x14ac:dyDescent="0.25">
      <c r="A8" s="94" t="s">
        <v>17</v>
      </c>
      <c r="B8" s="67">
        <v>3</v>
      </c>
      <c r="C8" s="129" t="s">
        <v>20</v>
      </c>
      <c r="D8" s="70">
        <v>3</v>
      </c>
      <c r="E8" s="70">
        <v>3</v>
      </c>
      <c r="F8" s="69">
        <v>669.67056000000002</v>
      </c>
      <c r="G8" s="70">
        <v>3</v>
      </c>
      <c r="H8" s="70">
        <v>299.04500000000002</v>
      </c>
      <c r="I8" s="70">
        <v>1</v>
      </c>
      <c r="J8" s="70">
        <v>100.664</v>
      </c>
      <c r="K8" s="70">
        <v>0</v>
      </c>
      <c r="L8" s="70">
        <v>0</v>
      </c>
      <c r="M8" s="70">
        <v>0</v>
      </c>
      <c r="N8" s="70">
        <v>0</v>
      </c>
    </row>
    <row r="9" spans="1:14" x14ac:dyDescent="0.25">
      <c r="A9" s="94" t="s">
        <v>17</v>
      </c>
      <c r="B9" s="67">
        <v>4</v>
      </c>
      <c r="C9" s="129" t="s">
        <v>21</v>
      </c>
      <c r="D9" s="70">
        <v>5</v>
      </c>
      <c r="E9" s="70">
        <v>5</v>
      </c>
      <c r="F9" s="69">
        <v>501.15872999999999</v>
      </c>
      <c r="G9" s="70">
        <v>5</v>
      </c>
      <c r="H9" s="70">
        <v>194.58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</row>
    <row r="10" spans="1:14" x14ac:dyDescent="0.25">
      <c r="A10" s="94" t="s">
        <v>17</v>
      </c>
      <c r="B10" s="67">
        <v>4</v>
      </c>
      <c r="C10" s="129" t="s">
        <v>22</v>
      </c>
      <c r="D10" s="69">
        <v>1</v>
      </c>
      <c r="E10" s="69">
        <v>1</v>
      </c>
      <c r="F10" s="69">
        <v>523.03475000000003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</row>
    <row r="11" spans="1:14" x14ac:dyDescent="0.25">
      <c r="A11" s="94" t="s">
        <v>17</v>
      </c>
      <c r="B11" s="67">
        <v>4</v>
      </c>
      <c r="C11" s="129" t="s">
        <v>23</v>
      </c>
      <c r="D11" s="69">
        <v>1</v>
      </c>
      <c r="E11" s="69">
        <v>1</v>
      </c>
      <c r="F11" s="69">
        <v>32.318210000000001</v>
      </c>
      <c r="G11" s="69">
        <v>1</v>
      </c>
      <c r="H11" s="69">
        <v>16.364999999999998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</row>
    <row r="12" spans="1:14" x14ac:dyDescent="0.25">
      <c r="A12" s="94" t="s">
        <v>17</v>
      </c>
      <c r="B12" s="67">
        <v>4</v>
      </c>
      <c r="C12" s="129" t="s">
        <v>24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x14ac:dyDescent="0.25">
      <c r="A13" s="94" t="s">
        <v>17</v>
      </c>
      <c r="B13" s="67">
        <v>2</v>
      </c>
      <c r="C13" s="129" t="s">
        <v>25</v>
      </c>
      <c r="D13" s="69">
        <v>1</v>
      </c>
      <c r="E13" s="69">
        <v>1</v>
      </c>
      <c r="F13" s="69">
        <v>8236.1602999999996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 x14ac:dyDescent="0.25">
      <c r="A14" s="94" t="s">
        <v>17</v>
      </c>
      <c r="B14" s="67">
        <v>2</v>
      </c>
      <c r="C14" s="129" t="s">
        <v>26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</row>
    <row r="15" spans="1:14" x14ac:dyDescent="0.25">
      <c r="A15" s="94" t="s">
        <v>17</v>
      </c>
      <c r="B15" s="67">
        <v>4</v>
      </c>
      <c r="C15" s="129" t="s">
        <v>27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</row>
    <row r="16" spans="1:14" x14ac:dyDescent="0.25">
      <c r="A16" s="94" t="s">
        <v>17</v>
      </c>
      <c r="B16" s="67">
        <v>3</v>
      </c>
      <c r="C16" s="129" t="s">
        <v>28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</row>
    <row r="17" spans="1:14" x14ac:dyDescent="0.25">
      <c r="A17" s="94" t="s">
        <v>17</v>
      </c>
      <c r="B17" s="67">
        <v>4</v>
      </c>
      <c r="C17" s="129" t="s">
        <v>29</v>
      </c>
      <c r="D17" s="69">
        <v>5</v>
      </c>
      <c r="E17" s="69">
        <v>5</v>
      </c>
      <c r="F17" s="69">
        <v>6726.0957900000003</v>
      </c>
      <c r="G17" s="69">
        <v>5</v>
      </c>
      <c r="H17" s="69">
        <v>248.078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</row>
    <row r="18" spans="1:14" x14ac:dyDescent="0.25">
      <c r="A18" s="94" t="s">
        <v>17</v>
      </c>
      <c r="B18" s="67">
        <v>4</v>
      </c>
      <c r="C18" s="129" t="s">
        <v>30</v>
      </c>
      <c r="D18" s="69">
        <v>4</v>
      </c>
      <c r="E18" s="69">
        <v>4</v>
      </c>
      <c r="F18" s="69">
        <v>1238.9655</v>
      </c>
      <c r="G18" s="69">
        <v>3</v>
      </c>
      <c r="H18" s="69">
        <v>44.999000000000002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</row>
    <row r="19" spans="1:14" x14ac:dyDescent="0.25">
      <c r="A19" s="94" t="s">
        <v>17</v>
      </c>
      <c r="B19" s="67">
        <v>4</v>
      </c>
      <c r="C19" s="129" t="s">
        <v>31</v>
      </c>
      <c r="D19" s="69">
        <v>3</v>
      </c>
      <c r="E19" s="69">
        <v>3</v>
      </c>
      <c r="F19" s="69">
        <v>1122.3777600000001</v>
      </c>
      <c r="G19" s="69">
        <v>1</v>
      </c>
      <c r="H19" s="69">
        <v>24.523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</row>
    <row r="20" spans="1:14" x14ac:dyDescent="0.25">
      <c r="A20" s="94" t="s">
        <v>17</v>
      </c>
      <c r="B20" s="67">
        <v>5</v>
      </c>
      <c r="C20" s="129" t="s">
        <v>32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</row>
    <row r="21" spans="1:14" x14ac:dyDescent="0.25">
      <c r="A21" s="94" t="s">
        <v>17</v>
      </c>
      <c r="B21" s="67">
        <v>2</v>
      </c>
      <c r="C21" s="129" t="s">
        <v>33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</row>
    <row r="22" spans="1:14" x14ac:dyDescent="0.25">
      <c r="A22" s="94" t="s">
        <v>17</v>
      </c>
      <c r="B22" s="67">
        <v>3</v>
      </c>
      <c r="C22" s="129" t="s">
        <v>34</v>
      </c>
      <c r="D22" s="69">
        <v>5</v>
      </c>
      <c r="E22" s="69">
        <v>5</v>
      </c>
      <c r="F22" s="69">
        <v>10993.255369999999</v>
      </c>
      <c r="G22" s="69">
        <v>4</v>
      </c>
      <c r="H22" s="69">
        <v>418.66300000000001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</row>
    <row r="23" spans="1:14" x14ac:dyDescent="0.25">
      <c r="A23" s="94" t="s">
        <v>17</v>
      </c>
      <c r="B23" s="67">
        <v>3</v>
      </c>
      <c r="C23" s="129" t="s">
        <v>36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</row>
    <row r="24" spans="1:14" x14ac:dyDescent="0.25">
      <c r="A24" s="94" t="s">
        <v>17</v>
      </c>
      <c r="B24" s="67">
        <v>3</v>
      </c>
      <c r="C24" s="129" t="s">
        <v>223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</row>
    <row r="25" spans="1:14" x14ac:dyDescent="0.25">
      <c r="A25" s="94" t="s">
        <v>17</v>
      </c>
      <c r="B25" s="67">
        <v>4</v>
      </c>
      <c r="C25" s="129" t="s">
        <v>38</v>
      </c>
      <c r="D25" s="69">
        <v>7</v>
      </c>
      <c r="E25" s="69">
        <v>7</v>
      </c>
      <c r="F25" s="69">
        <v>13198.818569999999</v>
      </c>
      <c r="G25" s="69">
        <v>8</v>
      </c>
      <c r="H25" s="69">
        <v>1868.499</v>
      </c>
      <c r="I25" s="69">
        <v>1</v>
      </c>
      <c r="J25" s="69">
        <v>825.37300000000005</v>
      </c>
      <c r="K25" s="69">
        <v>0</v>
      </c>
      <c r="L25" s="69">
        <v>0</v>
      </c>
      <c r="M25" s="69">
        <v>0</v>
      </c>
      <c r="N25" s="69">
        <v>0</v>
      </c>
    </row>
    <row r="26" spans="1:14" x14ac:dyDescent="0.25">
      <c r="A26" s="94" t="s">
        <v>17</v>
      </c>
      <c r="B26" s="67">
        <v>3</v>
      </c>
      <c r="C26" s="129" t="s">
        <v>224</v>
      </c>
      <c r="D26" s="69">
        <v>1</v>
      </c>
      <c r="E26" s="69">
        <v>1</v>
      </c>
      <c r="F26" s="69">
        <v>83.581109999999995</v>
      </c>
      <c r="G26" s="69">
        <v>3</v>
      </c>
      <c r="H26" s="69">
        <v>32.738999999999997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</row>
    <row r="27" spans="1:14" x14ac:dyDescent="0.25">
      <c r="A27" s="94" t="s">
        <v>17</v>
      </c>
      <c r="B27" s="67">
        <v>4</v>
      </c>
      <c r="C27" s="129" t="s">
        <v>225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</row>
    <row r="28" spans="1:14" x14ac:dyDescent="0.25">
      <c r="A28" s="94" t="s">
        <v>17</v>
      </c>
      <c r="B28" s="67">
        <v>3</v>
      </c>
      <c r="C28" s="129" t="s">
        <v>39</v>
      </c>
      <c r="D28" s="69">
        <v>2</v>
      </c>
      <c r="E28" s="69">
        <v>2</v>
      </c>
      <c r="F28" s="69">
        <v>1042.7948799999999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</row>
    <row r="29" spans="1:14" x14ac:dyDescent="0.25">
      <c r="A29" s="94" t="s">
        <v>17</v>
      </c>
      <c r="B29" s="67">
        <v>1</v>
      </c>
      <c r="C29" s="129" t="s">
        <v>41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</row>
    <row r="30" spans="1:14" x14ac:dyDescent="0.25">
      <c r="A30" s="94" t="s">
        <v>17</v>
      </c>
      <c r="B30" s="67">
        <v>3</v>
      </c>
      <c r="C30" s="129" t="s">
        <v>226</v>
      </c>
      <c r="D30" s="69">
        <v>1</v>
      </c>
      <c r="E30" s="69">
        <v>1</v>
      </c>
      <c r="F30" s="69">
        <v>319.95954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</row>
    <row r="31" spans="1:14" x14ac:dyDescent="0.25">
      <c r="A31" s="94" t="s">
        <v>17</v>
      </c>
      <c r="B31" s="67">
        <v>2</v>
      </c>
      <c r="C31" s="129" t="s">
        <v>43</v>
      </c>
      <c r="D31" s="69">
        <v>31</v>
      </c>
      <c r="E31" s="69">
        <v>31</v>
      </c>
      <c r="F31" s="69">
        <v>80231.112030000004</v>
      </c>
      <c r="G31" s="69">
        <v>23</v>
      </c>
      <c r="H31" s="69">
        <v>5253.8140000000003</v>
      </c>
      <c r="I31" s="69">
        <v>5</v>
      </c>
      <c r="J31" s="69">
        <v>27615.531999999999</v>
      </c>
      <c r="K31" s="69">
        <v>0</v>
      </c>
      <c r="L31" s="69">
        <v>0</v>
      </c>
      <c r="M31" s="69">
        <v>1</v>
      </c>
      <c r="N31" s="69">
        <v>100.664</v>
      </c>
    </row>
    <row r="32" spans="1:14" x14ac:dyDescent="0.25">
      <c r="A32" s="130" t="s">
        <v>44</v>
      </c>
      <c r="B32" s="67">
        <v>2</v>
      </c>
      <c r="C32" s="129" t="s">
        <v>45</v>
      </c>
      <c r="D32" s="69">
        <v>19</v>
      </c>
      <c r="E32" s="69">
        <v>19</v>
      </c>
      <c r="F32" s="69">
        <v>1708.85</v>
      </c>
      <c r="G32" s="69">
        <v>3</v>
      </c>
      <c r="H32" s="69">
        <v>340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</row>
    <row r="33" spans="1:14" x14ac:dyDescent="0.25">
      <c r="A33" s="130" t="s">
        <v>44</v>
      </c>
      <c r="B33" s="67">
        <v>4</v>
      </c>
      <c r="C33" s="129" t="s">
        <v>46</v>
      </c>
      <c r="D33" s="69">
        <v>2</v>
      </c>
      <c r="E33" s="69">
        <v>2</v>
      </c>
      <c r="F33" s="69">
        <v>1019.62</v>
      </c>
      <c r="G33" s="69">
        <v>1</v>
      </c>
      <c r="H33" s="69">
        <v>30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</row>
    <row r="34" spans="1:14" x14ac:dyDescent="0.25">
      <c r="A34" s="130" t="s">
        <v>44</v>
      </c>
      <c r="B34" s="67">
        <v>4</v>
      </c>
      <c r="C34" s="129" t="s">
        <v>47</v>
      </c>
      <c r="D34" s="69">
        <v>2</v>
      </c>
      <c r="E34" s="69">
        <v>2</v>
      </c>
      <c r="F34" s="69">
        <v>928.78</v>
      </c>
      <c r="G34" s="69">
        <v>2</v>
      </c>
      <c r="H34" s="69">
        <v>897.1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</row>
    <row r="35" spans="1:14" x14ac:dyDescent="0.25">
      <c r="A35" s="130" t="s">
        <v>44</v>
      </c>
      <c r="B35" s="67">
        <v>4</v>
      </c>
      <c r="C35" s="129" t="s">
        <v>48</v>
      </c>
      <c r="D35" s="69">
        <v>2</v>
      </c>
      <c r="E35" s="69">
        <v>2</v>
      </c>
      <c r="F35" s="69">
        <v>51.83</v>
      </c>
      <c r="G35" s="69">
        <v>2</v>
      </c>
      <c r="H35" s="69">
        <v>50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</row>
    <row r="36" spans="1:14" x14ac:dyDescent="0.25">
      <c r="A36" s="94" t="s">
        <v>49</v>
      </c>
      <c r="B36" s="67">
        <v>1</v>
      </c>
      <c r="C36" s="129" t="s">
        <v>50</v>
      </c>
      <c r="D36" s="69">
        <v>9</v>
      </c>
      <c r="E36" s="69">
        <v>9</v>
      </c>
      <c r="F36" s="69">
        <v>11907.34</v>
      </c>
      <c r="G36" s="69">
        <v>7</v>
      </c>
      <c r="H36" s="69">
        <v>2579.12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</row>
    <row r="37" spans="1:14" x14ac:dyDescent="0.25">
      <c r="A37" s="94" t="s">
        <v>49</v>
      </c>
      <c r="B37" s="67">
        <v>3</v>
      </c>
      <c r="C37" s="129" t="s">
        <v>51</v>
      </c>
      <c r="D37" s="69">
        <v>71</v>
      </c>
      <c r="E37" s="69">
        <v>71</v>
      </c>
      <c r="F37" s="69">
        <v>61675.69</v>
      </c>
      <c r="G37" s="69">
        <v>49</v>
      </c>
      <c r="H37" s="69">
        <v>8408.4599999999991</v>
      </c>
      <c r="I37" s="69">
        <v>2</v>
      </c>
      <c r="J37" s="69">
        <v>5843.6</v>
      </c>
      <c r="K37" s="69">
        <v>0</v>
      </c>
      <c r="L37" s="69">
        <v>0</v>
      </c>
      <c r="M37" s="69">
        <v>0</v>
      </c>
      <c r="N37" s="69">
        <v>0</v>
      </c>
    </row>
    <row r="38" spans="1:14" x14ac:dyDescent="0.25">
      <c r="A38" s="94" t="s">
        <v>49</v>
      </c>
      <c r="B38" s="67">
        <v>3</v>
      </c>
      <c r="C38" s="129" t="s">
        <v>52</v>
      </c>
      <c r="D38" s="69">
        <v>2</v>
      </c>
      <c r="E38" s="69">
        <v>2</v>
      </c>
      <c r="F38" s="69">
        <v>204.07</v>
      </c>
      <c r="G38" s="69">
        <v>2</v>
      </c>
      <c r="H38" s="69">
        <v>98.27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</row>
    <row r="39" spans="1:14" x14ac:dyDescent="0.25">
      <c r="A39" s="94" t="s">
        <v>49</v>
      </c>
      <c r="B39" s="67">
        <v>4</v>
      </c>
      <c r="C39" s="129" t="s">
        <v>53</v>
      </c>
      <c r="D39" s="69">
        <v>3</v>
      </c>
      <c r="E39" s="69">
        <v>3</v>
      </c>
      <c r="F39" s="69">
        <v>812.59</v>
      </c>
      <c r="G39" s="69">
        <v>3</v>
      </c>
      <c r="H39" s="69">
        <v>416.11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</row>
    <row r="40" spans="1:14" x14ac:dyDescent="0.25">
      <c r="A40" s="94" t="s">
        <v>49</v>
      </c>
      <c r="B40" s="67">
        <v>4</v>
      </c>
      <c r="C40" s="129" t="s">
        <v>54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</row>
    <row r="41" spans="1:14" x14ac:dyDescent="0.25">
      <c r="A41" s="94" t="s">
        <v>49</v>
      </c>
      <c r="B41" s="67">
        <v>4</v>
      </c>
      <c r="C41" s="129" t="s">
        <v>55</v>
      </c>
      <c r="D41" s="69">
        <v>9</v>
      </c>
      <c r="E41" s="69">
        <v>9</v>
      </c>
      <c r="F41" s="69">
        <v>998.89</v>
      </c>
      <c r="G41" s="69">
        <v>5</v>
      </c>
      <c r="H41" s="69">
        <v>236.63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</row>
    <row r="42" spans="1:14" x14ac:dyDescent="0.25">
      <c r="A42" s="94" t="s">
        <v>56</v>
      </c>
      <c r="B42" s="67">
        <v>3</v>
      </c>
      <c r="C42" s="129" t="s">
        <v>227</v>
      </c>
      <c r="D42" s="69">
        <v>1</v>
      </c>
      <c r="E42" s="69">
        <v>1</v>
      </c>
      <c r="F42" s="69">
        <v>90.72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</row>
    <row r="43" spans="1:14" x14ac:dyDescent="0.25">
      <c r="A43" s="94" t="s">
        <v>56</v>
      </c>
      <c r="B43" s="67">
        <v>5</v>
      </c>
      <c r="C43" s="129" t="s">
        <v>228</v>
      </c>
      <c r="D43" s="69">
        <v>5</v>
      </c>
      <c r="E43" s="69">
        <v>5</v>
      </c>
      <c r="F43" s="69">
        <v>13549.86</v>
      </c>
      <c r="G43" s="69">
        <v>3</v>
      </c>
      <c r="H43" s="69">
        <v>900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</row>
    <row r="44" spans="1:14" x14ac:dyDescent="0.25">
      <c r="A44" s="73" t="s">
        <v>58</v>
      </c>
      <c r="B44" s="71">
        <v>3</v>
      </c>
      <c r="C44" s="73" t="s">
        <v>166</v>
      </c>
      <c r="D44" s="38">
        <v>51</v>
      </c>
      <c r="E44" s="38">
        <v>51</v>
      </c>
      <c r="F44" s="38">
        <v>19969.261222633999</v>
      </c>
      <c r="G44" s="38">
        <v>51</v>
      </c>
      <c r="H44" s="38">
        <v>15707.057000000001</v>
      </c>
      <c r="I44" s="38">
        <v>2</v>
      </c>
      <c r="J44" s="38">
        <v>260.66399999999999</v>
      </c>
      <c r="K44" s="38">
        <v>2</v>
      </c>
      <c r="L44" s="38">
        <v>20.75</v>
      </c>
      <c r="M44" s="38">
        <v>0</v>
      </c>
      <c r="N44" s="38">
        <v>0</v>
      </c>
    </row>
    <row r="45" spans="1:14" x14ac:dyDescent="0.25">
      <c r="A45" s="73" t="s">
        <v>58</v>
      </c>
      <c r="B45" s="71">
        <v>3</v>
      </c>
      <c r="C45" s="73" t="s">
        <v>166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</row>
    <row r="46" spans="1:14" x14ac:dyDescent="0.25">
      <c r="A46" s="73" t="s">
        <v>58</v>
      </c>
      <c r="B46" s="71">
        <v>3</v>
      </c>
      <c r="C46" s="73" t="s">
        <v>166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</row>
    <row r="47" spans="1:14" x14ac:dyDescent="0.25">
      <c r="A47" s="73" t="s">
        <v>58</v>
      </c>
      <c r="B47" s="71">
        <v>3</v>
      </c>
      <c r="C47" s="73" t="s">
        <v>166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</row>
    <row r="48" spans="1:14" x14ac:dyDescent="0.25">
      <c r="A48" s="73" t="s">
        <v>58</v>
      </c>
      <c r="B48" s="71">
        <v>3</v>
      </c>
      <c r="C48" s="73" t="s">
        <v>167</v>
      </c>
      <c r="D48" s="38">
        <v>45</v>
      </c>
      <c r="E48" s="38">
        <v>45</v>
      </c>
      <c r="F48" s="38">
        <v>5708.4631546520004</v>
      </c>
      <c r="G48" s="38">
        <v>42</v>
      </c>
      <c r="H48" s="38">
        <v>3340.8310000000001</v>
      </c>
      <c r="I48" s="38">
        <v>0</v>
      </c>
      <c r="J48" s="38">
        <v>0</v>
      </c>
      <c r="K48" s="38">
        <v>2</v>
      </c>
      <c r="L48" s="38">
        <v>31.221</v>
      </c>
      <c r="M48" s="38">
        <v>0</v>
      </c>
      <c r="N48" s="38">
        <v>0</v>
      </c>
    </row>
    <row r="49" spans="1:14" x14ac:dyDescent="0.25">
      <c r="A49" s="73" t="s">
        <v>58</v>
      </c>
      <c r="B49" s="71">
        <v>3</v>
      </c>
      <c r="C49" s="73" t="s">
        <v>167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</row>
    <row r="50" spans="1:14" x14ac:dyDescent="0.25">
      <c r="A50" s="73" t="s">
        <v>58</v>
      </c>
      <c r="B50" s="71">
        <v>3</v>
      </c>
      <c r="C50" s="73" t="s">
        <v>167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</row>
    <row r="51" spans="1:14" x14ac:dyDescent="0.25">
      <c r="A51" s="73" t="s">
        <v>58</v>
      </c>
      <c r="B51" s="71">
        <v>3</v>
      </c>
      <c r="C51" s="73" t="s">
        <v>167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</row>
    <row r="52" spans="1:14" x14ac:dyDescent="0.25">
      <c r="A52" s="73" t="s">
        <v>58</v>
      </c>
      <c r="B52" s="71">
        <v>3</v>
      </c>
      <c r="C52" s="73" t="s">
        <v>168</v>
      </c>
      <c r="D52" s="38">
        <v>57</v>
      </c>
      <c r="E52" s="38">
        <v>57</v>
      </c>
      <c r="F52" s="38">
        <v>14612.987069583001</v>
      </c>
      <c r="G52" s="38">
        <v>54</v>
      </c>
      <c r="H52" s="38">
        <v>9880.8629999999994</v>
      </c>
      <c r="I52" s="38">
        <v>1</v>
      </c>
      <c r="J52" s="38">
        <v>48.381999999999998</v>
      </c>
      <c r="K52" s="38">
        <v>2</v>
      </c>
      <c r="L52" s="38">
        <v>37.482999999999997</v>
      </c>
      <c r="M52" s="38">
        <v>0</v>
      </c>
      <c r="N52" s="38">
        <v>0</v>
      </c>
    </row>
    <row r="53" spans="1:14" x14ac:dyDescent="0.25">
      <c r="A53" s="73" t="s">
        <v>58</v>
      </c>
      <c r="B53" s="71">
        <v>3</v>
      </c>
      <c r="C53" s="73" t="s">
        <v>168</v>
      </c>
      <c r="D53" s="38">
        <v>1</v>
      </c>
      <c r="E53" s="38">
        <v>1</v>
      </c>
      <c r="F53" s="38">
        <v>100.28816999999999</v>
      </c>
      <c r="G53" s="38">
        <v>1</v>
      </c>
      <c r="H53" s="38">
        <v>100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</row>
    <row r="54" spans="1:14" x14ac:dyDescent="0.25">
      <c r="A54" s="73" t="s">
        <v>58</v>
      </c>
      <c r="B54" s="71">
        <v>3</v>
      </c>
      <c r="C54" s="73" t="s">
        <v>168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</row>
    <row r="55" spans="1:14" x14ac:dyDescent="0.25">
      <c r="A55" s="73" t="s">
        <v>58</v>
      </c>
      <c r="B55" s="71">
        <v>3</v>
      </c>
      <c r="C55" s="73" t="s">
        <v>168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</row>
    <row r="56" spans="1:14" x14ac:dyDescent="0.25">
      <c r="A56" s="73" t="s">
        <v>58</v>
      </c>
      <c r="B56" s="71">
        <v>5</v>
      </c>
      <c r="C56" s="73" t="s">
        <v>169</v>
      </c>
      <c r="D56" s="38">
        <v>39</v>
      </c>
      <c r="E56" s="38">
        <v>39</v>
      </c>
      <c r="F56" s="38">
        <v>3894.560363004</v>
      </c>
      <c r="G56" s="38">
        <v>41</v>
      </c>
      <c r="H56" s="38">
        <v>1918.2809999999999</v>
      </c>
      <c r="I56" s="38">
        <v>0</v>
      </c>
      <c r="J56" s="38">
        <v>0</v>
      </c>
      <c r="K56" s="38">
        <v>2</v>
      </c>
      <c r="L56" s="38">
        <v>38</v>
      </c>
      <c r="M56" s="38">
        <v>1</v>
      </c>
      <c r="N56" s="38">
        <v>53.58</v>
      </c>
    </row>
    <row r="57" spans="1:14" x14ac:dyDescent="0.25">
      <c r="A57" s="73" t="s">
        <v>58</v>
      </c>
      <c r="B57" s="71">
        <v>5</v>
      </c>
      <c r="C57" s="73" t="s">
        <v>169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</row>
    <row r="58" spans="1:14" x14ac:dyDescent="0.25">
      <c r="A58" s="73" t="s">
        <v>58</v>
      </c>
      <c r="B58" s="71">
        <v>5</v>
      </c>
      <c r="C58" s="73" t="s">
        <v>169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</row>
    <row r="59" spans="1:14" x14ac:dyDescent="0.25">
      <c r="A59" s="73" t="s">
        <v>58</v>
      </c>
      <c r="B59" s="71">
        <v>5</v>
      </c>
      <c r="C59" s="73" t="s">
        <v>169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</row>
    <row r="60" spans="1:14" x14ac:dyDescent="0.25">
      <c r="A60" s="73" t="s">
        <v>58</v>
      </c>
      <c r="B60" s="71">
        <v>5</v>
      </c>
      <c r="C60" s="73" t="s">
        <v>170</v>
      </c>
      <c r="D60" s="38">
        <v>48</v>
      </c>
      <c r="E60" s="38">
        <v>48</v>
      </c>
      <c r="F60" s="38">
        <v>9346.1303194190004</v>
      </c>
      <c r="G60" s="38">
        <v>47</v>
      </c>
      <c r="H60" s="38">
        <v>3916.623</v>
      </c>
      <c r="I60" s="38">
        <v>0</v>
      </c>
      <c r="J60" s="38">
        <v>0</v>
      </c>
      <c r="K60" s="38">
        <v>2</v>
      </c>
      <c r="L60" s="38">
        <v>74.760000000000005</v>
      </c>
      <c r="M60" s="38">
        <v>1</v>
      </c>
      <c r="N60" s="38">
        <v>48.381999999999998</v>
      </c>
    </row>
    <row r="61" spans="1:14" x14ac:dyDescent="0.25">
      <c r="A61" s="73" t="s">
        <v>58</v>
      </c>
      <c r="B61" s="71">
        <v>5</v>
      </c>
      <c r="C61" s="73" t="s">
        <v>170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</row>
    <row r="62" spans="1:14" x14ac:dyDescent="0.25">
      <c r="A62" s="73" t="s">
        <v>58</v>
      </c>
      <c r="B62" s="71">
        <v>5</v>
      </c>
      <c r="C62" s="73" t="s">
        <v>170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</row>
    <row r="63" spans="1:14" x14ac:dyDescent="0.25">
      <c r="A63" s="73" t="s">
        <v>58</v>
      </c>
      <c r="B63" s="71">
        <v>5</v>
      </c>
      <c r="C63" s="73" t="s">
        <v>170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</row>
    <row r="64" spans="1:14" x14ac:dyDescent="0.25">
      <c r="A64" s="73" t="s">
        <v>58</v>
      </c>
      <c r="B64" s="71">
        <v>5</v>
      </c>
      <c r="C64" s="73" t="s">
        <v>171</v>
      </c>
      <c r="D64" s="38">
        <v>21</v>
      </c>
      <c r="E64" s="38">
        <v>21</v>
      </c>
      <c r="F64" s="38">
        <v>917.41501491899999</v>
      </c>
      <c r="G64" s="38">
        <v>22</v>
      </c>
      <c r="H64" s="38">
        <v>536.54600000000005</v>
      </c>
      <c r="I64" s="38">
        <v>0</v>
      </c>
      <c r="J64" s="38">
        <v>0</v>
      </c>
      <c r="K64" s="38">
        <v>2</v>
      </c>
      <c r="L64" s="38">
        <v>22.298999999999999</v>
      </c>
      <c r="M64" s="38">
        <v>0</v>
      </c>
      <c r="N64" s="38">
        <v>0</v>
      </c>
    </row>
    <row r="65" spans="1:14" x14ac:dyDescent="0.25">
      <c r="A65" s="73" t="s">
        <v>58</v>
      </c>
      <c r="B65" s="71">
        <v>5</v>
      </c>
      <c r="C65" s="73" t="s">
        <v>171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</row>
    <row r="66" spans="1:14" x14ac:dyDescent="0.25">
      <c r="A66" s="73" t="s">
        <v>58</v>
      </c>
      <c r="B66" s="71">
        <v>5</v>
      </c>
      <c r="C66" s="73" t="s">
        <v>171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</row>
    <row r="67" spans="1:14" x14ac:dyDescent="0.25">
      <c r="A67" s="73" t="s">
        <v>58</v>
      </c>
      <c r="B67" s="71">
        <v>5</v>
      </c>
      <c r="C67" s="73" t="s">
        <v>171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</row>
    <row r="68" spans="1:14" x14ac:dyDescent="0.25">
      <c r="A68" s="73" t="s">
        <v>83</v>
      </c>
      <c r="B68" s="71">
        <v>4</v>
      </c>
      <c r="C68" s="131" t="s">
        <v>84</v>
      </c>
      <c r="D68" s="38">
        <v>1</v>
      </c>
      <c r="E68" s="38">
        <v>1</v>
      </c>
      <c r="F68" s="38">
        <v>532.09</v>
      </c>
      <c r="G68" s="38">
        <v>1</v>
      </c>
      <c r="H68" s="38">
        <v>518.48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</row>
    <row r="69" spans="1:14" x14ac:dyDescent="0.25">
      <c r="A69" s="73" t="s">
        <v>85</v>
      </c>
      <c r="B69" s="71">
        <v>4</v>
      </c>
      <c r="C69" s="73" t="s">
        <v>229</v>
      </c>
      <c r="D69" s="38">
        <v>2</v>
      </c>
      <c r="E69" s="38">
        <v>2</v>
      </c>
      <c r="F69" s="38">
        <v>35641.769999999997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</row>
    <row r="70" spans="1:14" x14ac:dyDescent="0.25">
      <c r="A70" s="94" t="s">
        <v>85</v>
      </c>
      <c r="B70" s="67">
        <v>5</v>
      </c>
      <c r="C70" s="94" t="s">
        <v>230</v>
      </c>
      <c r="D70" s="69">
        <v>2</v>
      </c>
      <c r="E70" s="69">
        <v>2</v>
      </c>
      <c r="F70" s="69">
        <v>3313.48</v>
      </c>
      <c r="G70" s="69">
        <v>1</v>
      </c>
      <c r="H70" s="69">
        <v>817.42499999999995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</row>
    <row r="71" spans="1:14" x14ac:dyDescent="0.25">
      <c r="A71" s="94" t="s">
        <v>85</v>
      </c>
      <c r="B71" s="67">
        <v>6</v>
      </c>
      <c r="C71" s="94" t="s">
        <v>231</v>
      </c>
      <c r="D71" s="69">
        <v>4</v>
      </c>
      <c r="E71" s="69">
        <v>4</v>
      </c>
      <c r="F71" s="69">
        <v>43124.58</v>
      </c>
      <c r="G71" s="69">
        <v>4</v>
      </c>
      <c r="H71" s="69">
        <v>18930.990000000002</v>
      </c>
      <c r="I71" s="69">
        <v>0</v>
      </c>
      <c r="J71" s="69">
        <v>0</v>
      </c>
      <c r="K71" s="69">
        <v>1</v>
      </c>
      <c r="L71" s="69">
        <v>12101.43</v>
      </c>
      <c r="M71" s="69">
        <v>0</v>
      </c>
      <c r="N71" s="69">
        <v>0</v>
      </c>
    </row>
    <row r="72" spans="1:14" x14ac:dyDescent="0.25">
      <c r="A72" s="94" t="s">
        <v>85</v>
      </c>
      <c r="B72" s="67">
        <v>6</v>
      </c>
      <c r="C72" s="94" t="s">
        <v>232</v>
      </c>
      <c r="D72" s="69">
        <v>4</v>
      </c>
      <c r="E72" s="69">
        <v>4</v>
      </c>
      <c r="F72" s="69">
        <v>13281.43</v>
      </c>
      <c r="G72" s="69">
        <v>4</v>
      </c>
      <c r="H72" s="69">
        <v>2524.13</v>
      </c>
      <c r="I72" s="69">
        <v>0</v>
      </c>
      <c r="J72" s="69">
        <v>0</v>
      </c>
      <c r="K72" s="69">
        <v>1</v>
      </c>
      <c r="L72" s="69">
        <v>1586.02</v>
      </c>
      <c r="M72" s="69">
        <v>0</v>
      </c>
      <c r="N72" s="69">
        <v>0</v>
      </c>
    </row>
    <row r="73" spans="1:14" x14ac:dyDescent="0.25">
      <c r="A73" s="94" t="s">
        <v>85</v>
      </c>
      <c r="B73" s="67">
        <v>6</v>
      </c>
      <c r="C73" s="94" t="s">
        <v>233</v>
      </c>
      <c r="D73" s="69">
        <v>2</v>
      </c>
      <c r="E73" s="69">
        <v>2</v>
      </c>
      <c r="F73" s="69">
        <v>12935.71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</row>
    <row r="74" spans="1:14" x14ac:dyDescent="0.25">
      <c r="A74" s="94" t="s">
        <v>85</v>
      </c>
      <c r="B74" s="67">
        <v>3</v>
      </c>
      <c r="C74" s="94" t="s">
        <v>234</v>
      </c>
      <c r="D74" s="69">
        <v>3</v>
      </c>
      <c r="E74" s="69">
        <v>3</v>
      </c>
      <c r="F74" s="69">
        <v>1442.41</v>
      </c>
      <c r="G74" s="69">
        <v>4</v>
      </c>
      <c r="H74" s="69">
        <v>3786.2</v>
      </c>
      <c r="I74" s="69">
        <v>0</v>
      </c>
      <c r="J74" s="69">
        <v>0</v>
      </c>
      <c r="K74" s="69">
        <v>1</v>
      </c>
      <c r="L74" s="69">
        <v>2415.37</v>
      </c>
      <c r="M74" s="69">
        <v>0</v>
      </c>
      <c r="N74" s="69">
        <v>0</v>
      </c>
    </row>
    <row r="75" spans="1:14" x14ac:dyDescent="0.25">
      <c r="A75" s="73" t="s">
        <v>91</v>
      </c>
      <c r="B75" s="71">
        <v>3</v>
      </c>
      <c r="C75" s="131" t="s">
        <v>186</v>
      </c>
      <c r="D75" s="38">
        <v>24</v>
      </c>
      <c r="E75" s="38">
        <v>24</v>
      </c>
      <c r="F75" s="38">
        <v>93187.14</v>
      </c>
      <c r="G75" s="38">
        <v>18</v>
      </c>
      <c r="H75" s="38">
        <v>9387.9699999999993</v>
      </c>
      <c r="I75" s="38">
        <v>0</v>
      </c>
      <c r="J75" s="38">
        <v>0</v>
      </c>
      <c r="K75" s="38">
        <v>0</v>
      </c>
      <c r="L75" s="38">
        <v>0</v>
      </c>
      <c r="M75" s="38">
        <v>1</v>
      </c>
      <c r="N75" s="38">
        <v>20000</v>
      </c>
    </row>
    <row r="76" spans="1:14" x14ac:dyDescent="0.25">
      <c r="A76" s="73" t="s">
        <v>91</v>
      </c>
      <c r="B76" s="71">
        <v>3</v>
      </c>
      <c r="C76" s="131" t="s">
        <v>205</v>
      </c>
      <c r="D76" s="38">
        <v>2</v>
      </c>
      <c r="E76" s="38">
        <v>2</v>
      </c>
      <c r="F76" s="38">
        <v>273.74</v>
      </c>
      <c r="G76" s="38">
        <v>2</v>
      </c>
      <c r="H76" s="38">
        <v>133.21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</row>
    <row r="77" spans="1:14" x14ac:dyDescent="0.25">
      <c r="A77" s="73" t="s">
        <v>91</v>
      </c>
      <c r="B77" s="71">
        <v>3</v>
      </c>
      <c r="C77" s="131" t="s">
        <v>235</v>
      </c>
      <c r="D77" s="38">
        <v>2</v>
      </c>
      <c r="E77" s="38">
        <v>2</v>
      </c>
      <c r="F77" s="38">
        <v>23027.5</v>
      </c>
      <c r="G77" s="38">
        <v>2</v>
      </c>
      <c r="H77" s="38">
        <v>23000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</row>
    <row r="78" spans="1:14" x14ac:dyDescent="0.25">
      <c r="A78" s="73" t="s">
        <v>91</v>
      </c>
      <c r="B78" s="71">
        <v>5</v>
      </c>
      <c r="C78" s="131" t="s">
        <v>187</v>
      </c>
      <c r="D78" s="38">
        <v>5</v>
      </c>
      <c r="E78" s="38">
        <v>5</v>
      </c>
      <c r="F78" s="38">
        <v>846.36</v>
      </c>
      <c r="G78" s="38">
        <v>5</v>
      </c>
      <c r="H78" s="38">
        <v>456.65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</row>
    <row r="79" spans="1:14" x14ac:dyDescent="0.25">
      <c r="A79" s="73" t="s">
        <v>91</v>
      </c>
      <c r="B79" s="71">
        <v>5</v>
      </c>
      <c r="C79" s="131" t="s">
        <v>175</v>
      </c>
      <c r="D79" s="38">
        <v>3</v>
      </c>
      <c r="E79" s="38">
        <v>3</v>
      </c>
      <c r="F79" s="38">
        <v>545.58000000000004</v>
      </c>
      <c r="G79" s="38">
        <v>3</v>
      </c>
      <c r="H79" s="38">
        <v>267.26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</row>
    <row r="80" spans="1:14" x14ac:dyDescent="0.25">
      <c r="A80" s="73" t="s">
        <v>93</v>
      </c>
      <c r="B80" s="71">
        <v>5</v>
      </c>
      <c r="C80" s="131" t="s">
        <v>94</v>
      </c>
      <c r="D80" s="38">
        <v>1</v>
      </c>
      <c r="E80" s="38">
        <v>1</v>
      </c>
      <c r="F80" s="38">
        <v>42.094999999999999</v>
      </c>
      <c r="G80" s="38">
        <v>1</v>
      </c>
      <c r="H80" s="38">
        <v>40.871000000000002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</row>
    <row r="81" spans="1:14" x14ac:dyDescent="0.25">
      <c r="A81" s="94" t="s">
        <v>93</v>
      </c>
      <c r="B81" s="67">
        <v>5</v>
      </c>
      <c r="C81" s="129" t="s">
        <v>95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</row>
    <row r="82" spans="1:14" x14ac:dyDescent="0.25">
      <c r="A82" s="94" t="s">
        <v>93</v>
      </c>
      <c r="B82" s="67">
        <v>5</v>
      </c>
      <c r="C82" s="129" t="s">
        <v>96</v>
      </c>
      <c r="D82" s="69">
        <v>10</v>
      </c>
      <c r="E82" s="69">
        <v>10</v>
      </c>
      <c r="F82" s="69">
        <v>3092.9450000000002</v>
      </c>
      <c r="G82" s="69">
        <v>8</v>
      </c>
      <c r="H82" s="69">
        <v>751.60299999999995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</row>
    <row r="83" spans="1:14" x14ac:dyDescent="0.25">
      <c r="A83" s="94" t="s">
        <v>93</v>
      </c>
      <c r="B83" s="67">
        <v>5</v>
      </c>
      <c r="C83" s="129" t="s">
        <v>97</v>
      </c>
      <c r="D83" s="69">
        <v>7</v>
      </c>
      <c r="E83" s="69">
        <v>7</v>
      </c>
      <c r="F83" s="69">
        <v>3713.6</v>
      </c>
      <c r="G83" s="69">
        <v>4</v>
      </c>
      <c r="H83" s="69">
        <v>1731.4690000000001</v>
      </c>
      <c r="I83" s="69">
        <v>4</v>
      </c>
      <c r="J83" s="69">
        <v>2031.7217999999998</v>
      </c>
      <c r="K83" s="69">
        <v>0</v>
      </c>
      <c r="L83" s="69">
        <v>0</v>
      </c>
      <c r="M83" s="69">
        <v>0</v>
      </c>
      <c r="N83" s="69">
        <v>0</v>
      </c>
    </row>
    <row r="84" spans="1:14" x14ac:dyDescent="0.25">
      <c r="A84" s="94" t="s">
        <v>93</v>
      </c>
      <c r="B84" s="67">
        <v>2</v>
      </c>
      <c r="C84" s="129" t="s">
        <v>98</v>
      </c>
      <c r="D84" s="69">
        <v>0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</row>
    <row r="85" spans="1:14" x14ac:dyDescent="0.25">
      <c r="A85" s="94" t="s">
        <v>93</v>
      </c>
      <c r="B85" s="67">
        <v>2</v>
      </c>
      <c r="C85" s="129" t="s">
        <v>99</v>
      </c>
      <c r="D85" s="69">
        <v>2</v>
      </c>
      <c r="E85" s="69">
        <v>2</v>
      </c>
      <c r="F85" s="69">
        <v>24298.452000000001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</row>
    <row r="86" spans="1:14" x14ac:dyDescent="0.25">
      <c r="A86" s="94" t="s">
        <v>93</v>
      </c>
      <c r="B86" s="67">
        <v>2</v>
      </c>
      <c r="C86" s="129" t="s">
        <v>100</v>
      </c>
      <c r="D86" s="69">
        <v>0</v>
      </c>
      <c r="E86" s="69">
        <v>0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</row>
    <row r="87" spans="1:14" x14ac:dyDescent="0.25">
      <c r="A87" s="94" t="s">
        <v>93</v>
      </c>
      <c r="B87" s="67">
        <v>5</v>
      </c>
      <c r="C87" s="129" t="s">
        <v>101</v>
      </c>
      <c r="D87" s="69">
        <v>8</v>
      </c>
      <c r="E87" s="69">
        <v>8</v>
      </c>
      <c r="F87" s="69">
        <v>548.14200000000005</v>
      </c>
      <c r="G87" s="69">
        <v>6</v>
      </c>
      <c r="H87" s="69">
        <v>270.48599999999999</v>
      </c>
      <c r="I87" s="69">
        <v>1</v>
      </c>
      <c r="J87" s="69">
        <v>99.135000000000005</v>
      </c>
      <c r="K87" s="69">
        <v>0</v>
      </c>
      <c r="L87" s="69">
        <v>0</v>
      </c>
      <c r="M87" s="69">
        <v>0</v>
      </c>
      <c r="N87" s="69">
        <v>0</v>
      </c>
    </row>
    <row r="88" spans="1:14" x14ac:dyDescent="0.25">
      <c r="A88" s="94" t="s">
        <v>93</v>
      </c>
      <c r="B88" s="67">
        <v>5</v>
      </c>
      <c r="C88" s="129" t="s">
        <v>102</v>
      </c>
      <c r="D88" s="69">
        <v>3</v>
      </c>
      <c r="E88" s="69">
        <v>3</v>
      </c>
      <c r="F88" s="69">
        <v>1822.5139999999999</v>
      </c>
      <c r="G88" s="69">
        <v>1</v>
      </c>
      <c r="H88" s="69">
        <v>409.17200000000003</v>
      </c>
      <c r="I88" s="69">
        <v>3</v>
      </c>
      <c r="J88" s="69">
        <v>1440.2112</v>
      </c>
      <c r="K88" s="69">
        <v>0</v>
      </c>
      <c r="L88" s="69">
        <v>0</v>
      </c>
      <c r="M88" s="69">
        <v>0</v>
      </c>
      <c r="N88" s="69">
        <v>0</v>
      </c>
    </row>
    <row r="89" spans="1:14" x14ac:dyDescent="0.25">
      <c r="A89" s="94" t="s">
        <v>93</v>
      </c>
      <c r="B89" s="67">
        <v>4</v>
      </c>
      <c r="C89" s="129" t="s">
        <v>103</v>
      </c>
      <c r="D89" s="69">
        <v>0</v>
      </c>
      <c r="E89" s="69">
        <v>0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</row>
    <row r="90" spans="1:14" x14ac:dyDescent="0.25">
      <c r="A90" s="94" t="s">
        <v>93</v>
      </c>
      <c r="B90" s="67">
        <v>4</v>
      </c>
      <c r="C90" s="129" t="s">
        <v>104</v>
      </c>
      <c r="D90" s="69">
        <v>0</v>
      </c>
      <c r="E90" s="69">
        <v>0</v>
      </c>
      <c r="F90" s="69">
        <v>0</v>
      </c>
      <c r="G90" s="69">
        <v>0</v>
      </c>
      <c r="H90" s="69">
        <v>0</v>
      </c>
      <c r="I90" s="69">
        <v>0</v>
      </c>
      <c r="J90" s="69">
        <v>0</v>
      </c>
      <c r="K90" s="69">
        <v>0</v>
      </c>
      <c r="L90" s="69">
        <v>0</v>
      </c>
      <c r="M90" s="69">
        <v>0</v>
      </c>
      <c r="N90" s="69">
        <v>0</v>
      </c>
    </row>
    <row r="91" spans="1:14" x14ac:dyDescent="0.25">
      <c r="A91" s="94" t="s">
        <v>93</v>
      </c>
      <c r="B91" s="67">
        <v>4</v>
      </c>
      <c r="C91" s="129" t="s">
        <v>105</v>
      </c>
      <c r="D91" s="69">
        <v>0</v>
      </c>
      <c r="E91" s="69">
        <v>0</v>
      </c>
      <c r="F91" s="69">
        <v>0</v>
      </c>
      <c r="G91" s="69">
        <v>0</v>
      </c>
      <c r="H91" s="69">
        <v>0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</row>
    <row r="92" spans="1:14" x14ac:dyDescent="0.25">
      <c r="A92" s="94" t="s">
        <v>93</v>
      </c>
      <c r="B92" s="67">
        <v>4</v>
      </c>
      <c r="C92" s="129" t="s">
        <v>106</v>
      </c>
      <c r="D92" s="69">
        <v>0</v>
      </c>
      <c r="E92" s="69">
        <v>0</v>
      </c>
      <c r="F92" s="69">
        <v>0</v>
      </c>
      <c r="G92" s="69">
        <v>0</v>
      </c>
      <c r="H92" s="69">
        <v>0</v>
      </c>
      <c r="I92" s="69"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</row>
    <row r="93" spans="1:14" x14ac:dyDescent="0.25">
      <c r="A93" s="94" t="s">
        <v>93</v>
      </c>
      <c r="B93" s="67">
        <v>4</v>
      </c>
      <c r="C93" s="129" t="s">
        <v>107</v>
      </c>
      <c r="D93" s="69">
        <v>0</v>
      </c>
      <c r="E93" s="69">
        <v>0</v>
      </c>
      <c r="F93" s="69">
        <v>0</v>
      </c>
      <c r="G93" s="69">
        <v>0</v>
      </c>
      <c r="H93" s="69">
        <v>0</v>
      </c>
      <c r="I93" s="69"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</row>
    <row r="94" spans="1:14" x14ac:dyDescent="0.25">
      <c r="A94" s="94" t="s">
        <v>93</v>
      </c>
      <c r="B94" s="67">
        <v>4</v>
      </c>
      <c r="C94" s="129" t="s">
        <v>108</v>
      </c>
      <c r="D94" s="69">
        <v>0</v>
      </c>
      <c r="E94" s="69">
        <v>0</v>
      </c>
      <c r="F94" s="69">
        <v>0</v>
      </c>
      <c r="G94" s="69">
        <v>0</v>
      </c>
      <c r="H94" s="69">
        <v>0</v>
      </c>
      <c r="I94" s="69">
        <v>0</v>
      </c>
      <c r="J94" s="69">
        <v>0</v>
      </c>
      <c r="K94" s="69">
        <v>0</v>
      </c>
      <c r="L94" s="69">
        <v>0</v>
      </c>
      <c r="M94" s="69">
        <v>0</v>
      </c>
      <c r="N94" s="69">
        <v>0</v>
      </c>
    </row>
    <row r="95" spans="1:14" x14ac:dyDescent="0.25">
      <c r="A95" s="94" t="s">
        <v>93</v>
      </c>
      <c r="B95" s="67">
        <v>3</v>
      </c>
      <c r="C95" s="129" t="s">
        <v>109</v>
      </c>
      <c r="D95" s="69">
        <v>0</v>
      </c>
      <c r="E95" s="69">
        <v>0</v>
      </c>
      <c r="F95" s="69">
        <v>0</v>
      </c>
      <c r="G95" s="69">
        <v>0</v>
      </c>
      <c r="H95" s="69">
        <v>0</v>
      </c>
      <c r="I95" s="69">
        <v>0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</row>
    <row r="96" spans="1:14" x14ac:dyDescent="0.25">
      <c r="A96" s="94" t="s">
        <v>93</v>
      </c>
      <c r="B96" s="67">
        <v>3</v>
      </c>
      <c r="C96" s="129" t="s">
        <v>110</v>
      </c>
      <c r="D96" s="69">
        <v>223</v>
      </c>
      <c r="E96" s="69">
        <v>223</v>
      </c>
      <c r="F96" s="69">
        <v>103698.274</v>
      </c>
      <c r="G96" s="69">
        <v>202</v>
      </c>
      <c r="H96" s="69">
        <v>9534.4519999999993</v>
      </c>
      <c r="I96" s="69">
        <v>4</v>
      </c>
      <c r="J96" s="69">
        <v>39356.472999999998</v>
      </c>
      <c r="K96" s="69">
        <v>1</v>
      </c>
      <c r="L96" s="69">
        <v>152.54599999999999</v>
      </c>
      <c r="M96" s="69">
        <v>2</v>
      </c>
      <c r="N96" s="69">
        <v>699.50199999999995</v>
      </c>
    </row>
    <row r="97" spans="1:14" x14ac:dyDescent="0.25">
      <c r="A97" s="94" t="s">
        <v>93</v>
      </c>
      <c r="B97" s="67">
        <v>3</v>
      </c>
      <c r="C97" s="129" t="s">
        <v>111</v>
      </c>
      <c r="D97" s="69">
        <v>83</v>
      </c>
      <c r="E97" s="69">
        <v>83</v>
      </c>
      <c r="F97" s="69">
        <v>131862.451</v>
      </c>
      <c r="G97" s="69">
        <v>82</v>
      </c>
      <c r="H97" s="69">
        <v>43319.792999999998</v>
      </c>
      <c r="I97" s="69">
        <v>0</v>
      </c>
      <c r="J97" s="69">
        <v>0</v>
      </c>
      <c r="K97" s="69">
        <v>0</v>
      </c>
      <c r="L97" s="69">
        <v>0</v>
      </c>
      <c r="M97" s="69">
        <v>3</v>
      </c>
      <c r="N97" s="69">
        <v>3466.7779999999998</v>
      </c>
    </row>
    <row r="98" spans="1:14" x14ac:dyDescent="0.25">
      <c r="A98" s="94" t="s">
        <v>93</v>
      </c>
      <c r="B98" s="67">
        <v>5</v>
      </c>
      <c r="C98" s="129" t="s">
        <v>112</v>
      </c>
      <c r="D98" s="69">
        <v>12</v>
      </c>
      <c r="E98" s="69">
        <v>12</v>
      </c>
      <c r="F98" s="69">
        <v>34907.281000000003</v>
      </c>
      <c r="G98" s="69">
        <v>8</v>
      </c>
      <c r="H98" s="69">
        <v>479.84</v>
      </c>
      <c r="I98" s="69">
        <v>2</v>
      </c>
      <c r="J98" s="69">
        <v>17402.736000000001</v>
      </c>
      <c r="K98" s="69">
        <v>0</v>
      </c>
      <c r="L98" s="69">
        <v>0</v>
      </c>
      <c r="M98" s="69">
        <v>0</v>
      </c>
      <c r="N98" s="69">
        <v>0</v>
      </c>
    </row>
    <row r="99" spans="1:14" x14ac:dyDescent="0.25">
      <c r="A99" s="94" t="s">
        <v>93</v>
      </c>
      <c r="B99" s="67">
        <v>5</v>
      </c>
      <c r="C99" s="129" t="s">
        <v>113</v>
      </c>
      <c r="D99" s="69">
        <v>2</v>
      </c>
      <c r="E99" s="69">
        <v>2</v>
      </c>
      <c r="F99" s="69">
        <v>896.21500000000003</v>
      </c>
      <c r="G99" s="69">
        <v>1</v>
      </c>
      <c r="H99" s="69">
        <v>409.173</v>
      </c>
      <c r="I99" s="69">
        <v>1</v>
      </c>
      <c r="J99" s="69">
        <v>496.077</v>
      </c>
      <c r="K99" s="69">
        <v>0</v>
      </c>
      <c r="L99" s="69">
        <v>0</v>
      </c>
      <c r="M99" s="69">
        <v>0</v>
      </c>
      <c r="N99" s="69">
        <v>0</v>
      </c>
    </row>
    <row r="100" spans="1:14" x14ac:dyDescent="0.25">
      <c r="A100" s="94" t="s">
        <v>114</v>
      </c>
      <c r="B100" s="67">
        <v>3</v>
      </c>
      <c r="C100" s="129" t="s">
        <v>236</v>
      </c>
      <c r="D100" s="69">
        <v>10</v>
      </c>
      <c r="E100" s="69">
        <v>10</v>
      </c>
      <c r="F100" s="69">
        <f>+(3321353+74024+2521213+40505+3215148+7420579+503294+249365+200540+302117)/1000</f>
        <v>17848.137999999999</v>
      </c>
      <c r="G100" s="69">
        <v>9</v>
      </c>
      <c r="H100" s="69">
        <f>+(818240+24518+20000+819506+817425+250000+100000+100000+300000)/1000</f>
        <v>3249.6889999999999</v>
      </c>
      <c r="I100" s="69">
        <v>9</v>
      </c>
      <c r="J100" s="69">
        <f>+(250167+2473613+2494739+6530733+98910+20151+48815+1551536+147333)/1000</f>
        <v>13615.996999999999</v>
      </c>
      <c r="K100" s="69">
        <v>1</v>
      </c>
      <c r="L100" s="69">
        <f>9893017/1000</f>
        <v>9893.0169999999998</v>
      </c>
      <c r="M100" s="69">
        <v>0</v>
      </c>
      <c r="N100" s="69">
        <v>0</v>
      </c>
    </row>
    <row r="101" spans="1:14" x14ac:dyDescent="0.25">
      <c r="A101" s="94" t="s">
        <v>114</v>
      </c>
      <c r="B101" s="67">
        <v>4</v>
      </c>
      <c r="C101" s="129" t="s">
        <v>237</v>
      </c>
      <c r="D101" s="69">
        <v>0</v>
      </c>
      <c r="E101" s="69">
        <v>0</v>
      </c>
      <c r="F101" s="69">
        <v>0</v>
      </c>
      <c r="G101" s="69">
        <v>0</v>
      </c>
      <c r="H101" s="69">
        <v>0</v>
      </c>
      <c r="I101" s="69">
        <v>0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</row>
    <row r="102" spans="1:14" x14ac:dyDescent="0.25">
      <c r="A102" s="94" t="s">
        <v>114</v>
      </c>
      <c r="B102" s="67">
        <v>5</v>
      </c>
      <c r="C102" s="129" t="s">
        <v>238</v>
      </c>
      <c r="D102" s="69">
        <v>0</v>
      </c>
      <c r="E102" s="69">
        <v>0</v>
      </c>
      <c r="F102" s="69">
        <v>0</v>
      </c>
      <c r="G102" s="69">
        <v>0</v>
      </c>
      <c r="H102" s="69">
        <v>0</v>
      </c>
      <c r="I102" s="69">
        <v>0</v>
      </c>
      <c r="J102" s="69">
        <v>0</v>
      </c>
      <c r="K102" s="69">
        <v>0</v>
      </c>
      <c r="L102" s="69">
        <v>0</v>
      </c>
      <c r="M102" s="69">
        <v>0</v>
      </c>
      <c r="N102" s="69">
        <v>0</v>
      </c>
    </row>
    <row r="103" spans="1:14" x14ac:dyDescent="0.25">
      <c r="A103" s="94" t="s">
        <v>114</v>
      </c>
      <c r="B103" s="67">
        <v>5</v>
      </c>
      <c r="C103" s="129" t="s">
        <v>239</v>
      </c>
      <c r="D103" s="69">
        <v>0</v>
      </c>
      <c r="E103" s="69">
        <v>0</v>
      </c>
      <c r="F103" s="69">
        <v>0</v>
      </c>
      <c r="G103" s="69">
        <v>0</v>
      </c>
      <c r="H103" s="69">
        <v>0</v>
      </c>
      <c r="I103" s="69">
        <v>0</v>
      </c>
      <c r="J103" s="69">
        <v>0</v>
      </c>
      <c r="K103" s="69">
        <v>0</v>
      </c>
      <c r="L103" s="69">
        <v>0</v>
      </c>
      <c r="M103" s="69">
        <v>0</v>
      </c>
      <c r="N103" s="69">
        <v>0</v>
      </c>
    </row>
    <row r="104" spans="1:14" x14ac:dyDescent="0.25">
      <c r="A104" s="94" t="s">
        <v>114</v>
      </c>
      <c r="B104" s="67">
        <v>5</v>
      </c>
      <c r="C104" s="129" t="s">
        <v>240</v>
      </c>
      <c r="D104" s="69">
        <v>0</v>
      </c>
      <c r="E104" s="69">
        <v>0</v>
      </c>
      <c r="F104" s="69">
        <v>0</v>
      </c>
      <c r="G104" s="69">
        <v>0</v>
      </c>
      <c r="H104" s="69">
        <v>0</v>
      </c>
      <c r="I104" s="69">
        <v>0</v>
      </c>
      <c r="J104" s="69">
        <v>0</v>
      </c>
      <c r="K104" s="69">
        <v>0</v>
      </c>
      <c r="L104" s="69">
        <v>0</v>
      </c>
      <c r="M104" s="69">
        <v>0</v>
      </c>
      <c r="N104" s="69">
        <v>0</v>
      </c>
    </row>
    <row r="105" spans="1:14" x14ac:dyDescent="0.25">
      <c r="A105" s="94" t="s">
        <v>114</v>
      </c>
      <c r="B105" s="67">
        <v>5</v>
      </c>
      <c r="C105" s="129" t="s">
        <v>241</v>
      </c>
      <c r="D105" s="69">
        <v>0</v>
      </c>
      <c r="E105" s="69">
        <v>0</v>
      </c>
      <c r="F105" s="69">
        <v>0</v>
      </c>
      <c r="G105" s="69">
        <v>0</v>
      </c>
      <c r="H105" s="69">
        <v>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</row>
    <row r="106" spans="1:14" x14ac:dyDescent="0.25">
      <c r="A106" s="94" t="s">
        <v>114</v>
      </c>
      <c r="B106" s="67">
        <v>5</v>
      </c>
      <c r="C106" s="129" t="s">
        <v>242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</row>
    <row r="107" spans="1:14" x14ac:dyDescent="0.25">
      <c r="A107" s="94" t="s">
        <v>118</v>
      </c>
      <c r="B107" s="67">
        <v>2</v>
      </c>
      <c r="C107" s="129" t="s">
        <v>119</v>
      </c>
      <c r="D107" s="69">
        <v>8</v>
      </c>
      <c r="E107" s="69">
        <v>8</v>
      </c>
      <c r="F107" s="69">
        <v>12017.94</v>
      </c>
      <c r="G107" s="69">
        <v>7</v>
      </c>
      <c r="H107" s="69">
        <v>1947.24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</row>
    <row r="108" spans="1:14" x14ac:dyDescent="0.25">
      <c r="A108" s="94" t="s">
        <v>118</v>
      </c>
      <c r="B108" s="67">
        <v>3</v>
      </c>
      <c r="C108" s="129" t="s">
        <v>154</v>
      </c>
      <c r="D108" s="69">
        <v>7</v>
      </c>
      <c r="E108" s="69">
        <v>7</v>
      </c>
      <c r="F108" s="69">
        <v>17614.419999999998</v>
      </c>
      <c r="G108" s="69">
        <v>4</v>
      </c>
      <c r="H108" s="69">
        <v>1526.14</v>
      </c>
      <c r="I108" s="69">
        <v>1</v>
      </c>
      <c r="J108" s="69">
        <v>438.35</v>
      </c>
      <c r="K108" s="69">
        <v>0</v>
      </c>
      <c r="L108" s="69">
        <v>0</v>
      </c>
      <c r="M108" s="69">
        <v>0</v>
      </c>
      <c r="N108" s="69">
        <v>0</v>
      </c>
    </row>
    <row r="109" spans="1:14" x14ac:dyDescent="0.25">
      <c r="A109" s="94" t="s">
        <v>118</v>
      </c>
      <c r="B109" s="67">
        <v>3</v>
      </c>
      <c r="C109" s="129" t="s">
        <v>172</v>
      </c>
      <c r="D109" s="69">
        <v>7</v>
      </c>
      <c r="E109" s="69">
        <v>7</v>
      </c>
      <c r="F109" s="69">
        <v>12968.2</v>
      </c>
      <c r="G109" s="69">
        <v>5</v>
      </c>
      <c r="H109" s="69">
        <v>2428.6799999999998</v>
      </c>
      <c r="I109" s="69">
        <v>0</v>
      </c>
      <c r="J109" s="69">
        <v>0</v>
      </c>
      <c r="K109" s="69">
        <v>0</v>
      </c>
      <c r="L109" s="69">
        <v>0</v>
      </c>
      <c r="M109" s="69">
        <v>0</v>
      </c>
      <c r="N109" s="69">
        <v>0</v>
      </c>
    </row>
    <row r="110" spans="1:14" x14ac:dyDescent="0.25">
      <c r="A110" s="94" t="s">
        <v>118</v>
      </c>
      <c r="B110" s="67">
        <v>5</v>
      </c>
      <c r="C110" s="129" t="s">
        <v>173</v>
      </c>
      <c r="D110" s="69">
        <v>16</v>
      </c>
      <c r="E110" s="69">
        <v>16</v>
      </c>
      <c r="F110" s="69">
        <v>18190.43</v>
      </c>
      <c r="G110" s="69">
        <v>12</v>
      </c>
      <c r="H110" s="69">
        <v>3020.03</v>
      </c>
      <c r="I110" s="69">
        <v>0</v>
      </c>
      <c r="J110" s="69">
        <v>0</v>
      </c>
      <c r="K110" s="69">
        <v>0</v>
      </c>
      <c r="L110" s="69">
        <v>0</v>
      </c>
      <c r="M110" s="69">
        <v>1</v>
      </c>
      <c r="N110" s="69">
        <v>438.35</v>
      </c>
    </row>
    <row r="111" spans="1:14" x14ac:dyDescent="0.25">
      <c r="A111" s="94" t="s">
        <v>118</v>
      </c>
      <c r="B111" s="67">
        <v>5</v>
      </c>
      <c r="C111" s="129" t="s">
        <v>174</v>
      </c>
      <c r="D111" s="69">
        <v>2</v>
      </c>
      <c r="E111" s="69">
        <v>2</v>
      </c>
      <c r="F111" s="69">
        <v>2550</v>
      </c>
      <c r="G111" s="69">
        <v>2</v>
      </c>
      <c r="H111" s="69">
        <v>450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69">
        <v>0</v>
      </c>
    </row>
    <row r="112" spans="1:14" x14ac:dyDescent="0.25">
      <c r="A112" s="94" t="s">
        <v>118</v>
      </c>
      <c r="B112" s="67">
        <v>5</v>
      </c>
      <c r="C112" s="129" t="s">
        <v>124</v>
      </c>
      <c r="D112" s="69">
        <v>5</v>
      </c>
      <c r="E112" s="69">
        <v>5</v>
      </c>
      <c r="F112" s="69">
        <v>2675.19</v>
      </c>
      <c r="G112" s="69">
        <v>5</v>
      </c>
      <c r="H112" s="69">
        <v>1337.43</v>
      </c>
      <c r="I112" s="69">
        <v>0</v>
      </c>
      <c r="J112" s="69">
        <v>0</v>
      </c>
      <c r="K112" s="69">
        <v>0</v>
      </c>
      <c r="L112" s="69">
        <v>0</v>
      </c>
      <c r="M112" s="69">
        <v>0</v>
      </c>
      <c r="N112" s="69">
        <v>0</v>
      </c>
    </row>
    <row r="113" spans="1:14" x14ac:dyDescent="0.25">
      <c r="A113" s="94" t="s">
        <v>118</v>
      </c>
      <c r="B113" s="67">
        <v>5</v>
      </c>
      <c r="C113" s="129" t="s">
        <v>125</v>
      </c>
      <c r="D113" s="69">
        <v>4</v>
      </c>
      <c r="E113" s="69">
        <v>4</v>
      </c>
      <c r="F113" s="69">
        <v>1440</v>
      </c>
      <c r="G113" s="69">
        <v>4</v>
      </c>
      <c r="H113" s="69">
        <v>720</v>
      </c>
      <c r="I113" s="69">
        <v>0</v>
      </c>
      <c r="J113" s="69">
        <v>0</v>
      </c>
      <c r="K113" s="69">
        <v>0</v>
      </c>
      <c r="L113" s="69">
        <v>0</v>
      </c>
      <c r="M113" s="69">
        <v>0</v>
      </c>
      <c r="N113" s="69">
        <v>0</v>
      </c>
    </row>
    <row r="114" spans="1:14" x14ac:dyDescent="0.25">
      <c r="A114" s="94" t="s">
        <v>118</v>
      </c>
      <c r="B114" s="67">
        <v>5</v>
      </c>
      <c r="C114" s="129" t="s">
        <v>126</v>
      </c>
      <c r="D114" s="69">
        <v>4</v>
      </c>
      <c r="E114" s="69">
        <v>4</v>
      </c>
      <c r="F114" s="69">
        <v>1040</v>
      </c>
      <c r="G114" s="69">
        <v>4</v>
      </c>
      <c r="H114" s="69">
        <v>520</v>
      </c>
      <c r="I114" s="69">
        <v>0</v>
      </c>
      <c r="J114" s="69">
        <v>0</v>
      </c>
      <c r="K114" s="69">
        <v>0</v>
      </c>
      <c r="L114" s="69">
        <v>0</v>
      </c>
      <c r="M114" s="69">
        <v>0</v>
      </c>
      <c r="N114" s="69">
        <v>0</v>
      </c>
    </row>
    <row r="115" spans="1:14" x14ac:dyDescent="0.25">
      <c r="A115" s="94" t="s">
        <v>118</v>
      </c>
      <c r="B115" s="67">
        <v>5</v>
      </c>
      <c r="C115" s="129" t="s">
        <v>127</v>
      </c>
      <c r="D115" s="69">
        <v>10</v>
      </c>
      <c r="E115" s="69">
        <v>10</v>
      </c>
      <c r="F115" s="69">
        <v>5807.59</v>
      </c>
      <c r="G115" s="69">
        <v>8</v>
      </c>
      <c r="H115" s="69">
        <v>1328.71</v>
      </c>
      <c r="I115" s="69">
        <v>0</v>
      </c>
      <c r="J115" s="69">
        <v>0</v>
      </c>
      <c r="K115" s="69">
        <v>0</v>
      </c>
      <c r="L115" s="69">
        <v>0</v>
      </c>
      <c r="M115" s="69">
        <v>0</v>
      </c>
      <c r="N115" s="69">
        <v>0</v>
      </c>
    </row>
    <row r="116" spans="1:14" x14ac:dyDescent="0.25">
      <c r="A116" s="94" t="s">
        <v>128</v>
      </c>
      <c r="B116" s="67">
        <v>1</v>
      </c>
      <c r="C116" s="129" t="s">
        <v>131</v>
      </c>
      <c r="D116" s="69">
        <v>2</v>
      </c>
      <c r="E116" s="69">
        <v>2</v>
      </c>
      <c r="F116" s="69">
        <v>159.31</v>
      </c>
      <c r="G116" s="69">
        <v>3</v>
      </c>
      <c r="H116" s="69">
        <v>149.22999999999999</v>
      </c>
      <c r="I116" s="69">
        <v>0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</row>
    <row r="117" spans="1:14" x14ac:dyDescent="0.25">
      <c r="A117" s="94" t="s">
        <v>128</v>
      </c>
      <c r="B117" s="67">
        <v>2</v>
      </c>
      <c r="C117" s="129" t="s">
        <v>130</v>
      </c>
      <c r="D117" s="69">
        <v>1</v>
      </c>
      <c r="E117" s="69">
        <v>1</v>
      </c>
      <c r="F117" s="69">
        <v>139.24</v>
      </c>
      <c r="G117" s="69">
        <v>2</v>
      </c>
      <c r="H117" s="69">
        <v>139.22999999999999</v>
      </c>
      <c r="I117" s="69">
        <v>0</v>
      </c>
      <c r="J117" s="69">
        <v>0</v>
      </c>
      <c r="K117" s="69">
        <v>0</v>
      </c>
      <c r="L117" s="69">
        <v>0</v>
      </c>
      <c r="M117" s="69">
        <v>0</v>
      </c>
      <c r="N117" s="69">
        <v>0</v>
      </c>
    </row>
    <row r="118" spans="1:14" x14ac:dyDescent="0.25">
      <c r="A118" s="94" t="s">
        <v>128</v>
      </c>
      <c r="B118" s="67">
        <v>3</v>
      </c>
      <c r="C118" s="129" t="s">
        <v>132</v>
      </c>
      <c r="D118" s="69">
        <v>0</v>
      </c>
      <c r="E118" s="69">
        <v>0</v>
      </c>
      <c r="F118" s="69">
        <v>0</v>
      </c>
      <c r="G118" s="69">
        <v>0</v>
      </c>
      <c r="H118" s="69">
        <v>0</v>
      </c>
      <c r="I118" s="69">
        <v>0</v>
      </c>
      <c r="J118" s="69">
        <v>0</v>
      </c>
      <c r="K118" s="69">
        <v>0</v>
      </c>
      <c r="L118" s="69">
        <v>0</v>
      </c>
      <c r="M118" s="69">
        <v>0</v>
      </c>
      <c r="N118" s="69">
        <v>0</v>
      </c>
    </row>
    <row r="119" spans="1:14" x14ac:dyDescent="0.25">
      <c r="A119" s="94" t="s">
        <v>128</v>
      </c>
      <c r="B119" s="67">
        <v>4</v>
      </c>
      <c r="C119" s="129" t="s">
        <v>133</v>
      </c>
      <c r="D119" s="69">
        <v>17</v>
      </c>
      <c r="E119" s="69">
        <v>17</v>
      </c>
      <c r="F119" s="69">
        <v>4007.48</v>
      </c>
      <c r="G119" s="69">
        <v>17</v>
      </c>
      <c r="H119" s="69">
        <v>3733.97</v>
      </c>
      <c r="I119" s="69">
        <v>0</v>
      </c>
      <c r="J119" s="69">
        <v>0</v>
      </c>
      <c r="K119" s="69">
        <v>0</v>
      </c>
      <c r="L119" s="69">
        <v>0</v>
      </c>
      <c r="M119" s="69">
        <v>0</v>
      </c>
      <c r="N119" s="69">
        <v>0</v>
      </c>
    </row>
    <row r="120" spans="1:14" x14ac:dyDescent="0.25">
      <c r="A120" s="94" t="s">
        <v>128</v>
      </c>
      <c r="B120" s="67">
        <v>5</v>
      </c>
      <c r="C120" s="129" t="s">
        <v>129</v>
      </c>
      <c r="D120" s="69">
        <v>15</v>
      </c>
      <c r="E120" s="69">
        <v>15</v>
      </c>
      <c r="F120" s="69">
        <v>4141.01</v>
      </c>
      <c r="G120" s="69">
        <v>13</v>
      </c>
      <c r="H120" s="69">
        <v>545.52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0</v>
      </c>
    </row>
    <row r="121" spans="1:14" x14ac:dyDescent="0.25">
      <c r="A121" s="73" t="s">
        <v>157</v>
      </c>
      <c r="B121" s="71">
        <v>3</v>
      </c>
      <c r="C121" s="131" t="s">
        <v>189</v>
      </c>
      <c r="D121" s="38">
        <v>5</v>
      </c>
      <c r="E121" s="38">
        <v>5</v>
      </c>
      <c r="F121" s="38">
        <v>915.14</v>
      </c>
      <c r="G121" s="38">
        <v>5</v>
      </c>
      <c r="H121" s="38">
        <v>605.99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</row>
    <row r="122" spans="1:14" x14ac:dyDescent="0.25">
      <c r="A122" s="73" t="s">
        <v>157</v>
      </c>
      <c r="B122" s="71">
        <v>3</v>
      </c>
      <c r="C122" s="131" t="s">
        <v>190</v>
      </c>
      <c r="D122" s="38">
        <v>29</v>
      </c>
      <c r="E122" s="38">
        <v>29</v>
      </c>
      <c r="F122" s="38">
        <v>8951.4699999999993</v>
      </c>
      <c r="G122" s="38">
        <v>27</v>
      </c>
      <c r="H122" s="38">
        <v>4763.1899999999996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</row>
    <row r="123" spans="1:14" x14ac:dyDescent="0.25">
      <c r="A123" s="73" t="s">
        <v>157</v>
      </c>
      <c r="B123" s="71">
        <v>3</v>
      </c>
      <c r="C123" s="131" t="s">
        <v>206</v>
      </c>
      <c r="D123" s="38">
        <v>8</v>
      </c>
      <c r="E123" s="38">
        <v>8</v>
      </c>
      <c r="F123" s="38">
        <v>1.56</v>
      </c>
      <c r="G123" s="38">
        <v>8</v>
      </c>
      <c r="H123" s="38">
        <v>1.5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</row>
    <row r="124" spans="1:14" x14ac:dyDescent="0.25">
      <c r="A124" s="73" t="s">
        <v>157</v>
      </c>
      <c r="B124" s="71">
        <v>5</v>
      </c>
      <c r="C124" s="131" t="s">
        <v>177</v>
      </c>
      <c r="D124" s="38">
        <v>2</v>
      </c>
      <c r="E124" s="38">
        <v>2</v>
      </c>
      <c r="F124" s="38">
        <v>87.92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</row>
    <row r="125" spans="1:14" x14ac:dyDescent="0.25">
      <c r="A125" s="73" t="s">
        <v>157</v>
      </c>
      <c r="B125" s="71">
        <v>5</v>
      </c>
      <c r="C125" s="131" t="s">
        <v>207</v>
      </c>
      <c r="D125" s="38">
        <v>51</v>
      </c>
      <c r="E125" s="38">
        <v>51</v>
      </c>
      <c r="F125" s="38">
        <v>11253.45</v>
      </c>
      <c r="G125" s="38">
        <v>48</v>
      </c>
      <c r="H125" s="38">
        <v>6456.22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</row>
    <row r="126" spans="1:14" x14ac:dyDescent="0.25">
      <c r="A126" s="73" t="s">
        <v>157</v>
      </c>
      <c r="B126" s="71">
        <v>5</v>
      </c>
      <c r="C126" s="131" t="s">
        <v>37</v>
      </c>
      <c r="D126" s="38">
        <v>14</v>
      </c>
      <c r="E126" s="38">
        <v>14</v>
      </c>
      <c r="F126" s="38">
        <v>3156.52</v>
      </c>
      <c r="G126" s="38">
        <v>14</v>
      </c>
      <c r="H126" s="38">
        <v>2999.38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</row>
    <row r="127" spans="1:14" x14ac:dyDescent="0.25">
      <c r="A127" s="73" t="s">
        <v>157</v>
      </c>
      <c r="B127" s="71">
        <v>5</v>
      </c>
      <c r="C127" s="131" t="s">
        <v>208</v>
      </c>
      <c r="D127" s="38">
        <v>7</v>
      </c>
      <c r="E127" s="38">
        <v>7</v>
      </c>
      <c r="F127" s="38">
        <v>639.62</v>
      </c>
      <c r="G127" s="38">
        <v>8</v>
      </c>
      <c r="H127" s="38">
        <v>1695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</row>
    <row r="128" spans="1:14" x14ac:dyDescent="0.25">
      <c r="A128" s="132"/>
      <c r="B128" s="133"/>
      <c r="C128" s="13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</row>
    <row r="129" spans="1:14" x14ac:dyDescent="0.25">
      <c r="A129" s="106"/>
      <c r="B129" s="76"/>
      <c r="C129" s="119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x14ac:dyDescent="0.25">
      <c r="A130" s="90"/>
      <c r="B130" s="56"/>
      <c r="C130" s="119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x14ac:dyDescent="0.25">
      <c r="A131" s="89"/>
      <c r="B131" s="28"/>
      <c r="C131" s="122" t="s">
        <v>243</v>
      </c>
      <c r="D131" s="123">
        <f t="shared" ref="D131:N131" si="0">SUM(D132:D137)</f>
        <v>1096</v>
      </c>
      <c r="E131" s="123">
        <f t="shared" si="0"/>
        <v>1096</v>
      </c>
      <c r="F131" s="123">
        <f t="shared" si="0"/>
        <v>938854.91743421101</v>
      </c>
      <c r="G131" s="123">
        <f t="shared" si="0"/>
        <v>960</v>
      </c>
      <c r="H131" s="123">
        <f t="shared" si="0"/>
        <v>212536.97700000001</v>
      </c>
      <c r="I131" s="123">
        <f t="shared" si="0"/>
        <v>37</v>
      </c>
      <c r="J131" s="123">
        <f t="shared" si="0"/>
        <v>109574.916</v>
      </c>
      <c r="K131" s="123">
        <f t="shared" si="0"/>
        <v>17</v>
      </c>
      <c r="L131" s="123">
        <f t="shared" si="0"/>
        <v>26372.896000000001</v>
      </c>
      <c r="M131" s="123">
        <f t="shared" si="0"/>
        <v>10</v>
      </c>
      <c r="N131" s="123">
        <f t="shared" si="0"/>
        <v>24807.256000000001</v>
      </c>
    </row>
    <row r="132" spans="1:14" x14ac:dyDescent="0.25">
      <c r="A132" s="90"/>
      <c r="B132" s="56"/>
      <c r="C132" s="124" t="s">
        <v>209</v>
      </c>
      <c r="D132" s="84">
        <f>SUMIF($B$6:$B$127,1,D6:D127)</f>
        <v>11</v>
      </c>
      <c r="E132" s="84">
        <f t="shared" ref="E132:N132" si="1">SUMIF($B$6:$B$127,1,E6:E127)</f>
        <v>11</v>
      </c>
      <c r="F132" s="84">
        <f t="shared" si="1"/>
        <v>12066.65</v>
      </c>
      <c r="G132" s="84">
        <f t="shared" si="1"/>
        <v>10</v>
      </c>
      <c r="H132" s="84">
        <f t="shared" si="1"/>
        <v>2728.35</v>
      </c>
      <c r="I132" s="84">
        <f t="shared" si="1"/>
        <v>0</v>
      </c>
      <c r="J132" s="84">
        <f t="shared" si="1"/>
        <v>0</v>
      </c>
      <c r="K132" s="84">
        <f t="shared" si="1"/>
        <v>0</v>
      </c>
      <c r="L132" s="84">
        <f t="shared" si="1"/>
        <v>0</v>
      </c>
      <c r="M132" s="84">
        <f t="shared" si="1"/>
        <v>0</v>
      </c>
      <c r="N132" s="84">
        <f t="shared" si="1"/>
        <v>0</v>
      </c>
    </row>
    <row r="133" spans="1:14" x14ac:dyDescent="0.25">
      <c r="A133" s="90"/>
      <c r="B133" s="56"/>
      <c r="C133" s="125" t="s">
        <v>210</v>
      </c>
      <c r="D133" s="86">
        <f>SUMIF($B$6:$B$127,2,D6:D127)</f>
        <v>62</v>
      </c>
      <c r="E133" s="86">
        <f t="shared" ref="E133:N133" si="2">SUMIF($B$6:$B$127,2,E6:E127)</f>
        <v>62</v>
      </c>
      <c r="F133" s="86">
        <f t="shared" si="2"/>
        <v>126631.75433000003</v>
      </c>
      <c r="G133" s="86">
        <f t="shared" si="2"/>
        <v>35</v>
      </c>
      <c r="H133" s="86">
        <f t="shared" si="2"/>
        <v>7680.2839999999997</v>
      </c>
      <c r="I133" s="86">
        <f t="shared" si="2"/>
        <v>5</v>
      </c>
      <c r="J133" s="86">
        <f t="shared" si="2"/>
        <v>27615.531999999999</v>
      </c>
      <c r="K133" s="86">
        <f t="shared" si="2"/>
        <v>0</v>
      </c>
      <c r="L133" s="86">
        <f t="shared" si="2"/>
        <v>0</v>
      </c>
      <c r="M133" s="86">
        <f t="shared" si="2"/>
        <v>1</v>
      </c>
      <c r="N133" s="86">
        <f t="shared" si="2"/>
        <v>100.664</v>
      </c>
    </row>
    <row r="134" spans="1:14" x14ac:dyDescent="0.25">
      <c r="A134" s="90"/>
      <c r="B134" s="56"/>
      <c r="C134" s="125" t="s">
        <v>211</v>
      </c>
      <c r="D134" s="86">
        <f>SUMIF($B$6:$B$127,3,D6:D127)</f>
        <v>653</v>
      </c>
      <c r="E134" s="86">
        <f t="shared" ref="E134:N134" si="3">SUMIF($B$6:$B$127,3,E6:E127)</f>
        <v>653</v>
      </c>
      <c r="F134" s="86">
        <f t="shared" si="3"/>
        <v>535061.06609686895</v>
      </c>
      <c r="G134" s="86">
        <f t="shared" si="3"/>
        <v>584</v>
      </c>
      <c r="H134" s="86">
        <f t="shared" si="3"/>
        <v>140416.20000000001</v>
      </c>
      <c r="I134" s="86">
        <f t="shared" si="3"/>
        <v>20</v>
      </c>
      <c r="J134" s="86">
        <f t="shared" si="3"/>
        <v>59664.13</v>
      </c>
      <c r="K134" s="86">
        <f t="shared" si="3"/>
        <v>9</v>
      </c>
      <c r="L134" s="86">
        <f t="shared" si="3"/>
        <v>12550.386999999999</v>
      </c>
      <c r="M134" s="86">
        <f t="shared" si="3"/>
        <v>6</v>
      </c>
      <c r="N134" s="86">
        <f t="shared" si="3"/>
        <v>24166.28</v>
      </c>
    </row>
    <row r="135" spans="1:14" x14ac:dyDescent="0.25">
      <c r="A135" s="90"/>
      <c r="B135" s="56"/>
      <c r="C135" s="125" t="s">
        <v>212</v>
      </c>
      <c r="D135" s="86">
        <f>SUMIF($B$6:$B$127,4,D6:D127)</f>
        <v>64</v>
      </c>
      <c r="E135" s="86">
        <f t="shared" ref="E135:N135" si="4">SUMIF($B$6:$B$127,4,E6:E127)</f>
        <v>64</v>
      </c>
      <c r="F135" s="86">
        <f t="shared" si="4"/>
        <v>67335.819309999992</v>
      </c>
      <c r="G135" s="86">
        <f t="shared" si="4"/>
        <v>54</v>
      </c>
      <c r="H135" s="86">
        <f t="shared" si="4"/>
        <v>8279.3339999999989</v>
      </c>
      <c r="I135" s="86">
        <f t="shared" si="4"/>
        <v>1</v>
      </c>
      <c r="J135" s="86">
        <f t="shared" si="4"/>
        <v>825.37300000000005</v>
      </c>
      <c r="K135" s="86">
        <f t="shared" si="4"/>
        <v>0</v>
      </c>
      <c r="L135" s="86">
        <f t="shared" si="4"/>
        <v>0</v>
      </c>
      <c r="M135" s="86">
        <f t="shared" si="4"/>
        <v>0</v>
      </c>
      <c r="N135" s="86">
        <f t="shared" si="4"/>
        <v>0</v>
      </c>
    </row>
    <row r="136" spans="1:14" x14ac:dyDescent="0.25">
      <c r="A136" s="90"/>
      <c r="B136" s="56"/>
      <c r="C136" s="125" t="s">
        <v>213</v>
      </c>
      <c r="D136" s="86">
        <f>SUMIF($B$6:$B$127,5,D6:D127)</f>
        <v>296</v>
      </c>
      <c r="E136" s="86">
        <f t="shared" ref="E136:N136" si="5">SUMIF($B$6:$B$127,5,E6:E127)</f>
        <v>296</v>
      </c>
      <c r="F136" s="86">
        <f t="shared" si="5"/>
        <v>128417.90769734199</v>
      </c>
      <c r="G136" s="86">
        <f t="shared" si="5"/>
        <v>269</v>
      </c>
      <c r="H136" s="86">
        <f t="shared" si="5"/>
        <v>31977.689000000002</v>
      </c>
      <c r="I136" s="86">
        <f t="shared" si="5"/>
        <v>11</v>
      </c>
      <c r="J136" s="86">
        <f t="shared" si="5"/>
        <v>21469.881000000001</v>
      </c>
      <c r="K136" s="86">
        <f t="shared" si="5"/>
        <v>6</v>
      </c>
      <c r="L136" s="86">
        <f t="shared" si="5"/>
        <v>135.059</v>
      </c>
      <c r="M136" s="86">
        <f t="shared" si="5"/>
        <v>3</v>
      </c>
      <c r="N136" s="86">
        <f t="shared" si="5"/>
        <v>540.31200000000001</v>
      </c>
    </row>
    <row r="137" spans="1:14" x14ac:dyDescent="0.25">
      <c r="A137" s="90"/>
      <c r="B137" s="56"/>
      <c r="C137" s="126" t="s">
        <v>214</v>
      </c>
      <c r="D137" s="88">
        <f>SUMIF($B$6:$B$127,6,D6:D127)</f>
        <v>10</v>
      </c>
      <c r="E137" s="88">
        <f t="shared" ref="E137:N137" si="6">SUMIF($B$6:$B$127,6,E6:E127)</f>
        <v>10</v>
      </c>
      <c r="F137" s="88">
        <f t="shared" si="6"/>
        <v>69341.72</v>
      </c>
      <c r="G137" s="88">
        <f t="shared" si="6"/>
        <v>8</v>
      </c>
      <c r="H137" s="88">
        <f t="shared" si="6"/>
        <v>21455.120000000003</v>
      </c>
      <c r="I137" s="88">
        <f t="shared" si="6"/>
        <v>0</v>
      </c>
      <c r="J137" s="88">
        <f t="shared" si="6"/>
        <v>0</v>
      </c>
      <c r="K137" s="88">
        <f t="shared" si="6"/>
        <v>2</v>
      </c>
      <c r="L137" s="88">
        <f t="shared" si="6"/>
        <v>13687.45</v>
      </c>
      <c r="M137" s="88">
        <f t="shared" si="6"/>
        <v>0</v>
      </c>
      <c r="N137" s="88">
        <f t="shared" si="6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topLeftCell="A112" workbookViewId="0">
      <selection sqref="A1:N139"/>
    </sheetView>
  </sheetViews>
  <sheetFormatPr baseColWidth="10" defaultRowHeight="15" x14ac:dyDescent="0.25"/>
  <sheetData>
    <row r="1" spans="1:14" x14ac:dyDescent="0.25">
      <c r="A1" s="27" t="s">
        <v>0</v>
      </c>
      <c r="B1" s="135"/>
      <c r="C1" s="27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x14ac:dyDescent="0.25">
      <c r="A2" s="27" t="s">
        <v>1</v>
      </c>
      <c r="B2" s="135"/>
      <c r="C2" s="27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x14ac:dyDescent="0.25">
      <c r="A3" s="27" t="s">
        <v>244</v>
      </c>
      <c r="B3" s="135"/>
      <c r="C3" s="27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x14ac:dyDescent="0.25">
      <c r="A4" s="27"/>
      <c r="B4" s="13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33" x14ac:dyDescent="0.25">
      <c r="A5" s="137" t="s">
        <v>3</v>
      </c>
      <c r="B5" s="138" t="s">
        <v>4</v>
      </c>
      <c r="C5" s="138" t="s">
        <v>5</v>
      </c>
      <c r="D5" s="138" t="s">
        <v>6</v>
      </c>
      <c r="E5" s="138" t="s">
        <v>7</v>
      </c>
      <c r="F5" s="138" t="s">
        <v>245</v>
      </c>
      <c r="G5" s="138" t="s">
        <v>144</v>
      </c>
      <c r="H5" s="138" t="s">
        <v>10</v>
      </c>
      <c r="I5" s="138" t="s">
        <v>182</v>
      </c>
      <c r="J5" s="138" t="s">
        <v>12</v>
      </c>
      <c r="K5" s="138" t="s">
        <v>148</v>
      </c>
      <c r="L5" s="138" t="s">
        <v>246</v>
      </c>
      <c r="M5" s="138" t="s">
        <v>164</v>
      </c>
      <c r="N5" s="138" t="s">
        <v>247</v>
      </c>
    </row>
    <row r="6" spans="1:14" x14ac:dyDescent="0.25">
      <c r="A6" s="66" t="s">
        <v>17</v>
      </c>
      <c r="B6" s="103">
        <v>3</v>
      </c>
      <c r="C6" s="68" t="s">
        <v>18</v>
      </c>
      <c r="D6" s="69">
        <v>10</v>
      </c>
      <c r="E6" s="69">
        <v>10</v>
      </c>
      <c r="F6" s="69">
        <v>7806.8404700000001</v>
      </c>
      <c r="G6" s="69">
        <v>9</v>
      </c>
      <c r="H6" s="69">
        <v>840.55700000000002</v>
      </c>
      <c r="I6" s="69">
        <v>1</v>
      </c>
      <c r="J6" s="69">
        <v>16.63</v>
      </c>
      <c r="K6" s="69">
        <v>0</v>
      </c>
      <c r="L6" s="69">
        <v>0</v>
      </c>
      <c r="M6" s="69">
        <v>0</v>
      </c>
      <c r="N6" s="69">
        <v>0</v>
      </c>
    </row>
    <row r="7" spans="1:14" x14ac:dyDescent="0.25">
      <c r="A7" s="66" t="s">
        <v>17</v>
      </c>
      <c r="B7" s="103">
        <v>3</v>
      </c>
      <c r="C7" s="68" t="s">
        <v>19</v>
      </c>
      <c r="D7" s="69">
        <v>4</v>
      </c>
      <c r="E7" s="69">
        <v>4</v>
      </c>
      <c r="F7" s="69">
        <v>4701.99622</v>
      </c>
      <c r="G7" s="69">
        <v>4</v>
      </c>
      <c r="H7" s="69">
        <v>3811.6439999999998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spans="1:14" x14ac:dyDescent="0.25">
      <c r="A8" s="66" t="s">
        <v>17</v>
      </c>
      <c r="B8" s="103">
        <v>3</v>
      </c>
      <c r="C8" s="68" t="s">
        <v>20</v>
      </c>
      <c r="D8" s="69">
        <v>4</v>
      </c>
      <c r="E8" s="69">
        <v>4</v>
      </c>
      <c r="F8" s="69">
        <v>726.25389000000007</v>
      </c>
      <c r="G8" s="69">
        <v>2</v>
      </c>
      <c r="H8" s="69">
        <v>121.28700000000001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spans="1:14" x14ac:dyDescent="0.25">
      <c r="A9" s="66" t="s">
        <v>17</v>
      </c>
      <c r="B9" s="103">
        <v>4</v>
      </c>
      <c r="C9" s="68" t="s">
        <v>21</v>
      </c>
      <c r="D9" s="69">
        <v>5</v>
      </c>
      <c r="E9" s="69">
        <v>5</v>
      </c>
      <c r="F9" s="69">
        <v>673.96543000000008</v>
      </c>
      <c r="G9" s="69">
        <v>3</v>
      </c>
      <c r="H9" s="69">
        <v>188.71799999999999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</row>
    <row r="10" spans="1:14" x14ac:dyDescent="0.25">
      <c r="A10" s="66" t="s">
        <v>17</v>
      </c>
      <c r="B10" s="103">
        <v>4</v>
      </c>
      <c r="C10" s="68" t="s">
        <v>22</v>
      </c>
      <c r="D10" s="69">
        <v>1</v>
      </c>
      <c r="E10" s="69">
        <v>1</v>
      </c>
      <c r="F10" s="69">
        <v>486.39527000000004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</row>
    <row r="11" spans="1:14" x14ac:dyDescent="0.25">
      <c r="A11" s="66" t="s">
        <v>17</v>
      </c>
      <c r="B11" s="103">
        <v>4</v>
      </c>
      <c r="C11" s="68" t="s">
        <v>23</v>
      </c>
      <c r="D11" s="69">
        <v>1</v>
      </c>
      <c r="E11" s="69">
        <v>1</v>
      </c>
      <c r="F11" s="69">
        <v>45.333059999999996</v>
      </c>
      <c r="G11" s="69">
        <v>1</v>
      </c>
      <c r="H11" s="69">
        <v>16.427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</row>
    <row r="12" spans="1:14" x14ac:dyDescent="0.25">
      <c r="A12" s="66" t="s">
        <v>17</v>
      </c>
      <c r="B12" s="103">
        <v>4</v>
      </c>
      <c r="C12" s="68" t="s">
        <v>24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x14ac:dyDescent="0.25">
      <c r="A13" s="66" t="s">
        <v>17</v>
      </c>
      <c r="B13" s="103">
        <v>2</v>
      </c>
      <c r="C13" s="68" t="s">
        <v>25</v>
      </c>
      <c r="D13" s="69">
        <v>3</v>
      </c>
      <c r="E13" s="69">
        <v>3</v>
      </c>
      <c r="F13" s="69">
        <v>8393.4694099999997</v>
      </c>
      <c r="G13" s="69">
        <v>2</v>
      </c>
      <c r="H13" s="69">
        <v>147.512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 x14ac:dyDescent="0.25">
      <c r="A14" s="66" t="s">
        <v>17</v>
      </c>
      <c r="B14" s="103">
        <v>2</v>
      </c>
      <c r="C14" s="68" t="s">
        <v>26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</row>
    <row r="15" spans="1:14" x14ac:dyDescent="0.25">
      <c r="A15" s="66" t="s">
        <v>17</v>
      </c>
      <c r="B15" s="103">
        <v>4</v>
      </c>
      <c r="C15" s="68" t="s">
        <v>27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</row>
    <row r="16" spans="1:14" x14ac:dyDescent="0.25">
      <c r="A16" s="66" t="s">
        <v>17</v>
      </c>
      <c r="B16" s="103">
        <v>3</v>
      </c>
      <c r="C16" s="68" t="s">
        <v>28</v>
      </c>
      <c r="D16" s="69">
        <v>1</v>
      </c>
      <c r="E16" s="69">
        <v>1</v>
      </c>
      <c r="F16" s="69">
        <v>100.37512</v>
      </c>
      <c r="G16" s="69">
        <v>0</v>
      </c>
      <c r="H16" s="69">
        <v>0</v>
      </c>
      <c r="I16" s="69">
        <v>1</v>
      </c>
      <c r="J16" s="69">
        <v>96.647999999999996</v>
      </c>
      <c r="K16" s="69">
        <v>0</v>
      </c>
      <c r="L16" s="69">
        <v>0</v>
      </c>
      <c r="M16" s="69">
        <v>0</v>
      </c>
      <c r="N16" s="69">
        <v>0</v>
      </c>
    </row>
    <row r="17" spans="1:14" x14ac:dyDescent="0.25">
      <c r="A17" s="66" t="s">
        <v>17</v>
      </c>
      <c r="B17" s="103">
        <v>4</v>
      </c>
      <c r="C17" s="68" t="s">
        <v>29</v>
      </c>
      <c r="D17" s="69">
        <v>7</v>
      </c>
      <c r="E17" s="69">
        <v>7</v>
      </c>
      <c r="F17" s="69">
        <v>6337.1932400000005</v>
      </c>
      <c r="G17" s="69">
        <v>4</v>
      </c>
      <c r="H17" s="69">
        <v>142.81399999999999</v>
      </c>
      <c r="I17" s="69">
        <v>0</v>
      </c>
      <c r="J17" s="69">
        <v>0</v>
      </c>
      <c r="K17" s="69">
        <v>0</v>
      </c>
      <c r="L17" s="69">
        <v>0</v>
      </c>
      <c r="M17" s="69">
        <v>1</v>
      </c>
      <c r="N17" s="69">
        <v>96.647999999999996</v>
      </c>
    </row>
    <row r="18" spans="1:14" x14ac:dyDescent="0.25">
      <c r="A18" s="66" t="s">
        <v>17</v>
      </c>
      <c r="B18" s="103">
        <v>4</v>
      </c>
      <c r="C18" s="68" t="s">
        <v>30</v>
      </c>
      <c r="D18" s="69">
        <v>4</v>
      </c>
      <c r="E18" s="69">
        <v>4</v>
      </c>
      <c r="F18" s="69">
        <v>1136.66579</v>
      </c>
      <c r="G18" s="69">
        <v>2</v>
      </c>
      <c r="H18" s="69">
        <v>41.04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</row>
    <row r="19" spans="1:14" x14ac:dyDescent="0.25">
      <c r="A19" s="66" t="s">
        <v>17</v>
      </c>
      <c r="B19" s="103">
        <v>4</v>
      </c>
      <c r="C19" s="68" t="s">
        <v>31</v>
      </c>
      <c r="D19" s="69">
        <v>3</v>
      </c>
      <c r="E19" s="69">
        <v>3</v>
      </c>
      <c r="F19" s="69">
        <v>1127.5614399999999</v>
      </c>
      <c r="G19" s="69">
        <v>1</v>
      </c>
      <c r="H19" s="69">
        <v>49.17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</row>
    <row r="20" spans="1:14" x14ac:dyDescent="0.25">
      <c r="A20" s="66" t="s">
        <v>17</v>
      </c>
      <c r="B20" s="103">
        <v>5</v>
      </c>
      <c r="C20" s="68" t="s">
        <v>32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</row>
    <row r="21" spans="1:14" x14ac:dyDescent="0.25">
      <c r="A21" s="66" t="s">
        <v>17</v>
      </c>
      <c r="B21" s="103">
        <v>2</v>
      </c>
      <c r="C21" s="68" t="s">
        <v>33</v>
      </c>
      <c r="D21" s="69">
        <v>1</v>
      </c>
      <c r="E21" s="69">
        <v>1</v>
      </c>
      <c r="F21" s="69">
        <v>40.00018</v>
      </c>
      <c r="G21" s="69">
        <v>1</v>
      </c>
      <c r="H21" s="69">
        <v>40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</row>
    <row r="22" spans="1:14" x14ac:dyDescent="0.25">
      <c r="A22" s="66" t="s">
        <v>17</v>
      </c>
      <c r="B22" s="103">
        <v>3</v>
      </c>
      <c r="C22" s="68" t="s">
        <v>34</v>
      </c>
      <c r="D22" s="69">
        <v>8</v>
      </c>
      <c r="E22" s="69">
        <v>8</v>
      </c>
      <c r="F22" s="69">
        <v>16722.658199999998</v>
      </c>
      <c r="G22" s="69">
        <v>6</v>
      </c>
      <c r="H22" s="69">
        <v>5667.5039999999999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</row>
    <row r="23" spans="1:14" x14ac:dyDescent="0.25">
      <c r="A23" s="66" t="s">
        <v>17</v>
      </c>
      <c r="B23" s="103">
        <v>3</v>
      </c>
      <c r="C23" s="68" t="s">
        <v>36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</row>
    <row r="24" spans="1:14" x14ac:dyDescent="0.25">
      <c r="A24" s="66" t="s">
        <v>17</v>
      </c>
      <c r="B24" s="103">
        <v>3</v>
      </c>
      <c r="C24" s="68" t="s">
        <v>223</v>
      </c>
      <c r="D24" s="69">
        <v>1</v>
      </c>
      <c r="E24" s="69">
        <v>1</v>
      </c>
      <c r="F24" s="69">
        <v>93.529449999999997</v>
      </c>
      <c r="G24" s="69">
        <v>1</v>
      </c>
      <c r="H24" s="69">
        <v>101.619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</row>
    <row r="25" spans="1:14" x14ac:dyDescent="0.25">
      <c r="A25" s="66" t="s">
        <v>17</v>
      </c>
      <c r="B25" s="103">
        <v>4</v>
      </c>
      <c r="C25" s="68" t="s">
        <v>38</v>
      </c>
      <c r="D25" s="69">
        <v>7</v>
      </c>
      <c r="E25" s="69">
        <v>7</v>
      </c>
      <c r="F25" s="69">
        <v>14315.958699999999</v>
      </c>
      <c r="G25" s="69">
        <v>5</v>
      </c>
      <c r="H25" s="69">
        <v>1066.037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</row>
    <row r="26" spans="1:14" x14ac:dyDescent="0.25">
      <c r="A26" s="66" t="s">
        <v>17</v>
      </c>
      <c r="B26" s="103">
        <v>3</v>
      </c>
      <c r="C26" s="68" t="s">
        <v>224</v>
      </c>
      <c r="D26" s="69">
        <v>1</v>
      </c>
      <c r="E26" s="69">
        <v>1</v>
      </c>
      <c r="F26" s="69">
        <v>103.80428999999999</v>
      </c>
      <c r="G26" s="69">
        <v>1</v>
      </c>
      <c r="H26" s="69">
        <v>16.454999999999998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</row>
    <row r="27" spans="1:14" x14ac:dyDescent="0.25">
      <c r="A27" s="66" t="s">
        <v>17</v>
      </c>
      <c r="B27" s="103">
        <v>4</v>
      </c>
      <c r="C27" s="68" t="s">
        <v>225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</row>
    <row r="28" spans="1:14" x14ac:dyDescent="0.25">
      <c r="A28" s="66" t="s">
        <v>17</v>
      </c>
      <c r="B28" s="103">
        <v>3</v>
      </c>
      <c r="C28" s="68" t="s">
        <v>39</v>
      </c>
      <c r="D28" s="69">
        <v>2</v>
      </c>
      <c r="E28" s="69">
        <v>2</v>
      </c>
      <c r="F28" s="69">
        <v>1022.6316800000001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</row>
    <row r="29" spans="1:14" x14ac:dyDescent="0.25">
      <c r="A29" s="66" t="s">
        <v>17</v>
      </c>
      <c r="B29" s="103">
        <v>1</v>
      </c>
      <c r="C29" s="68" t="s">
        <v>41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</row>
    <row r="30" spans="1:14" x14ac:dyDescent="0.25">
      <c r="A30" s="66" t="s">
        <v>17</v>
      </c>
      <c r="B30" s="103">
        <v>3</v>
      </c>
      <c r="C30" s="68" t="s">
        <v>226</v>
      </c>
      <c r="D30" s="69">
        <v>1</v>
      </c>
      <c r="E30" s="69">
        <v>1</v>
      </c>
      <c r="F30" s="69">
        <v>394.57162</v>
      </c>
      <c r="G30" s="69">
        <v>1</v>
      </c>
      <c r="H30" s="69">
        <v>122.926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</row>
    <row r="31" spans="1:14" x14ac:dyDescent="0.25">
      <c r="A31" s="66" t="s">
        <v>17</v>
      </c>
      <c r="B31" s="103">
        <v>2</v>
      </c>
      <c r="C31" s="68" t="s">
        <v>43</v>
      </c>
      <c r="D31" s="69">
        <v>56</v>
      </c>
      <c r="E31" s="69">
        <v>56</v>
      </c>
      <c r="F31" s="69">
        <v>96915.273209999999</v>
      </c>
      <c r="G31" s="69">
        <v>48</v>
      </c>
      <c r="H31" s="69">
        <v>16293.585999999999</v>
      </c>
      <c r="I31" s="69">
        <v>1</v>
      </c>
      <c r="J31" s="69">
        <v>379.822</v>
      </c>
      <c r="K31" s="69">
        <v>0</v>
      </c>
      <c r="L31" s="69">
        <v>0</v>
      </c>
      <c r="M31" s="69">
        <v>0</v>
      </c>
      <c r="N31" s="69">
        <v>0</v>
      </c>
    </row>
    <row r="32" spans="1:14" x14ac:dyDescent="0.25">
      <c r="A32" s="66" t="s">
        <v>44</v>
      </c>
      <c r="B32" s="103">
        <v>2</v>
      </c>
      <c r="C32" s="68" t="s">
        <v>45</v>
      </c>
      <c r="D32" s="69">
        <v>21</v>
      </c>
      <c r="E32" s="69">
        <v>21</v>
      </c>
      <c r="F32" s="69">
        <v>2779.24</v>
      </c>
      <c r="G32" s="69">
        <v>3</v>
      </c>
      <c r="H32" s="69">
        <v>1052.42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</row>
    <row r="33" spans="1:14" x14ac:dyDescent="0.25">
      <c r="A33" s="66" t="s">
        <v>151</v>
      </c>
      <c r="B33" s="103">
        <v>4</v>
      </c>
      <c r="C33" s="68" t="s">
        <v>184</v>
      </c>
      <c r="D33" s="69">
        <v>2</v>
      </c>
      <c r="E33" s="69">
        <v>2</v>
      </c>
      <c r="F33" s="69">
        <v>986.47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</row>
    <row r="34" spans="1:14" x14ac:dyDescent="0.25">
      <c r="A34" s="66" t="s">
        <v>44</v>
      </c>
      <c r="B34" s="103">
        <v>4</v>
      </c>
      <c r="C34" s="68" t="s">
        <v>47</v>
      </c>
      <c r="D34" s="69">
        <v>2</v>
      </c>
      <c r="E34" s="69">
        <v>2</v>
      </c>
      <c r="F34" s="69">
        <v>897.74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</row>
    <row r="35" spans="1:14" x14ac:dyDescent="0.25">
      <c r="A35" s="66" t="s">
        <v>44</v>
      </c>
      <c r="B35" s="103">
        <v>4</v>
      </c>
      <c r="C35" s="68" t="s">
        <v>48</v>
      </c>
      <c r="D35" s="69">
        <v>2</v>
      </c>
      <c r="E35" s="69">
        <v>2</v>
      </c>
      <c r="F35" s="69">
        <v>48.15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</row>
    <row r="36" spans="1:14" x14ac:dyDescent="0.25">
      <c r="A36" s="66" t="s">
        <v>49</v>
      </c>
      <c r="B36" s="103">
        <v>1</v>
      </c>
      <c r="C36" s="68" t="s">
        <v>50</v>
      </c>
      <c r="D36" s="69">
        <v>9</v>
      </c>
      <c r="E36" s="69">
        <v>9</v>
      </c>
      <c r="F36" s="69">
        <v>14158.62</v>
      </c>
      <c r="G36" s="69">
        <v>7</v>
      </c>
      <c r="H36" s="69">
        <v>2213.91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</row>
    <row r="37" spans="1:14" x14ac:dyDescent="0.25">
      <c r="A37" s="66" t="s">
        <v>49</v>
      </c>
      <c r="B37" s="103">
        <v>3</v>
      </c>
      <c r="C37" s="68" t="s">
        <v>51</v>
      </c>
      <c r="D37" s="69">
        <v>83</v>
      </c>
      <c r="E37" s="69">
        <v>83</v>
      </c>
      <c r="F37" s="69">
        <v>114536.72</v>
      </c>
      <c r="G37" s="69">
        <v>57</v>
      </c>
      <c r="H37" s="69">
        <v>8632.1</v>
      </c>
      <c r="I37" s="69">
        <v>3</v>
      </c>
      <c r="J37" s="69">
        <v>43295.94</v>
      </c>
      <c r="K37" s="69">
        <v>0</v>
      </c>
      <c r="L37" s="69">
        <v>0</v>
      </c>
      <c r="M37" s="69">
        <v>0</v>
      </c>
      <c r="N37" s="69">
        <v>0</v>
      </c>
    </row>
    <row r="38" spans="1:14" x14ac:dyDescent="0.25">
      <c r="A38" s="66" t="s">
        <v>49</v>
      </c>
      <c r="B38" s="103">
        <v>3</v>
      </c>
      <c r="C38" s="68" t="s">
        <v>52</v>
      </c>
      <c r="D38" s="69">
        <v>2</v>
      </c>
      <c r="E38" s="69">
        <v>2</v>
      </c>
      <c r="F38" s="69">
        <v>363.95</v>
      </c>
      <c r="G38" s="69">
        <v>3</v>
      </c>
      <c r="H38" s="69">
        <v>149.51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</row>
    <row r="39" spans="1:14" x14ac:dyDescent="0.25">
      <c r="A39" s="66" t="s">
        <v>49</v>
      </c>
      <c r="B39" s="103">
        <v>4</v>
      </c>
      <c r="C39" s="68" t="s">
        <v>53</v>
      </c>
      <c r="D39" s="69">
        <v>3</v>
      </c>
      <c r="E39" s="69">
        <v>3</v>
      </c>
      <c r="F39" s="69">
        <v>1047.02</v>
      </c>
      <c r="G39" s="69">
        <v>3</v>
      </c>
      <c r="H39" s="69">
        <v>246.68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</row>
    <row r="40" spans="1:14" x14ac:dyDescent="0.25">
      <c r="A40" s="66" t="s">
        <v>49</v>
      </c>
      <c r="B40" s="103">
        <v>4</v>
      </c>
      <c r="C40" s="68" t="s">
        <v>54</v>
      </c>
      <c r="D40" s="69">
        <v>2</v>
      </c>
      <c r="E40" s="69">
        <v>2</v>
      </c>
      <c r="F40" s="69">
        <v>167.77</v>
      </c>
      <c r="G40" s="69">
        <v>2</v>
      </c>
      <c r="H40" s="69">
        <v>180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</row>
    <row r="41" spans="1:14" x14ac:dyDescent="0.25">
      <c r="A41" s="66" t="s">
        <v>49</v>
      </c>
      <c r="B41" s="103">
        <v>4</v>
      </c>
      <c r="C41" s="68" t="s">
        <v>55</v>
      </c>
      <c r="D41" s="69">
        <v>10</v>
      </c>
      <c r="E41" s="69">
        <v>10</v>
      </c>
      <c r="F41" s="69">
        <v>1013.05</v>
      </c>
      <c r="G41" s="69">
        <v>4</v>
      </c>
      <c r="H41" s="69">
        <v>187.43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</row>
    <row r="42" spans="1:14" x14ac:dyDescent="0.25">
      <c r="A42" s="66" t="s">
        <v>56</v>
      </c>
      <c r="B42" s="103">
        <v>3</v>
      </c>
      <c r="C42" s="68" t="s">
        <v>227</v>
      </c>
      <c r="D42" s="69">
        <v>1</v>
      </c>
      <c r="E42" s="69">
        <v>1</v>
      </c>
      <c r="F42" s="69">
        <v>86.43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</row>
    <row r="43" spans="1:14" x14ac:dyDescent="0.25">
      <c r="A43" s="66" t="s">
        <v>56</v>
      </c>
      <c r="B43" s="103">
        <v>5</v>
      </c>
      <c r="C43" s="68" t="s">
        <v>228</v>
      </c>
      <c r="D43" s="69">
        <v>7</v>
      </c>
      <c r="E43" s="69">
        <v>7</v>
      </c>
      <c r="F43" s="69">
        <v>16657.419999999998</v>
      </c>
      <c r="G43" s="69">
        <v>1</v>
      </c>
      <c r="H43" s="69">
        <v>3000</v>
      </c>
      <c r="I43" s="69">
        <v>1</v>
      </c>
      <c r="J43" s="69">
        <v>34.47</v>
      </c>
      <c r="K43" s="69">
        <v>0</v>
      </c>
      <c r="L43" s="69">
        <v>0</v>
      </c>
      <c r="M43" s="69">
        <v>0</v>
      </c>
      <c r="N43" s="69">
        <v>0</v>
      </c>
    </row>
    <row r="44" spans="1:14" x14ac:dyDescent="0.25">
      <c r="A44" s="63" t="s">
        <v>58</v>
      </c>
      <c r="B44" s="74">
        <v>3</v>
      </c>
      <c r="C44" s="73" t="s">
        <v>166</v>
      </c>
      <c r="D44" s="38">
        <v>50</v>
      </c>
      <c r="E44" s="38">
        <v>50</v>
      </c>
      <c r="F44" s="38">
        <v>8732.6371423740002</v>
      </c>
      <c r="G44" s="38">
        <v>46</v>
      </c>
      <c r="H44" s="38">
        <v>3375.5309999999999</v>
      </c>
      <c r="I44" s="38">
        <v>0</v>
      </c>
      <c r="J44" s="38">
        <v>0</v>
      </c>
      <c r="K44" s="38">
        <v>0</v>
      </c>
      <c r="L44" s="38">
        <v>0</v>
      </c>
      <c r="M44" s="38">
        <v>14</v>
      </c>
      <c r="N44" s="38">
        <v>14768.788</v>
      </c>
    </row>
    <row r="45" spans="1:14" x14ac:dyDescent="0.25">
      <c r="A45" s="63" t="s">
        <v>58</v>
      </c>
      <c r="B45" s="74">
        <v>3</v>
      </c>
      <c r="C45" s="73" t="s">
        <v>166</v>
      </c>
      <c r="D45" s="38">
        <v>17</v>
      </c>
      <c r="E45" s="38">
        <v>17</v>
      </c>
      <c r="F45" s="38">
        <v>9194.8883229670009</v>
      </c>
      <c r="G45" s="38">
        <v>17</v>
      </c>
      <c r="H45" s="38">
        <v>2990.7640000000001</v>
      </c>
      <c r="I45" s="38">
        <v>5</v>
      </c>
      <c r="J45" s="38">
        <v>6174.4639999999999</v>
      </c>
      <c r="K45" s="38">
        <v>0</v>
      </c>
      <c r="L45" s="38">
        <v>0</v>
      </c>
      <c r="M45" s="38">
        <v>0</v>
      </c>
      <c r="N45" s="38">
        <v>0</v>
      </c>
    </row>
    <row r="46" spans="1:14" x14ac:dyDescent="0.25">
      <c r="A46" s="63" t="s">
        <v>58</v>
      </c>
      <c r="B46" s="74">
        <v>3</v>
      </c>
      <c r="C46" s="73" t="s">
        <v>166</v>
      </c>
      <c r="D46" s="38">
        <v>8</v>
      </c>
      <c r="E46" s="38">
        <v>8</v>
      </c>
      <c r="F46" s="38">
        <v>8145.9606577639997</v>
      </c>
      <c r="G46" s="38">
        <v>1</v>
      </c>
      <c r="H46" s="38">
        <v>100</v>
      </c>
      <c r="I46" s="38">
        <v>8</v>
      </c>
      <c r="J46" s="38">
        <v>7981.7179999999998</v>
      </c>
      <c r="K46" s="38">
        <v>0</v>
      </c>
      <c r="L46" s="38">
        <v>0</v>
      </c>
      <c r="M46" s="38">
        <v>0</v>
      </c>
      <c r="N46" s="38">
        <v>0</v>
      </c>
    </row>
    <row r="47" spans="1:14" x14ac:dyDescent="0.25">
      <c r="A47" s="63" t="s">
        <v>58</v>
      </c>
      <c r="B47" s="74">
        <v>3</v>
      </c>
      <c r="C47" s="73" t="s">
        <v>166</v>
      </c>
      <c r="D47" s="38">
        <v>4</v>
      </c>
      <c r="E47" s="38">
        <v>4</v>
      </c>
      <c r="F47" s="38">
        <v>1285.3303556210001</v>
      </c>
      <c r="G47" s="38">
        <v>4</v>
      </c>
      <c r="H47" s="38">
        <v>431.267</v>
      </c>
      <c r="I47" s="38">
        <v>2</v>
      </c>
      <c r="J47" s="38">
        <v>849.00400000000002</v>
      </c>
      <c r="K47" s="38">
        <v>0</v>
      </c>
      <c r="L47" s="38">
        <v>0</v>
      </c>
      <c r="M47" s="38">
        <v>0</v>
      </c>
      <c r="N47" s="38">
        <v>0</v>
      </c>
    </row>
    <row r="48" spans="1:14" x14ac:dyDescent="0.25">
      <c r="A48" s="63" t="s">
        <v>58</v>
      </c>
      <c r="B48" s="74">
        <v>3</v>
      </c>
      <c r="C48" s="73" t="s">
        <v>167</v>
      </c>
      <c r="D48" s="38">
        <v>49</v>
      </c>
      <c r="E48" s="38">
        <v>49</v>
      </c>
      <c r="F48" s="38">
        <v>7134.5337797090006</v>
      </c>
      <c r="G48" s="38">
        <v>42</v>
      </c>
      <c r="H48" s="38">
        <v>2761.66</v>
      </c>
      <c r="I48" s="38">
        <v>0</v>
      </c>
      <c r="J48" s="38">
        <v>0</v>
      </c>
      <c r="K48" s="38">
        <v>0</v>
      </c>
      <c r="L48" s="38">
        <v>0</v>
      </c>
      <c r="M48" s="38">
        <v>8</v>
      </c>
      <c r="N48" s="38">
        <v>1732.5150000000001</v>
      </c>
    </row>
    <row r="49" spans="1:14" x14ac:dyDescent="0.25">
      <c r="A49" s="63" t="s">
        <v>58</v>
      </c>
      <c r="B49" s="74">
        <v>3</v>
      </c>
      <c r="C49" s="73" t="s">
        <v>167</v>
      </c>
      <c r="D49" s="38">
        <v>12</v>
      </c>
      <c r="E49" s="38">
        <v>12</v>
      </c>
      <c r="F49" s="38">
        <v>1222.8999583259999</v>
      </c>
      <c r="G49" s="38">
        <v>12</v>
      </c>
      <c r="H49" s="38">
        <v>590.80499999999995</v>
      </c>
      <c r="I49" s="38">
        <v>2</v>
      </c>
      <c r="J49" s="38">
        <v>583.76400000000001</v>
      </c>
      <c r="K49" s="38">
        <v>0</v>
      </c>
      <c r="L49" s="38">
        <v>0</v>
      </c>
      <c r="M49" s="38">
        <v>0</v>
      </c>
      <c r="N49" s="38">
        <v>0</v>
      </c>
    </row>
    <row r="50" spans="1:14" x14ac:dyDescent="0.25">
      <c r="A50" s="63" t="s">
        <v>58</v>
      </c>
      <c r="B50" s="74">
        <v>3</v>
      </c>
      <c r="C50" s="73" t="s">
        <v>167</v>
      </c>
      <c r="D50" s="38">
        <v>8</v>
      </c>
      <c r="E50" s="38">
        <v>8</v>
      </c>
      <c r="F50" s="38">
        <v>2055.0084374480002</v>
      </c>
      <c r="G50" s="38">
        <v>1</v>
      </c>
      <c r="H50" s="38">
        <v>400</v>
      </c>
      <c r="I50" s="38">
        <v>7</v>
      </c>
      <c r="J50" s="38">
        <v>1621.5419999999999</v>
      </c>
      <c r="K50" s="38">
        <v>0</v>
      </c>
      <c r="L50" s="38">
        <v>0</v>
      </c>
      <c r="M50" s="38">
        <v>0</v>
      </c>
      <c r="N50" s="38">
        <v>0</v>
      </c>
    </row>
    <row r="51" spans="1:14" x14ac:dyDescent="0.25">
      <c r="A51" s="63" t="s">
        <v>58</v>
      </c>
      <c r="B51" s="74">
        <v>3</v>
      </c>
      <c r="C51" s="73" t="s">
        <v>167</v>
      </c>
      <c r="D51" s="38">
        <v>2</v>
      </c>
      <c r="E51" s="38">
        <v>2</v>
      </c>
      <c r="F51" s="38">
        <v>179.97600655399998</v>
      </c>
      <c r="G51" s="38">
        <v>2</v>
      </c>
      <c r="H51" s="38">
        <v>171.40100000000001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</row>
    <row r="52" spans="1:14" x14ac:dyDescent="0.25">
      <c r="A52" s="63" t="s">
        <v>58</v>
      </c>
      <c r="B52" s="74">
        <v>3</v>
      </c>
      <c r="C52" s="73" t="s">
        <v>168</v>
      </c>
      <c r="D52" s="38">
        <v>64</v>
      </c>
      <c r="E52" s="38">
        <v>64</v>
      </c>
      <c r="F52" s="38">
        <v>12887.162223975001</v>
      </c>
      <c r="G52" s="38">
        <v>54</v>
      </c>
      <c r="H52" s="38">
        <v>5263.1989999999996</v>
      </c>
      <c r="I52" s="38">
        <v>0</v>
      </c>
      <c r="J52" s="38">
        <v>0</v>
      </c>
      <c r="K52" s="38">
        <v>0</v>
      </c>
      <c r="L52" s="38">
        <v>0</v>
      </c>
      <c r="M52" s="38">
        <v>11</v>
      </c>
      <c r="N52" s="38">
        <v>7659.067</v>
      </c>
    </row>
    <row r="53" spans="1:14" x14ac:dyDescent="0.25">
      <c r="A53" s="63" t="s">
        <v>58</v>
      </c>
      <c r="B53" s="74">
        <v>3</v>
      </c>
      <c r="C53" s="73" t="s">
        <v>168</v>
      </c>
      <c r="D53" s="38">
        <v>19</v>
      </c>
      <c r="E53" s="38">
        <v>19</v>
      </c>
      <c r="F53" s="38">
        <v>4695.1612265100002</v>
      </c>
      <c r="G53" s="38">
        <v>18</v>
      </c>
      <c r="H53" s="38">
        <v>2555.2489999999998</v>
      </c>
      <c r="I53" s="38">
        <v>4</v>
      </c>
      <c r="J53" s="38">
        <v>1903.0239999999999</v>
      </c>
      <c r="K53" s="38">
        <v>0</v>
      </c>
      <c r="L53" s="38">
        <v>0</v>
      </c>
      <c r="M53" s="38">
        <v>0</v>
      </c>
      <c r="N53" s="38">
        <v>0</v>
      </c>
    </row>
    <row r="54" spans="1:14" x14ac:dyDescent="0.25">
      <c r="A54" s="63" t="s">
        <v>58</v>
      </c>
      <c r="B54" s="74">
        <v>3</v>
      </c>
      <c r="C54" s="73" t="s">
        <v>168</v>
      </c>
      <c r="D54" s="38">
        <v>9</v>
      </c>
      <c r="E54" s="38">
        <v>9</v>
      </c>
      <c r="F54" s="38">
        <v>7435.825183033</v>
      </c>
      <c r="G54" s="38">
        <v>2</v>
      </c>
      <c r="H54" s="38">
        <v>500</v>
      </c>
      <c r="I54" s="38">
        <v>8</v>
      </c>
      <c r="J54" s="38">
        <v>6701.6270000000004</v>
      </c>
      <c r="K54" s="38">
        <v>0</v>
      </c>
      <c r="L54" s="38">
        <v>0</v>
      </c>
      <c r="M54" s="38">
        <v>0</v>
      </c>
      <c r="N54" s="38">
        <v>0</v>
      </c>
    </row>
    <row r="55" spans="1:14" x14ac:dyDescent="0.25">
      <c r="A55" s="63" t="s">
        <v>58</v>
      </c>
      <c r="B55" s="74">
        <v>3</v>
      </c>
      <c r="C55" s="73" t="s">
        <v>168</v>
      </c>
      <c r="D55" s="38">
        <v>2</v>
      </c>
      <c r="E55" s="38">
        <v>2</v>
      </c>
      <c r="F55" s="38">
        <v>189.86699892999999</v>
      </c>
      <c r="G55" s="38">
        <v>2</v>
      </c>
      <c r="H55" s="38">
        <v>181.40100000000001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</row>
    <row r="56" spans="1:14" x14ac:dyDescent="0.25">
      <c r="A56" s="63" t="s">
        <v>58</v>
      </c>
      <c r="B56" s="74">
        <v>5</v>
      </c>
      <c r="C56" s="73" t="s">
        <v>169</v>
      </c>
      <c r="D56" s="38">
        <v>45</v>
      </c>
      <c r="E56" s="38">
        <v>45</v>
      </c>
      <c r="F56" s="38">
        <v>5367.1870889990005</v>
      </c>
      <c r="G56" s="38">
        <v>39</v>
      </c>
      <c r="H56" s="38">
        <v>2548.1950000000002</v>
      </c>
      <c r="I56" s="38">
        <v>0</v>
      </c>
      <c r="J56" s="38">
        <v>0</v>
      </c>
      <c r="K56" s="38">
        <v>0</v>
      </c>
      <c r="L56" s="38">
        <v>0</v>
      </c>
      <c r="M56" s="38">
        <v>5</v>
      </c>
      <c r="N56" s="38">
        <v>712.33399999999995</v>
      </c>
    </row>
    <row r="57" spans="1:14" x14ac:dyDescent="0.25">
      <c r="A57" s="63" t="s">
        <v>58</v>
      </c>
      <c r="B57" s="74">
        <v>5</v>
      </c>
      <c r="C57" s="73" t="s">
        <v>169</v>
      </c>
      <c r="D57" s="38">
        <v>9</v>
      </c>
      <c r="E57" s="38">
        <v>9</v>
      </c>
      <c r="F57" s="38">
        <v>670.08610887899999</v>
      </c>
      <c r="G57" s="38">
        <v>9</v>
      </c>
      <c r="H57" s="38">
        <v>467.08499999999998</v>
      </c>
      <c r="I57" s="38">
        <v>1</v>
      </c>
      <c r="J57" s="38">
        <v>236.39699999999999</v>
      </c>
      <c r="K57" s="38">
        <v>0</v>
      </c>
      <c r="L57" s="38">
        <v>0</v>
      </c>
      <c r="M57" s="38">
        <v>0</v>
      </c>
      <c r="N57" s="38">
        <v>0</v>
      </c>
    </row>
    <row r="58" spans="1:14" x14ac:dyDescent="0.25">
      <c r="A58" s="63" t="s">
        <v>58</v>
      </c>
      <c r="B58" s="74">
        <v>5</v>
      </c>
      <c r="C58" s="73" t="s">
        <v>169</v>
      </c>
      <c r="D58" s="38">
        <v>4</v>
      </c>
      <c r="E58" s="38">
        <v>4</v>
      </c>
      <c r="F58" s="38">
        <v>289.45116610999997</v>
      </c>
      <c r="G58" s="38">
        <v>0</v>
      </c>
      <c r="H58" s="38">
        <v>0</v>
      </c>
      <c r="I58" s="38">
        <v>4</v>
      </c>
      <c r="J58" s="38">
        <v>292.839</v>
      </c>
      <c r="K58" s="38">
        <v>0</v>
      </c>
      <c r="L58" s="38">
        <v>0</v>
      </c>
      <c r="M58" s="38">
        <v>0</v>
      </c>
      <c r="N58" s="38">
        <v>0</v>
      </c>
    </row>
    <row r="59" spans="1:14" x14ac:dyDescent="0.25">
      <c r="A59" s="63" t="s">
        <v>58</v>
      </c>
      <c r="B59" s="74">
        <v>5</v>
      </c>
      <c r="C59" s="73" t="s">
        <v>169</v>
      </c>
      <c r="D59" s="38">
        <v>3</v>
      </c>
      <c r="E59" s="38">
        <v>3</v>
      </c>
      <c r="F59" s="38">
        <v>509.332072767</v>
      </c>
      <c r="G59" s="38">
        <v>3</v>
      </c>
      <c r="H59" s="38">
        <v>100.84099999999999</v>
      </c>
      <c r="I59" s="38">
        <v>1</v>
      </c>
      <c r="J59" s="38">
        <v>419.495</v>
      </c>
      <c r="K59" s="38">
        <v>0</v>
      </c>
      <c r="L59" s="38">
        <v>0</v>
      </c>
      <c r="M59" s="38">
        <v>0</v>
      </c>
      <c r="N59" s="38">
        <v>0</v>
      </c>
    </row>
    <row r="60" spans="1:14" x14ac:dyDescent="0.25">
      <c r="A60" s="63" t="s">
        <v>58</v>
      </c>
      <c r="B60" s="74">
        <v>5</v>
      </c>
      <c r="C60" s="73" t="s">
        <v>170</v>
      </c>
      <c r="D60" s="38">
        <v>52</v>
      </c>
      <c r="E60" s="38">
        <v>52</v>
      </c>
      <c r="F60" s="38">
        <v>11491.067234705999</v>
      </c>
      <c r="G60" s="38">
        <v>45</v>
      </c>
      <c r="H60" s="38">
        <v>3736.0079999999998</v>
      </c>
      <c r="I60" s="38">
        <v>0</v>
      </c>
      <c r="J60" s="38">
        <v>0</v>
      </c>
      <c r="K60" s="38">
        <v>0</v>
      </c>
      <c r="L60" s="38">
        <v>0</v>
      </c>
      <c r="M60" s="38">
        <v>6</v>
      </c>
      <c r="N60" s="38">
        <v>740.85500000000002</v>
      </c>
    </row>
    <row r="61" spans="1:14" x14ac:dyDescent="0.25">
      <c r="A61" s="63" t="s">
        <v>58</v>
      </c>
      <c r="B61" s="74">
        <v>5</v>
      </c>
      <c r="C61" s="73" t="s">
        <v>170</v>
      </c>
      <c r="D61" s="38">
        <v>11</v>
      </c>
      <c r="E61" s="38">
        <v>11</v>
      </c>
      <c r="F61" s="38">
        <v>1299.5801337379999</v>
      </c>
      <c r="G61" s="38">
        <v>11</v>
      </c>
      <c r="H61" s="38">
        <v>791.58</v>
      </c>
      <c r="I61" s="38">
        <v>2</v>
      </c>
      <c r="J61" s="38">
        <v>571.82500000000005</v>
      </c>
      <c r="K61" s="38">
        <v>0</v>
      </c>
      <c r="L61" s="38">
        <v>0</v>
      </c>
      <c r="M61" s="38">
        <v>0</v>
      </c>
      <c r="N61" s="38">
        <v>0</v>
      </c>
    </row>
    <row r="62" spans="1:14" x14ac:dyDescent="0.25">
      <c r="A62" s="63" t="s">
        <v>58</v>
      </c>
      <c r="B62" s="74">
        <v>5</v>
      </c>
      <c r="C62" s="73" t="s">
        <v>170</v>
      </c>
      <c r="D62" s="38">
        <v>5</v>
      </c>
      <c r="E62" s="38">
        <v>5</v>
      </c>
      <c r="F62" s="38">
        <v>624.38660327800005</v>
      </c>
      <c r="G62" s="38">
        <v>0</v>
      </c>
      <c r="H62" s="38">
        <v>0</v>
      </c>
      <c r="I62" s="38">
        <v>5</v>
      </c>
      <c r="J62" s="38">
        <v>641.822</v>
      </c>
      <c r="K62" s="38">
        <v>0</v>
      </c>
      <c r="L62" s="38">
        <v>0</v>
      </c>
      <c r="M62" s="38">
        <v>0</v>
      </c>
      <c r="N62" s="38">
        <v>0</v>
      </c>
    </row>
    <row r="63" spans="1:14" x14ac:dyDescent="0.25">
      <c r="A63" s="63" t="s">
        <v>58</v>
      </c>
      <c r="B63" s="74">
        <v>5</v>
      </c>
      <c r="C63" s="73" t="s">
        <v>170</v>
      </c>
      <c r="D63" s="38">
        <v>2</v>
      </c>
      <c r="E63" s="38">
        <v>2</v>
      </c>
      <c r="F63" s="38">
        <v>125.335002643</v>
      </c>
      <c r="G63" s="38">
        <v>2</v>
      </c>
      <c r="H63" s="38">
        <v>132.92500000000001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</row>
    <row r="64" spans="1:14" x14ac:dyDescent="0.25">
      <c r="A64" s="63" t="s">
        <v>58</v>
      </c>
      <c r="B64" s="74">
        <v>5</v>
      </c>
      <c r="C64" s="73" t="s">
        <v>171</v>
      </c>
      <c r="D64" s="38">
        <v>24</v>
      </c>
      <c r="E64" s="38">
        <v>24</v>
      </c>
      <c r="F64" s="38">
        <v>1289.745140154</v>
      </c>
      <c r="G64" s="38">
        <v>19</v>
      </c>
      <c r="H64" s="38">
        <v>558.96500000000003</v>
      </c>
      <c r="I64" s="38">
        <v>0</v>
      </c>
      <c r="J64" s="38">
        <v>0</v>
      </c>
      <c r="K64" s="38">
        <v>0</v>
      </c>
      <c r="L64" s="38">
        <v>0</v>
      </c>
      <c r="M64" s="38">
        <v>2</v>
      </c>
      <c r="N64" s="38">
        <v>111.813</v>
      </c>
    </row>
    <row r="65" spans="1:14" x14ac:dyDescent="0.25">
      <c r="A65" s="63" t="s">
        <v>58</v>
      </c>
      <c r="B65" s="74">
        <v>5</v>
      </c>
      <c r="C65" s="73" t="s">
        <v>171</v>
      </c>
      <c r="D65" s="38">
        <v>7</v>
      </c>
      <c r="E65" s="38">
        <v>7</v>
      </c>
      <c r="F65" s="38">
        <v>315.70568085799999</v>
      </c>
      <c r="G65" s="38">
        <v>7</v>
      </c>
      <c r="H65" s="38">
        <v>296.35399999999998</v>
      </c>
      <c r="I65" s="38">
        <v>1</v>
      </c>
      <c r="J65" s="38">
        <v>33.404000000000003</v>
      </c>
      <c r="K65" s="38">
        <v>0</v>
      </c>
      <c r="L65" s="38">
        <v>0</v>
      </c>
      <c r="M65" s="38">
        <v>0</v>
      </c>
      <c r="N65" s="38">
        <v>0</v>
      </c>
    </row>
    <row r="66" spans="1:14" x14ac:dyDescent="0.25">
      <c r="A66" s="63" t="s">
        <v>58</v>
      </c>
      <c r="B66" s="74">
        <v>5</v>
      </c>
      <c r="C66" s="73" t="s">
        <v>171</v>
      </c>
      <c r="D66" s="38">
        <v>1</v>
      </c>
      <c r="E66" s="38">
        <v>1</v>
      </c>
      <c r="F66" s="38">
        <v>77.597485639000013</v>
      </c>
      <c r="G66" s="38">
        <v>0</v>
      </c>
      <c r="H66" s="38">
        <v>0</v>
      </c>
      <c r="I66" s="38">
        <v>1</v>
      </c>
      <c r="J66" s="38">
        <v>78.409000000000006</v>
      </c>
      <c r="K66" s="38">
        <v>0</v>
      </c>
      <c r="L66" s="38">
        <v>0</v>
      </c>
      <c r="M66" s="38">
        <v>0</v>
      </c>
      <c r="N66" s="38">
        <v>0</v>
      </c>
    </row>
    <row r="67" spans="1:14" x14ac:dyDescent="0.25">
      <c r="A67" s="63" t="s">
        <v>58</v>
      </c>
      <c r="B67" s="74">
        <v>5</v>
      </c>
      <c r="C67" s="73" t="s">
        <v>171</v>
      </c>
      <c r="D67" s="38">
        <v>2</v>
      </c>
      <c r="E67" s="38">
        <v>2</v>
      </c>
      <c r="F67" s="38">
        <v>80.685003148999996</v>
      </c>
      <c r="G67" s="38">
        <v>2</v>
      </c>
      <c r="H67" s="38">
        <v>84.450999999999993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</row>
    <row r="68" spans="1:14" x14ac:dyDescent="0.25">
      <c r="A68" s="66" t="s">
        <v>83</v>
      </c>
      <c r="B68" s="103">
        <v>4</v>
      </c>
      <c r="C68" s="68" t="s">
        <v>84</v>
      </c>
      <c r="D68" s="69">
        <v>1</v>
      </c>
      <c r="E68" s="69">
        <v>1</v>
      </c>
      <c r="F68" s="69">
        <v>541.52099999999996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</row>
    <row r="69" spans="1:14" x14ac:dyDescent="0.25">
      <c r="A69" s="66" t="s">
        <v>85</v>
      </c>
      <c r="B69" s="103">
        <v>4</v>
      </c>
      <c r="C69" s="94" t="s">
        <v>248</v>
      </c>
      <c r="D69" s="69">
        <v>9</v>
      </c>
      <c r="E69" s="69">
        <v>9</v>
      </c>
      <c r="F69" s="69">
        <v>223854.97</v>
      </c>
      <c r="G69" s="69">
        <v>4</v>
      </c>
      <c r="H69" s="69">
        <v>13173.07</v>
      </c>
      <c r="I69" s="69">
        <v>4</v>
      </c>
      <c r="J69" s="69">
        <v>173772.64</v>
      </c>
      <c r="K69" s="69">
        <v>0</v>
      </c>
      <c r="L69" s="69">
        <v>0</v>
      </c>
      <c r="M69" s="69">
        <v>0</v>
      </c>
      <c r="N69" s="69">
        <v>0</v>
      </c>
    </row>
    <row r="70" spans="1:14" x14ac:dyDescent="0.25">
      <c r="A70" s="66" t="s">
        <v>85</v>
      </c>
      <c r="B70" s="103">
        <v>5</v>
      </c>
      <c r="C70" s="94" t="s">
        <v>249</v>
      </c>
      <c r="D70" s="69">
        <v>8</v>
      </c>
      <c r="E70" s="69">
        <v>8</v>
      </c>
      <c r="F70" s="69">
        <v>36628.9</v>
      </c>
      <c r="G70" s="69">
        <v>4</v>
      </c>
      <c r="H70" s="69">
        <v>3454.64</v>
      </c>
      <c r="I70" s="69">
        <v>4</v>
      </c>
      <c r="J70" s="69">
        <v>32498.41</v>
      </c>
      <c r="K70" s="69">
        <v>0</v>
      </c>
      <c r="L70" s="69">
        <v>0</v>
      </c>
      <c r="M70" s="69">
        <v>0</v>
      </c>
      <c r="N70" s="69">
        <v>0</v>
      </c>
    </row>
    <row r="71" spans="1:14" x14ac:dyDescent="0.25">
      <c r="A71" s="66" t="s">
        <v>85</v>
      </c>
      <c r="B71" s="103">
        <v>6</v>
      </c>
      <c r="C71" s="94" t="s">
        <v>250</v>
      </c>
      <c r="D71" s="69">
        <v>4</v>
      </c>
      <c r="E71" s="69">
        <v>4</v>
      </c>
      <c r="F71" s="69">
        <v>46850.8</v>
      </c>
      <c r="G71" s="69">
        <v>5</v>
      </c>
      <c r="H71" s="69">
        <v>2725.46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</row>
    <row r="72" spans="1:14" x14ac:dyDescent="0.25">
      <c r="A72" s="66" t="s">
        <v>85</v>
      </c>
      <c r="B72" s="103">
        <v>6</v>
      </c>
      <c r="C72" s="94" t="s">
        <v>251</v>
      </c>
      <c r="D72" s="69">
        <v>4</v>
      </c>
      <c r="E72" s="69">
        <v>4</v>
      </c>
      <c r="F72" s="69">
        <v>12964.54</v>
      </c>
      <c r="G72" s="69">
        <v>3</v>
      </c>
      <c r="H72" s="69">
        <v>369.68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</row>
    <row r="73" spans="1:14" x14ac:dyDescent="0.25">
      <c r="A73" s="66" t="s">
        <v>85</v>
      </c>
      <c r="B73" s="103">
        <v>6</v>
      </c>
      <c r="C73" s="94" t="s">
        <v>252</v>
      </c>
      <c r="D73" s="69">
        <v>3</v>
      </c>
      <c r="E73" s="69">
        <v>3</v>
      </c>
      <c r="F73" s="69">
        <v>13895.76</v>
      </c>
      <c r="G73" s="69">
        <v>3</v>
      </c>
      <c r="H73" s="69">
        <v>1629.21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</row>
    <row r="74" spans="1:14" x14ac:dyDescent="0.25">
      <c r="A74" s="66" t="s">
        <v>85</v>
      </c>
      <c r="B74" s="103">
        <v>3</v>
      </c>
      <c r="C74" s="94" t="s">
        <v>253</v>
      </c>
      <c r="D74" s="69">
        <v>7</v>
      </c>
      <c r="E74" s="69">
        <v>7</v>
      </c>
      <c r="F74" s="69">
        <v>14534.67</v>
      </c>
      <c r="G74" s="69">
        <v>6</v>
      </c>
      <c r="H74" s="69">
        <v>10129.34</v>
      </c>
      <c r="I74" s="69">
        <v>1</v>
      </c>
      <c r="J74" s="69">
        <v>3752.59</v>
      </c>
      <c r="K74" s="69">
        <v>0</v>
      </c>
      <c r="L74" s="69">
        <v>0</v>
      </c>
      <c r="M74" s="69">
        <v>0</v>
      </c>
      <c r="N74" s="69">
        <v>0</v>
      </c>
    </row>
    <row r="75" spans="1:14" x14ac:dyDescent="0.25">
      <c r="A75" s="63" t="s">
        <v>91</v>
      </c>
      <c r="B75" s="99">
        <v>3</v>
      </c>
      <c r="C75" s="65" t="s">
        <v>186</v>
      </c>
      <c r="D75" s="38">
        <v>19</v>
      </c>
      <c r="E75" s="38">
        <v>19</v>
      </c>
      <c r="F75" s="38">
        <v>34177.56</v>
      </c>
      <c r="G75" s="38">
        <v>17</v>
      </c>
      <c r="H75" s="38">
        <v>7345.4</v>
      </c>
      <c r="I75" s="38">
        <v>0</v>
      </c>
      <c r="J75" s="38">
        <v>0</v>
      </c>
      <c r="K75" s="38">
        <v>0</v>
      </c>
      <c r="L75" s="38">
        <v>0</v>
      </c>
      <c r="M75" s="38">
        <v>3</v>
      </c>
      <c r="N75" s="38">
        <v>45392.2</v>
      </c>
    </row>
    <row r="76" spans="1:14" x14ac:dyDescent="0.25">
      <c r="A76" s="63" t="s">
        <v>91</v>
      </c>
      <c r="B76" s="99">
        <v>3</v>
      </c>
      <c r="C76" s="65" t="s">
        <v>205</v>
      </c>
      <c r="D76" s="38">
        <v>3</v>
      </c>
      <c r="E76" s="38">
        <v>3</v>
      </c>
      <c r="F76" s="38">
        <v>471.24</v>
      </c>
      <c r="G76" s="38">
        <v>3</v>
      </c>
      <c r="H76" s="38">
        <v>177.59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</row>
    <row r="77" spans="1:14" x14ac:dyDescent="0.25">
      <c r="A77" s="63" t="s">
        <v>91</v>
      </c>
      <c r="B77" s="99">
        <v>3</v>
      </c>
      <c r="C77" s="65" t="s">
        <v>235</v>
      </c>
      <c r="D77" s="38">
        <v>5</v>
      </c>
      <c r="E77" s="38">
        <v>5</v>
      </c>
      <c r="F77" s="38">
        <v>68683.11</v>
      </c>
      <c r="G77" s="38">
        <v>4</v>
      </c>
      <c r="H77" s="38">
        <v>45393.17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</row>
    <row r="78" spans="1:14" x14ac:dyDescent="0.25">
      <c r="A78" s="63" t="s">
        <v>91</v>
      </c>
      <c r="B78" s="99">
        <v>3</v>
      </c>
      <c r="C78" s="65" t="s">
        <v>254</v>
      </c>
      <c r="D78" s="38">
        <v>7</v>
      </c>
      <c r="E78" s="38">
        <v>7</v>
      </c>
      <c r="F78" s="38">
        <v>21664.61</v>
      </c>
      <c r="G78" s="38">
        <v>9</v>
      </c>
      <c r="H78" s="38">
        <v>21835.83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</row>
    <row r="79" spans="1:14" x14ac:dyDescent="0.25">
      <c r="A79" s="63" t="s">
        <v>91</v>
      </c>
      <c r="B79" s="99">
        <v>4</v>
      </c>
      <c r="C79" s="65" t="s">
        <v>187</v>
      </c>
      <c r="D79" s="38">
        <v>7</v>
      </c>
      <c r="E79" s="38">
        <v>7</v>
      </c>
      <c r="F79" s="38">
        <v>1488.91</v>
      </c>
      <c r="G79" s="38">
        <v>8</v>
      </c>
      <c r="H79" s="38">
        <v>1160.29</v>
      </c>
      <c r="I79" s="38">
        <v>0</v>
      </c>
      <c r="J79" s="38">
        <v>0</v>
      </c>
      <c r="K79" s="38">
        <v>0</v>
      </c>
      <c r="L79" s="38">
        <v>0</v>
      </c>
      <c r="M79" s="38">
        <v>2</v>
      </c>
      <c r="N79" s="38">
        <v>402.5</v>
      </c>
    </row>
    <row r="80" spans="1:14" x14ac:dyDescent="0.25">
      <c r="A80" s="63" t="s">
        <v>91</v>
      </c>
      <c r="B80" s="99">
        <v>4</v>
      </c>
      <c r="C80" s="65" t="s">
        <v>175</v>
      </c>
      <c r="D80" s="38">
        <v>3</v>
      </c>
      <c r="E80" s="38">
        <v>3</v>
      </c>
      <c r="F80" s="38">
        <v>778.79</v>
      </c>
      <c r="G80" s="38">
        <v>3</v>
      </c>
      <c r="H80" s="38">
        <v>268.06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</row>
    <row r="81" spans="1:14" x14ac:dyDescent="0.25">
      <c r="A81" s="66" t="s">
        <v>93</v>
      </c>
      <c r="B81" s="103">
        <v>5</v>
      </c>
      <c r="C81" s="68" t="s">
        <v>94</v>
      </c>
      <c r="D81" s="69">
        <v>5</v>
      </c>
      <c r="E81" s="69">
        <v>5</v>
      </c>
      <c r="F81" s="69">
        <v>3623.8989999999999</v>
      </c>
      <c r="G81" s="69">
        <v>3</v>
      </c>
      <c r="H81" s="69">
        <v>213.071</v>
      </c>
      <c r="I81" s="69">
        <v>2</v>
      </c>
      <c r="J81" s="69">
        <v>3807.3409999999999</v>
      </c>
      <c r="K81" s="69">
        <v>0</v>
      </c>
      <c r="L81" s="69">
        <v>0</v>
      </c>
      <c r="M81" s="69">
        <v>0</v>
      </c>
      <c r="N81" s="69">
        <v>0</v>
      </c>
    </row>
    <row r="82" spans="1:14" x14ac:dyDescent="0.25">
      <c r="A82" s="66" t="s">
        <v>93</v>
      </c>
      <c r="B82" s="103">
        <v>5</v>
      </c>
      <c r="C82" s="68" t="s">
        <v>95</v>
      </c>
      <c r="D82" s="69">
        <v>0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</row>
    <row r="83" spans="1:14" x14ac:dyDescent="0.25">
      <c r="A83" s="66" t="s">
        <v>93</v>
      </c>
      <c r="B83" s="103">
        <v>5</v>
      </c>
      <c r="C83" s="68" t="s">
        <v>96</v>
      </c>
      <c r="D83" s="69">
        <v>23</v>
      </c>
      <c r="E83" s="69">
        <v>23</v>
      </c>
      <c r="F83" s="69">
        <v>4159.5050000000001</v>
      </c>
      <c r="G83" s="69">
        <v>22</v>
      </c>
      <c r="H83" s="69">
        <v>1431.7190000000001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</row>
    <row r="84" spans="1:14" x14ac:dyDescent="0.25">
      <c r="A84" s="66" t="s">
        <v>93</v>
      </c>
      <c r="B84" s="103">
        <v>5</v>
      </c>
      <c r="C84" s="68" t="s">
        <v>97</v>
      </c>
      <c r="D84" s="69">
        <v>8</v>
      </c>
      <c r="E84" s="69">
        <v>8</v>
      </c>
      <c r="F84" s="69">
        <v>6476.3850000000002</v>
      </c>
      <c r="G84" s="69">
        <v>6</v>
      </c>
      <c r="H84" s="69">
        <v>2175.2460000000001</v>
      </c>
      <c r="I84" s="69">
        <v>1</v>
      </c>
      <c r="J84" s="69">
        <v>1045.0715</v>
      </c>
      <c r="K84" s="69">
        <v>0</v>
      </c>
      <c r="L84" s="69">
        <v>0</v>
      </c>
      <c r="M84" s="69">
        <v>0</v>
      </c>
      <c r="N84" s="69">
        <v>0</v>
      </c>
    </row>
    <row r="85" spans="1:14" x14ac:dyDescent="0.25">
      <c r="A85" s="66" t="s">
        <v>93</v>
      </c>
      <c r="B85" s="103">
        <v>2</v>
      </c>
      <c r="C85" s="68" t="s">
        <v>98</v>
      </c>
      <c r="D85" s="69">
        <v>0</v>
      </c>
      <c r="E85" s="69">
        <v>0</v>
      </c>
      <c r="F85" s="69">
        <v>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</row>
    <row r="86" spans="1:14" x14ac:dyDescent="0.25">
      <c r="A86" s="66" t="s">
        <v>93</v>
      </c>
      <c r="B86" s="103">
        <v>2</v>
      </c>
      <c r="C86" s="68" t="s">
        <v>99</v>
      </c>
      <c r="D86" s="69">
        <v>3</v>
      </c>
      <c r="E86" s="69">
        <v>3</v>
      </c>
      <c r="F86" s="69">
        <v>26291.858</v>
      </c>
      <c r="G86" s="69">
        <v>0</v>
      </c>
      <c r="H86" s="69">
        <v>0</v>
      </c>
      <c r="I86" s="69">
        <v>1</v>
      </c>
      <c r="J86" s="69">
        <v>1845.0920000000001</v>
      </c>
      <c r="K86" s="69">
        <v>0</v>
      </c>
      <c r="L86" s="69">
        <v>0</v>
      </c>
      <c r="M86" s="69">
        <v>0</v>
      </c>
      <c r="N86" s="69">
        <v>0</v>
      </c>
    </row>
    <row r="87" spans="1:14" x14ac:dyDescent="0.25">
      <c r="A87" s="66" t="s">
        <v>93</v>
      </c>
      <c r="B87" s="103">
        <v>2</v>
      </c>
      <c r="C87" s="68" t="s">
        <v>100</v>
      </c>
      <c r="D87" s="69">
        <v>0</v>
      </c>
      <c r="E87" s="69">
        <v>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</row>
    <row r="88" spans="1:14" x14ac:dyDescent="0.25">
      <c r="A88" s="66" t="s">
        <v>93</v>
      </c>
      <c r="B88" s="103">
        <v>5</v>
      </c>
      <c r="C88" s="68" t="s">
        <v>101</v>
      </c>
      <c r="D88" s="69">
        <v>21</v>
      </c>
      <c r="E88" s="69">
        <v>21</v>
      </c>
      <c r="F88" s="69">
        <v>19940.667000000001</v>
      </c>
      <c r="G88" s="69">
        <v>16</v>
      </c>
      <c r="H88" s="69">
        <v>645.83000000000004</v>
      </c>
      <c r="I88" s="69">
        <v>3</v>
      </c>
      <c r="J88" s="69">
        <v>19683.228999999999</v>
      </c>
      <c r="K88" s="69">
        <v>0</v>
      </c>
      <c r="L88" s="69">
        <v>0</v>
      </c>
      <c r="M88" s="69">
        <v>0</v>
      </c>
      <c r="N88" s="69">
        <v>0</v>
      </c>
    </row>
    <row r="89" spans="1:14" x14ac:dyDescent="0.25">
      <c r="A89" s="66" t="s">
        <v>93</v>
      </c>
      <c r="B89" s="103">
        <v>5</v>
      </c>
      <c r="C89" s="68" t="s">
        <v>102</v>
      </c>
      <c r="D89" s="69">
        <v>5</v>
      </c>
      <c r="E89" s="69">
        <v>5</v>
      </c>
      <c r="F89" s="69">
        <v>2070.5770000000002</v>
      </c>
      <c r="G89" s="69">
        <v>1</v>
      </c>
      <c r="H89" s="69">
        <v>185</v>
      </c>
      <c r="I89" s="69">
        <v>1</v>
      </c>
      <c r="J89" s="69">
        <v>209.01430000000002</v>
      </c>
      <c r="K89" s="69">
        <v>0</v>
      </c>
      <c r="L89" s="69">
        <v>0</v>
      </c>
      <c r="M89" s="69">
        <v>0</v>
      </c>
      <c r="N89" s="69">
        <v>0</v>
      </c>
    </row>
    <row r="90" spans="1:14" x14ac:dyDescent="0.25">
      <c r="A90" s="66" t="s">
        <v>93</v>
      </c>
      <c r="B90" s="103">
        <v>4</v>
      </c>
      <c r="C90" s="68" t="s">
        <v>103</v>
      </c>
      <c r="D90" s="69">
        <v>0</v>
      </c>
      <c r="E90" s="69">
        <v>0</v>
      </c>
      <c r="F90" s="69">
        <v>0</v>
      </c>
      <c r="G90" s="69">
        <v>0</v>
      </c>
      <c r="H90" s="69">
        <v>0</v>
      </c>
      <c r="I90" s="69">
        <v>0</v>
      </c>
      <c r="J90" s="69">
        <v>0</v>
      </c>
      <c r="K90" s="69">
        <v>0</v>
      </c>
      <c r="L90" s="69">
        <v>0</v>
      </c>
      <c r="M90" s="69">
        <v>0</v>
      </c>
      <c r="N90" s="69">
        <v>0</v>
      </c>
    </row>
    <row r="91" spans="1:14" x14ac:dyDescent="0.25">
      <c r="A91" s="66" t="s">
        <v>93</v>
      </c>
      <c r="B91" s="103">
        <v>4</v>
      </c>
      <c r="C91" s="68" t="s">
        <v>104</v>
      </c>
      <c r="D91" s="69">
        <v>0</v>
      </c>
      <c r="E91" s="69">
        <v>0</v>
      </c>
      <c r="F91" s="69">
        <v>0</v>
      </c>
      <c r="G91" s="69">
        <v>0</v>
      </c>
      <c r="H91" s="69">
        <v>0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</row>
    <row r="92" spans="1:14" x14ac:dyDescent="0.25">
      <c r="A92" s="66" t="s">
        <v>93</v>
      </c>
      <c r="B92" s="103">
        <v>4</v>
      </c>
      <c r="C92" s="68" t="s">
        <v>105</v>
      </c>
      <c r="D92" s="69">
        <v>0</v>
      </c>
      <c r="E92" s="69">
        <v>0</v>
      </c>
      <c r="F92" s="69">
        <v>0</v>
      </c>
      <c r="G92" s="69">
        <v>0</v>
      </c>
      <c r="H92" s="69">
        <v>0</v>
      </c>
      <c r="I92" s="69"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</row>
    <row r="93" spans="1:14" x14ac:dyDescent="0.25">
      <c r="A93" s="66" t="s">
        <v>93</v>
      </c>
      <c r="B93" s="103">
        <v>4</v>
      </c>
      <c r="C93" s="68" t="s">
        <v>106</v>
      </c>
      <c r="D93" s="69">
        <v>0</v>
      </c>
      <c r="E93" s="69">
        <v>0</v>
      </c>
      <c r="F93" s="69">
        <v>0</v>
      </c>
      <c r="G93" s="69">
        <v>0</v>
      </c>
      <c r="H93" s="69">
        <v>0</v>
      </c>
      <c r="I93" s="69"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</row>
    <row r="94" spans="1:14" x14ac:dyDescent="0.25">
      <c r="A94" s="66" t="s">
        <v>93</v>
      </c>
      <c r="B94" s="103">
        <v>4</v>
      </c>
      <c r="C94" s="68" t="s">
        <v>107</v>
      </c>
      <c r="D94" s="69">
        <v>0</v>
      </c>
      <c r="E94" s="69">
        <v>0</v>
      </c>
      <c r="F94" s="69">
        <v>0</v>
      </c>
      <c r="G94" s="69">
        <v>0</v>
      </c>
      <c r="H94" s="69">
        <v>0</v>
      </c>
      <c r="I94" s="69">
        <v>0</v>
      </c>
      <c r="J94" s="69">
        <v>0</v>
      </c>
      <c r="K94" s="69">
        <v>0</v>
      </c>
      <c r="L94" s="69">
        <v>0</v>
      </c>
      <c r="M94" s="69">
        <v>0</v>
      </c>
      <c r="N94" s="69">
        <v>0</v>
      </c>
    </row>
    <row r="95" spans="1:14" x14ac:dyDescent="0.25">
      <c r="A95" s="66" t="s">
        <v>93</v>
      </c>
      <c r="B95" s="103">
        <v>4</v>
      </c>
      <c r="C95" s="68" t="s">
        <v>108</v>
      </c>
      <c r="D95" s="69">
        <v>0</v>
      </c>
      <c r="E95" s="69">
        <v>0</v>
      </c>
      <c r="F95" s="69">
        <v>0</v>
      </c>
      <c r="G95" s="69">
        <v>0</v>
      </c>
      <c r="H95" s="69">
        <v>0</v>
      </c>
      <c r="I95" s="69">
        <v>0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</row>
    <row r="96" spans="1:14" x14ac:dyDescent="0.25">
      <c r="A96" s="66" t="s">
        <v>93</v>
      </c>
      <c r="B96" s="103">
        <v>3</v>
      </c>
      <c r="C96" s="68" t="s">
        <v>109</v>
      </c>
      <c r="D96" s="69">
        <v>0</v>
      </c>
      <c r="E96" s="69">
        <v>0</v>
      </c>
      <c r="F96" s="69">
        <v>0</v>
      </c>
      <c r="G96" s="69">
        <v>0</v>
      </c>
      <c r="H96" s="69">
        <v>0</v>
      </c>
      <c r="I96" s="69">
        <v>0</v>
      </c>
      <c r="J96" s="69">
        <v>0</v>
      </c>
      <c r="K96" s="69">
        <v>0</v>
      </c>
      <c r="L96" s="69">
        <v>0</v>
      </c>
      <c r="M96" s="69">
        <v>0</v>
      </c>
      <c r="N96" s="69">
        <v>0</v>
      </c>
    </row>
    <row r="97" spans="1:14" x14ac:dyDescent="0.25">
      <c r="A97" s="66" t="s">
        <v>93</v>
      </c>
      <c r="B97" s="103">
        <v>3</v>
      </c>
      <c r="C97" s="68" t="s">
        <v>110</v>
      </c>
      <c r="D97" s="69">
        <v>290</v>
      </c>
      <c r="E97" s="69">
        <v>290</v>
      </c>
      <c r="F97" s="69">
        <v>212214.48300000001</v>
      </c>
      <c r="G97" s="69">
        <v>259</v>
      </c>
      <c r="H97" s="69">
        <v>11904.2</v>
      </c>
      <c r="I97" s="69">
        <v>13</v>
      </c>
      <c r="J97" s="69">
        <v>96772.217999999993</v>
      </c>
      <c r="K97" s="69">
        <v>2</v>
      </c>
      <c r="L97" s="69">
        <v>451.60500000000002</v>
      </c>
      <c r="M97" s="69">
        <v>1</v>
      </c>
      <c r="N97" s="69">
        <v>2090.143</v>
      </c>
    </row>
    <row r="98" spans="1:14" x14ac:dyDescent="0.25">
      <c r="A98" s="66" t="s">
        <v>93</v>
      </c>
      <c r="B98" s="103">
        <v>3</v>
      </c>
      <c r="C98" s="68" t="s">
        <v>111</v>
      </c>
      <c r="D98" s="69">
        <v>121</v>
      </c>
      <c r="E98" s="69">
        <v>121</v>
      </c>
      <c r="F98" s="69">
        <v>487088.522</v>
      </c>
      <c r="G98" s="69">
        <v>105</v>
      </c>
      <c r="H98" s="69">
        <v>52730.072999999997</v>
      </c>
      <c r="I98" s="69">
        <v>8</v>
      </c>
      <c r="J98" s="69">
        <v>298410.61575</v>
      </c>
      <c r="K98" s="69">
        <v>2</v>
      </c>
      <c r="L98" s="69">
        <v>520.88199999999995</v>
      </c>
      <c r="M98" s="69">
        <v>0</v>
      </c>
      <c r="N98" s="69">
        <v>0</v>
      </c>
    </row>
    <row r="99" spans="1:14" x14ac:dyDescent="0.25">
      <c r="A99" s="66" t="s">
        <v>93</v>
      </c>
      <c r="B99" s="103">
        <v>5</v>
      </c>
      <c r="C99" s="68" t="s">
        <v>112</v>
      </c>
      <c r="D99" s="69">
        <v>32</v>
      </c>
      <c r="E99" s="69">
        <v>32</v>
      </c>
      <c r="F99" s="69">
        <v>56734.434999999998</v>
      </c>
      <c r="G99" s="69">
        <v>25</v>
      </c>
      <c r="H99" s="69">
        <v>1064.9770000000001</v>
      </c>
      <c r="I99" s="69">
        <v>4</v>
      </c>
      <c r="J99" s="69">
        <v>23342.037</v>
      </c>
      <c r="K99" s="69">
        <v>0</v>
      </c>
      <c r="L99" s="69">
        <v>0</v>
      </c>
      <c r="M99" s="69">
        <v>0</v>
      </c>
      <c r="N99" s="69">
        <v>0</v>
      </c>
    </row>
    <row r="100" spans="1:14" x14ac:dyDescent="0.25">
      <c r="A100" s="66" t="s">
        <v>93</v>
      </c>
      <c r="B100" s="103">
        <v>5</v>
      </c>
      <c r="C100" s="68" t="s">
        <v>113</v>
      </c>
      <c r="D100" s="69">
        <v>4</v>
      </c>
      <c r="E100" s="69">
        <v>4</v>
      </c>
      <c r="F100" s="69">
        <v>1336.691</v>
      </c>
      <c r="G100" s="69">
        <v>1</v>
      </c>
      <c r="H100" s="69">
        <v>185</v>
      </c>
      <c r="I100" s="69">
        <v>1</v>
      </c>
      <c r="J100" s="69">
        <v>313.52145000000002</v>
      </c>
      <c r="K100" s="69">
        <v>0</v>
      </c>
      <c r="L100" s="69">
        <v>0</v>
      </c>
      <c r="M100" s="69">
        <v>0</v>
      </c>
      <c r="N100" s="69">
        <v>0</v>
      </c>
    </row>
    <row r="101" spans="1:14" x14ac:dyDescent="0.25">
      <c r="A101" s="66" t="s">
        <v>114</v>
      </c>
      <c r="B101" s="103">
        <v>3</v>
      </c>
      <c r="C101" s="68" t="s">
        <v>236</v>
      </c>
      <c r="D101" s="69">
        <v>10</v>
      </c>
      <c r="E101" s="69">
        <v>10</v>
      </c>
      <c r="F101" s="69">
        <f>+(4157215+74374+60682+2533118+4052586+8274925+755519+301467+250542+603322)/1000</f>
        <v>21063.75</v>
      </c>
      <c r="G101" s="69">
        <v>6</v>
      </c>
      <c r="H101" s="69">
        <f>+(250000+820783+819506+100000+20000+822752)/1000</f>
        <v>2833.0410000000002</v>
      </c>
      <c r="I101" s="69">
        <v>0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</row>
    <row r="102" spans="1:14" x14ac:dyDescent="0.25">
      <c r="A102" s="66" t="s">
        <v>114</v>
      </c>
      <c r="B102" s="103">
        <v>4</v>
      </c>
      <c r="C102" s="68" t="s">
        <v>237</v>
      </c>
      <c r="D102" s="69">
        <v>0</v>
      </c>
      <c r="E102" s="69">
        <v>0</v>
      </c>
      <c r="F102" s="69">
        <v>0</v>
      </c>
      <c r="G102" s="69">
        <v>0</v>
      </c>
      <c r="H102" s="69">
        <v>0</v>
      </c>
      <c r="I102" s="69">
        <v>0</v>
      </c>
      <c r="J102" s="69">
        <v>0</v>
      </c>
      <c r="K102" s="69">
        <v>0</v>
      </c>
      <c r="L102" s="69">
        <v>0</v>
      </c>
      <c r="M102" s="69">
        <v>0</v>
      </c>
      <c r="N102" s="69">
        <v>0</v>
      </c>
    </row>
    <row r="103" spans="1:14" x14ac:dyDescent="0.25">
      <c r="A103" s="66" t="s">
        <v>114</v>
      </c>
      <c r="B103" s="103">
        <v>5</v>
      </c>
      <c r="C103" s="68" t="s">
        <v>238</v>
      </c>
      <c r="D103" s="69">
        <v>0</v>
      </c>
      <c r="E103" s="69">
        <v>0</v>
      </c>
      <c r="F103" s="69">
        <v>0</v>
      </c>
      <c r="G103" s="69">
        <v>0</v>
      </c>
      <c r="H103" s="69">
        <v>0</v>
      </c>
      <c r="I103" s="69">
        <v>0</v>
      </c>
      <c r="J103" s="69">
        <v>0</v>
      </c>
      <c r="K103" s="69">
        <v>0</v>
      </c>
      <c r="L103" s="69">
        <v>0</v>
      </c>
      <c r="M103" s="69">
        <v>0</v>
      </c>
      <c r="N103" s="69">
        <v>0</v>
      </c>
    </row>
    <row r="104" spans="1:14" x14ac:dyDescent="0.25">
      <c r="A104" s="66" t="s">
        <v>114</v>
      </c>
      <c r="B104" s="103">
        <v>5</v>
      </c>
      <c r="C104" s="68" t="s">
        <v>239</v>
      </c>
      <c r="D104" s="69">
        <v>0</v>
      </c>
      <c r="E104" s="69">
        <v>0</v>
      </c>
      <c r="F104" s="69">
        <v>0</v>
      </c>
      <c r="G104" s="69">
        <v>0</v>
      </c>
      <c r="H104" s="69">
        <v>0</v>
      </c>
      <c r="I104" s="69">
        <v>0</v>
      </c>
      <c r="J104" s="69">
        <v>0</v>
      </c>
      <c r="K104" s="69">
        <v>0</v>
      </c>
      <c r="L104" s="69">
        <v>0</v>
      </c>
      <c r="M104" s="69">
        <v>0</v>
      </c>
      <c r="N104" s="69">
        <v>0</v>
      </c>
    </row>
    <row r="105" spans="1:14" x14ac:dyDescent="0.25">
      <c r="A105" s="66" t="s">
        <v>114</v>
      </c>
      <c r="B105" s="103">
        <v>5</v>
      </c>
      <c r="C105" s="68" t="s">
        <v>240</v>
      </c>
      <c r="D105" s="69">
        <v>0</v>
      </c>
      <c r="E105" s="69">
        <v>0</v>
      </c>
      <c r="F105" s="69">
        <v>0</v>
      </c>
      <c r="G105" s="69">
        <v>0</v>
      </c>
      <c r="H105" s="69">
        <v>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</row>
    <row r="106" spans="1:14" x14ac:dyDescent="0.25">
      <c r="A106" s="66" t="s">
        <v>114</v>
      </c>
      <c r="B106" s="103">
        <v>5</v>
      </c>
      <c r="C106" s="68" t="s">
        <v>241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</row>
    <row r="107" spans="1:14" x14ac:dyDescent="0.25">
      <c r="A107" s="66" t="s">
        <v>114</v>
      </c>
      <c r="B107" s="103">
        <v>5</v>
      </c>
      <c r="C107" s="68" t="s">
        <v>242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</row>
    <row r="108" spans="1:14" x14ac:dyDescent="0.25">
      <c r="A108" s="66" t="s">
        <v>118</v>
      </c>
      <c r="B108" s="103">
        <v>2</v>
      </c>
      <c r="C108" s="68" t="s">
        <v>188</v>
      </c>
      <c r="D108" s="69">
        <v>10</v>
      </c>
      <c r="E108" s="69">
        <v>10</v>
      </c>
      <c r="F108" s="69">
        <v>14068.62</v>
      </c>
      <c r="G108" s="69">
        <v>9</v>
      </c>
      <c r="H108" s="69">
        <v>2050.67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69">
        <v>0</v>
      </c>
    </row>
    <row r="109" spans="1:14" x14ac:dyDescent="0.25">
      <c r="A109" s="66" t="s">
        <v>118</v>
      </c>
      <c r="B109" s="103">
        <v>3</v>
      </c>
      <c r="C109" s="68" t="s">
        <v>154</v>
      </c>
      <c r="D109" s="69">
        <v>10</v>
      </c>
      <c r="E109" s="69">
        <v>10</v>
      </c>
      <c r="F109" s="69">
        <v>20103.18</v>
      </c>
      <c r="G109" s="69">
        <v>6</v>
      </c>
      <c r="H109" s="69">
        <v>2488.77</v>
      </c>
      <c r="I109" s="69">
        <v>0</v>
      </c>
      <c r="J109" s="69">
        <v>0</v>
      </c>
      <c r="K109" s="69">
        <v>0</v>
      </c>
      <c r="L109" s="69">
        <v>0</v>
      </c>
      <c r="M109" s="69">
        <v>0</v>
      </c>
      <c r="N109" s="69">
        <v>0</v>
      </c>
    </row>
    <row r="110" spans="1:14" x14ac:dyDescent="0.25">
      <c r="A110" s="66" t="s">
        <v>118</v>
      </c>
      <c r="B110" s="103">
        <v>3</v>
      </c>
      <c r="C110" s="68" t="s">
        <v>121</v>
      </c>
      <c r="D110" s="69">
        <v>8</v>
      </c>
      <c r="E110" s="69">
        <v>8</v>
      </c>
      <c r="F110" s="69">
        <v>25083.1</v>
      </c>
      <c r="G110" s="69">
        <v>5</v>
      </c>
      <c r="H110" s="69">
        <v>12114.9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69">
        <v>0</v>
      </c>
    </row>
    <row r="111" spans="1:14" x14ac:dyDescent="0.25">
      <c r="A111" s="66" t="s">
        <v>118</v>
      </c>
      <c r="B111" s="103">
        <v>5</v>
      </c>
      <c r="C111" s="68" t="s">
        <v>173</v>
      </c>
      <c r="D111" s="69">
        <v>17</v>
      </c>
      <c r="E111" s="69">
        <v>17</v>
      </c>
      <c r="F111" s="69">
        <v>19460.849999999999</v>
      </c>
      <c r="G111" s="69">
        <v>10</v>
      </c>
      <c r="H111" s="69">
        <v>1270.42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69">
        <v>0</v>
      </c>
    </row>
    <row r="112" spans="1:14" x14ac:dyDescent="0.25">
      <c r="A112" s="66" t="s">
        <v>118</v>
      </c>
      <c r="B112" s="103">
        <v>5</v>
      </c>
      <c r="C112" s="68" t="s">
        <v>174</v>
      </c>
      <c r="D112" s="69">
        <v>3</v>
      </c>
      <c r="E112" s="69">
        <v>3</v>
      </c>
      <c r="F112" s="69">
        <v>3200</v>
      </c>
      <c r="G112" s="69">
        <v>3</v>
      </c>
      <c r="H112" s="69">
        <v>650</v>
      </c>
      <c r="I112" s="69">
        <v>0</v>
      </c>
      <c r="J112" s="69">
        <v>0</v>
      </c>
      <c r="K112" s="69">
        <v>0</v>
      </c>
      <c r="L112" s="69">
        <v>0</v>
      </c>
      <c r="M112" s="69">
        <v>0</v>
      </c>
      <c r="N112" s="69">
        <v>0</v>
      </c>
    </row>
    <row r="113" spans="1:14" x14ac:dyDescent="0.25">
      <c r="A113" s="66" t="s">
        <v>118</v>
      </c>
      <c r="B113" s="103">
        <v>5</v>
      </c>
      <c r="C113" s="68" t="s">
        <v>124</v>
      </c>
      <c r="D113" s="69">
        <v>6</v>
      </c>
      <c r="E113" s="69">
        <v>6</v>
      </c>
      <c r="F113" s="69">
        <v>4064.69</v>
      </c>
      <c r="G113" s="69">
        <v>6</v>
      </c>
      <c r="H113" s="69">
        <v>1389.51</v>
      </c>
      <c r="I113" s="69">
        <v>0</v>
      </c>
      <c r="J113" s="69">
        <v>0</v>
      </c>
      <c r="K113" s="69">
        <v>0</v>
      </c>
      <c r="L113" s="69">
        <v>0</v>
      </c>
      <c r="M113" s="69">
        <v>0</v>
      </c>
      <c r="N113" s="69">
        <v>0</v>
      </c>
    </row>
    <row r="114" spans="1:14" x14ac:dyDescent="0.25">
      <c r="A114" s="66" t="s">
        <v>118</v>
      </c>
      <c r="B114" s="103">
        <v>5</v>
      </c>
      <c r="C114" s="68" t="s">
        <v>125</v>
      </c>
      <c r="D114" s="69">
        <v>5</v>
      </c>
      <c r="E114" s="69">
        <v>5</v>
      </c>
      <c r="F114" s="69">
        <v>2265</v>
      </c>
      <c r="G114" s="69">
        <v>5</v>
      </c>
      <c r="H114" s="69">
        <v>825</v>
      </c>
      <c r="I114" s="69">
        <v>0</v>
      </c>
      <c r="J114" s="69">
        <v>0</v>
      </c>
      <c r="K114" s="69">
        <v>0</v>
      </c>
      <c r="L114" s="69">
        <v>0</v>
      </c>
      <c r="M114" s="69">
        <v>0</v>
      </c>
      <c r="N114" s="69">
        <v>0</v>
      </c>
    </row>
    <row r="115" spans="1:14" x14ac:dyDescent="0.25">
      <c r="A115" s="66" t="s">
        <v>118</v>
      </c>
      <c r="B115" s="103">
        <v>5</v>
      </c>
      <c r="C115" s="68" t="s">
        <v>126</v>
      </c>
      <c r="D115" s="69">
        <v>4</v>
      </c>
      <c r="E115" s="69">
        <v>4</v>
      </c>
      <c r="F115" s="69">
        <v>1560</v>
      </c>
      <c r="G115" s="69">
        <v>4</v>
      </c>
      <c r="H115" s="69">
        <v>520</v>
      </c>
      <c r="I115" s="69">
        <v>0</v>
      </c>
      <c r="J115" s="69">
        <v>0</v>
      </c>
      <c r="K115" s="69">
        <v>0</v>
      </c>
      <c r="L115" s="69">
        <v>0</v>
      </c>
      <c r="M115" s="69">
        <v>0</v>
      </c>
      <c r="N115" s="69">
        <v>0</v>
      </c>
    </row>
    <row r="116" spans="1:14" x14ac:dyDescent="0.25">
      <c r="A116" s="66" t="s">
        <v>118</v>
      </c>
      <c r="B116" s="103">
        <v>5</v>
      </c>
      <c r="C116" s="68" t="s">
        <v>127</v>
      </c>
      <c r="D116" s="69">
        <v>11</v>
      </c>
      <c r="E116" s="69">
        <v>11</v>
      </c>
      <c r="F116" s="69">
        <v>7242.35</v>
      </c>
      <c r="G116" s="69">
        <v>9</v>
      </c>
      <c r="H116" s="69">
        <v>1434.75</v>
      </c>
      <c r="I116" s="69">
        <v>0</v>
      </c>
      <c r="J116" s="69">
        <v>0</v>
      </c>
      <c r="K116" s="69">
        <v>0</v>
      </c>
      <c r="L116" s="69">
        <v>0</v>
      </c>
      <c r="M116" s="69">
        <v>0</v>
      </c>
      <c r="N116" s="69">
        <v>0</v>
      </c>
    </row>
    <row r="117" spans="1:14" x14ac:dyDescent="0.25">
      <c r="A117" s="66" t="s">
        <v>128</v>
      </c>
      <c r="B117" s="103">
        <v>1</v>
      </c>
      <c r="C117" s="68" t="s">
        <v>131</v>
      </c>
      <c r="D117" s="69">
        <v>2</v>
      </c>
      <c r="E117" s="69">
        <v>2</v>
      </c>
      <c r="F117" s="69">
        <v>210.7</v>
      </c>
      <c r="G117" s="69">
        <v>2</v>
      </c>
      <c r="H117" s="69">
        <v>51.12</v>
      </c>
      <c r="I117" s="69">
        <v>0</v>
      </c>
      <c r="J117" s="69">
        <v>0</v>
      </c>
      <c r="K117" s="69">
        <v>0</v>
      </c>
      <c r="L117" s="69">
        <v>0</v>
      </c>
      <c r="M117" s="69">
        <v>0</v>
      </c>
      <c r="N117" s="69">
        <v>0</v>
      </c>
    </row>
    <row r="118" spans="1:14" x14ac:dyDescent="0.25">
      <c r="A118" s="66" t="s">
        <v>128</v>
      </c>
      <c r="B118" s="103">
        <v>2</v>
      </c>
      <c r="C118" s="68" t="s">
        <v>130</v>
      </c>
      <c r="D118" s="69">
        <v>1</v>
      </c>
      <c r="E118" s="69">
        <v>1</v>
      </c>
      <c r="F118" s="69">
        <v>180.98</v>
      </c>
      <c r="G118" s="69">
        <v>1</v>
      </c>
      <c r="H118" s="69">
        <v>41.12</v>
      </c>
      <c r="I118" s="69">
        <v>0</v>
      </c>
      <c r="J118" s="69">
        <v>0</v>
      </c>
      <c r="K118" s="69">
        <v>0</v>
      </c>
      <c r="L118" s="69">
        <v>0</v>
      </c>
      <c r="M118" s="69">
        <v>0</v>
      </c>
      <c r="N118" s="69">
        <v>0</v>
      </c>
    </row>
    <row r="119" spans="1:14" x14ac:dyDescent="0.25">
      <c r="A119" s="66" t="s">
        <v>128</v>
      </c>
      <c r="B119" s="103">
        <v>3</v>
      </c>
      <c r="C119" s="68" t="s">
        <v>132</v>
      </c>
      <c r="D119" s="69">
        <v>0</v>
      </c>
      <c r="E119" s="69">
        <v>0</v>
      </c>
      <c r="F119" s="69">
        <v>0</v>
      </c>
      <c r="G119" s="69">
        <v>0</v>
      </c>
      <c r="H119" s="69">
        <v>0</v>
      </c>
      <c r="I119" s="69">
        <v>0</v>
      </c>
      <c r="J119" s="69">
        <v>0</v>
      </c>
      <c r="K119" s="69">
        <v>0</v>
      </c>
      <c r="L119" s="69">
        <v>0</v>
      </c>
      <c r="M119" s="69">
        <v>0</v>
      </c>
      <c r="N119" s="69">
        <v>0</v>
      </c>
    </row>
    <row r="120" spans="1:14" x14ac:dyDescent="0.25">
      <c r="A120" s="66" t="s">
        <v>128</v>
      </c>
      <c r="B120" s="103">
        <v>4</v>
      </c>
      <c r="C120" s="68" t="s">
        <v>133</v>
      </c>
      <c r="D120" s="69">
        <v>24</v>
      </c>
      <c r="E120" s="69">
        <v>24</v>
      </c>
      <c r="F120" s="69">
        <v>6794.39</v>
      </c>
      <c r="G120" s="69">
        <v>21</v>
      </c>
      <c r="H120" s="69">
        <v>2772.08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0</v>
      </c>
    </row>
    <row r="121" spans="1:14" x14ac:dyDescent="0.25">
      <c r="A121" s="66" t="s">
        <v>128</v>
      </c>
      <c r="B121" s="103">
        <v>5</v>
      </c>
      <c r="C121" s="68" t="s">
        <v>129</v>
      </c>
      <c r="D121" s="69">
        <v>16</v>
      </c>
      <c r="E121" s="69">
        <v>16</v>
      </c>
      <c r="F121" s="69">
        <v>32371.91</v>
      </c>
      <c r="G121" s="69">
        <v>13</v>
      </c>
      <c r="H121" s="69">
        <v>824.72</v>
      </c>
      <c r="I121" s="69">
        <v>1</v>
      </c>
      <c r="J121" s="69">
        <v>29000</v>
      </c>
      <c r="K121" s="69">
        <v>0</v>
      </c>
      <c r="L121" s="69">
        <v>0</v>
      </c>
      <c r="M121" s="69">
        <v>0</v>
      </c>
      <c r="N121" s="69">
        <v>0</v>
      </c>
    </row>
    <row r="122" spans="1:14" x14ac:dyDescent="0.25">
      <c r="A122" s="63" t="s">
        <v>157</v>
      </c>
      <c r="B122" s="99">
        <v>3</v>
      </c>
      <c r="C122" s="65" t="s">
        <v>189</v>
      </c>
      <c r="D122" s="38">
        <v>6</v>
      </c>
      <c r="E122" s="38">
        <v>6</v>
      </c>
      <c r="F122" s="38">
        <v>1628.11</v>
      </c>
      <c r="G122" s="38">
        <v>6</v>
      </c>
      <c r="H122" s="38">
        <v>708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</row>
    <row r="123" spans="1:14" x14ac:dyDescent="0.25">
      <c r="A123" s="63" t="s">
        <v>157</v>
      </c>
      <c r="B123" s="99">
        <v>3</v>
      </c>
      <c r="C123" s="65" t="s">
        <v>190</v>
      </c>
      <c r="D123" s="38">
        <v>40</v>
      </c>
      <c r="E123" s="38">
        <v>40</v>
      </c>
      <c r="F123" s="38">
        <v>12168.65</v>
      </c>
      <c r="G123" s="38">
        <v>33</v>
      </c>
      <c r="H123" s="38">
        <v>3169.53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</row>
    <row r="124" spans="1:14" x14ac:dyDescent="0.25">
      <c r="A124" s="63" t="s">
        <v>157</v>
      </c>
      <c r="B124" s="99">
        <v>3</v>
      </c>
      <c r="C124" s="65" t="s">
        <v>206</v>
      </c>
      <c r="D124" s="38">
        <v>12</v>
      </c>
      <c r="E124" s="38">
        <v>12</v>
      </c>
      <c r="F124" s="38">
        <v>1.87</v>
      </c>
      <c r="G124" s="38">
        <v>11</v>
      </c>
      <c r="H124" s="38">
        <v>0.22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</row>
    <row r="125" spans="1:14" x14ac:dyDescent="0.25">
      <c r="A125" s="63" t="s">
        <v>157</v>
      </c>
      <c r="B125" s="99">
        <v>5</v>
      </c>
      <c r="C125" s="65" t="s">
        <v>177</v>
      </c>
      <c r="D125" s="38">
        <v>2</v>
      </c>
      <c r="E125" s="38">
        <v>2</v>
      </c>
      <c r="F125" s="38">
        <v>80.45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</row>
    <row r="126" spans="1:14" x14ac:dyDescent="0.25">
      <c r="A126" s="63" t="s">
        <v>157</v>
      </c>
      <c r="B126" s="99">
        <v>5</v>
      </c>
      <c r="C126" s="65" t="s">
        <v>191</v>
      </c>
      <c r="D126" s="38">
        <v>64</v>
      </c>
      <c r="E126" s="38">
        <v>60</v>
      </c>
      <c r="F126" s="38">
        <v>14601.96</v>
      </c>
      <c r="G126" s="38">
        <v>54</v>
      </c>
      <c r="H126" s="38">
        <v>4572.8900000000003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</row>
    <row r="127" spans="1:14" x14ac:dyDescent="0.25">
      <c r="A127" s="63" t="s">
        <v>157</v>
      </c>
      <c r="B127" s="99">
        <v>5</v>
      </c>
      <c r="C127" s="65" t="s">
        <v>37</v>
      </c>
      <c r="D127" s="38">
        <v>21</v>
      </c>
      <c r="E127" s="38">
        <v>21</v>
      </c>
      <c r="F127" s="38">
        <v>3586.7</v>
      </c>
      <c r="G127" s="38">
        <v>18</v>
      </c>
      <c r="H127" s="38">
        <v>664.93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</row>
    <row r="128" spans="1:14" x14ac:dyDescent="0.25">
      <c r="A128" s="63" t="s">
        <v>157</v>
      </c>
      <c r="B128" s="99">
        <v>5</v>
      </c>
      <c r="C128" s="65" t="s">
        <v>208</v>
      </c>
      <c r="D128" s="38">
        <v>11</v>
      </c>
      <c r="E128" s="38">
        <v>11</v>
      </c>
      <c r="F128" s="38">
        <v>733.25</v>
      </c>
      <c r="G128" s="38">
        <v>9</v>
      </c>
      <c r="H128" s="38">
        <v>180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</row>
    <row r="129" spans="1:14" x14ac:dyDescent="0.25">
      <c r="A129" s="139"/>
      <c r="B129" s="140"/>
      <c r="C129" s="141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</row>
    <row r="130" spans="1:14" x14ac:dyDescent="0.25">
      <c r="A130" s="57"/>
      <c r="B130" s="136"/>
      <c r="C130" s="75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</row>
    <row r="131" spans="1:14" x14ac:dyDescent="0.25">
      <c r="A131" s="27"/>
      <c r="B131" s="135"/>
      <c r="C131" s="81" t="s">
        <v>134</v>
      </c>
      <c r="D131" s="82">
        <f>SUM(D132:D137)</f>
        <v>1548</v>
      </c>
      <c r="E131" s="82">
        <f t="shared" ref="E131:N131" si="0">SUM(E132:E137)</f>
        <v>1544</v>
      </c>
      <c r="F131" s="82">
        <f t="shared" si="0"/>
        <v>1886129.3786841312</v>
      </c>
      <c r="G131" s="82">
        <f t="shared" si="0"/>
        <v>1247</v>
      </c>
      <c r="H131" s="82">
        <f t="shared" si="0"/>
        <v>289125.55399999995</v>
      </c>
      <c r="I131" s="82">
        <f t="shared" si="0"/>
        <v>102</v>
      </c>
      <c r="J131" s="82">
        <f t="shared" si="0"/>
        <v>756364.62399999995</v>
      </c>
      <c r="K131" s="82">
        <f t="shared" si="0"/>
        <v>4</v>
      </c>
      <c r="L131" s="82">
        <f t="shared" si="0"/>
        <v>972.48699999999997</v>
      </c>
      <c r="M131" s="82">
        <f t="shared" si="0"/>
        <v>53</v>
      </c>
      <c r="N131" s="82">
        <f t="shared" si="0"/>
        <v>73706.862999999983</v>
      </c>
    </row>
    <row r="132" spans="1:14" x14ac:dyDescent="0.25">
      <c r="A132" s="57"/>
      <c r="B132" s="136"/>
      <c r="C132" s="142" t="s">
        <v>209</v>
      </c>
      <c r="D132" s="84">
        <f>SUMIF($B$6:$B$128,1,D6:D128)</f>
        <v>11</v>
      </c>
      <c r="E132" s="84">
        <f t="shared" ref="E132:N132" si="1">SUMIF($B$6:$B$128,1,E6:E128)</f>
        <v>11</v>
      </c>
      <c r="F132" s="84">
        <f t="shared" si="1"/>
        <v>14369.320000000002</v>
      </c>
      <c r="G132" s="84">
        <f t="shared" si="1"/>
        <v>9</v>
      </c>
      <c r="H132" s="84">
        <f t="shared" si="1"/>
        <v>2265.0299999999997</v>
      </c>
      <c r="I132" s="84">
        <f t="shared" si="1"/>
        <v>0</v>
      </c>
      <c r="J132" s="84">
        <f t="shared" si="1"/>
        <v>0</v>
      </c>
      <c r="K132" s="84">
        <f t="shared" si="1"/>
        <v>0</v>
      </c>
      <c r="L132" s="84">
        <f t="shared" si="1"/>
        <v>0</v>
      </c>
      <c r="M132" s="84">
        <f t="shared" si="1"/>
        <v>0</v>
      </c>
      <c r="N132" s="84">
        <f t="shared" si="1"/>
        <v>0</v>
      </c>
    </row>
    <row r="133" spans="1:14" x14ac:dyDescent="0.25">
      <c r="A133" s="57"/>
      <c r="B133" s="136"/>
      <c r="C133" s="143" t="s">
        <v>210</v>
      </c>
      <c r="D133" s="86">
        <f>SUMIF($B$6:$B$128,2,D6:D128)</f>
        <v>95</v>
      </c>
      <c r="E133" s="86">
        <f t="shared" ref="E133:N133" si="2">SUMIF($B$6:$B$128,2,E6:E128)</f>
        <v>95</v>
      </c>
      <c r="F133" s="86">
        <f t="shared" si="2"/>
        <v>148669.44080000001</v>
      </c>
      <c r="G133" s="86">
        <f t="shared" si="2"/>
        <v>64</v>
      </c>
      <c r="H133" s="86">
        <f t="shared" si="2"/>
        <v>19625.307999999994</v>
      </c>
      <c r="I133" s="86">
        <f t="shared" si="2"/>
        <v>2</v>
      </c>
      <c r="J133" s="86">
        <f t="shared" si="2"/>
        <v>2224.9140000000002</v>
      </c>
      <c r="K133" s="86">
        <f t="shared" si="2"/>
        <v>0</v>
      </c>
      <c r="L133" s="86">
        <f t="shared" si="2"/>
        <v>0</v>
      </c>
      <c r="M133" s="86">
        <f t="shared" si="2"/>
        <v>0</v>
      </c>
      <c r="N133" s="86">
        <f t="shared" si="2"/>
        <v>0</v>
      </c>
    </row>
    <row r="134" spans="1:14" x14ac:dyDescent="0.25">
      <c r="A134" s="57"/>
      <c r="B134" s="136"/>
      <c r="C134" s="143" t="s">
        <v>211</v>
      </c>
      <c r="D134" s="86">
        <f>SUMIF($B$6:$B$128,3,D6:D128)</f>
        <v>900</v>
      </c>
      <c r="E134" s="86">
        <f t="shared" ref="E134:N134" si="3">SUMIF($B$6:$B$128,3,E6:E128)</f>
        <v>900</v>
      </c>
      <c r="F134" s="86">
        <f t="shared" si="3"/>
        <v>1128701.866233211</v>
      </c>
      <c r="G134" s="86">
        <f t="shared" si="3"/>
        <v>755</v>
      </c>
      <c r="H134" s="86">
        <f t="shared" si="3"/>
        <v>209614.94299999997</v>
      </c>
      <c r="I134" s="86">
        <f t="shared" si="3"/>
        <v>63</v>
      </c>
      <c r="J134" s="86">
        <f t="shared" si="3"/>
        <v>468159.78474999999</v>
      </c>
      <c r="K134" s="86">
        <f t="shared" si="3"/>
        <v>4</v>
      </c>
      <c r="L134" s="86">
        <f t="shared" si="3"/>
        <v>972.48699999999997</v>
      </c>
      <c r="M134" s="86">
        <f t="shared" si="3"/>
        <v>37</v>
      </c>
      <c r="N134" s="86">
        <f t="shared" si="3"/>
        <v>71642.712999999989</v>
      </c>
    </row>
    <row r="135" spans="1:14" x14ac:dyDescent="0.25">
      <c r="A135" s="57"/>
      <c r="B135" s="136"/>
      <c r="C135" s="143" t="s">
        <v>212</v>
      </c>
      <c r="D135" s="86">
        <f>SUMIF($B$6:$B$128,4,D6:D128)</f>
        <v>93</v>
      </c>
      <c r="E135" s="86">
        <f t="shared" ref="E135:N135" si="4">SUMIF($B$6:$B$128,4,E6:E128)</f>
        <v>93</v>
      </c>
      <c r="F135" s="86">
        <f t="shared" si="4"/>
        <v>261741.85393000004</v>
      </c>
      <c r="G135" s="86">
        <f t="shared" si="4"/>
        <v>61</v>
      </c>
      <c r="H135" s="86">
        <f t="shared" si="4"/>
        <v>19491.815999999999</v>
      </c>
      <c r="I135" s="86">
        <f t="shared" si="4"/>
        <v>4</v>
      </c>
      <c r="J135" s="86">
        <f t="shared" si="4"/>
        <v>173772.64</v>
      </c>
      <c r="K135" s="86">
        <f t="shared" si="4"/>
        <v>0</v>
      </c>
      <c r="L135" s="86">
        <f t="shared" si="4"/>
        <v>0</v>
      </c>
      <c r="M135" s="86">
        <f t="shared" si="4"/>
        <v>3</v>
      </c>
      <c r="N135" s="86">
        <f t="shared" si="4"/>
        <v>499.14800000000002</v>
      </c>
    </row>
    <row r="136" spans="1:14" x14ac:dyDescent="0.25">
      <c r="A136" s="57"/>
      <c r="B136" s="136"/>
      <c r="C136" s="143" t="s">
        <v>213</v>
      </c>
      <c r="D136" s="86">
        <f>SUMIF($B$6:$B$128,5,D6:D128)</f>
        <v>438</v>
      </c>
      <c r="E136" s="86">
        <f t="shared" ref="E136:N136" si="5">SUMIF($B$6:$B$128,5,E6:E128)</f>
        <v>434</v>
      </c>
      <c r="F136" s="86">
        <f t="shared" si="5"/>
        <v>258935.79772092003</v>
      </c>
      <c r="G136" s="86">
        <f t="shared" si="5"/>
        <v>347</v>
      </c>
      <c r="H136" s="86">
        <f t="shared" si="5"/>
        <v>33404.106999999996</v>
      </c>
      <c r="I136" s="86">
        <f t="shared" si="5"/>
        <v>33</v>
      </c>
      <c r="J136" s="86">
        <f t="shared" si="5"/>
        <v>112207.28525</v>
      </c>
      <c r="K136" s="86">
        <f t="shared" si="5"/>
        <v>0</v>
      </c>
      <c r="L136" s="86">
        <f t="shared" si="5"/>
        <v>0</v>
      </c>
      <c r="M136" s="86">
        <f t="shared" si="5"/>
        <v>13</v>
      </c>
      <c r="N136" s="86">
        <f t="shared" si="5"/>
        <v>1565.002</v>
      </c>
    </row>
    <row r="137" spans="1:14" x14ac:dyDescent="0.25">
      <c r="A137" s="57"/>
      <c r="B137" s="136"/>
      <c r="C137" s="144" t="s">
        <v>214</v>
      </c>
      <c r="D137" s="88">
        <f>SUMIF($B$6:$B$128,6,D6:D128)</f>
        <v>11</v>
      </c>
      <c r="E137" s="88">
        <f t="shared" ref="E137:N137" si="6">SUMIF($B$6:$B$128,6,E6:E128)</f>
        <v>11</v>
      </c>
      <c r="F137" s="88">
        <f t="shared" si="6"/>
        <v>73711.100000000006</v>
      </c>
      <c r="G137" s="88">
        <f t="shared" si="6"/>
        <v>11</v>
      </c>
      <c r="H137" s="88">
        <f t="shared" si="6"/>
        <v>4724.3500000000004</v>
      </c>
      <c r="I137" s="88">
        <f t="shared" si="6"/>
        <v>0</v>
      </c>
      <c r="J137" s="88">
        <f t="shared" si="6"/>
        <v>0</v>
      </c>
      <c r="K137" s="88">
        <f t="shared" si="6"/>
        <v>0</v>
      </c>
      <c r="L137" s="88">
        <f t="shared" si="6"/>
        <v>0</v>
      </c>
      <c r="M137" s="88">
        <f t="shared" si="6"/>
        <v>0</v>
      </c>
      <c r="N137" s="88">
        <f t="shared" si="6"/>
        <v>0</v>
      </c>
    </row>
    <row r="138" spans="1:14" x14ac:dyDescent="0.25">
      <c r="A138" s="57"/>
      <c r="B138" s="136"/>
      <c r="C138" s="75"/>
      <c r="D138" s="120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</row>
    <row r="139" spans="1:14" x14ac:dyDescent="0.25">
      <c r="A139" s="145"/>
      <c r="B139" s="136"/>
      <c r="C139" s="75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opLeftCell="A25" workbookViewId="0">
      <selection activeCell="D43" sqref="D43"/>
    </sheetView>
  </sheetViews>
  <sheetFormatPr baseColWidth="10" defaultRowHeight="15" x14ac:dyDescent="0.25"/>
  <cols>
    <col min="3" max="3" width="25.140625" bestFit="1" customWidth="1"/>
  </cols>
  <sheetData>
    <row r="1" spans="1:14" x14ac:dyDescent="0.25">
      <c r="A1" s="146" t="s">
        <v>0</v>
      </c>
      <c r="B1" s="147"/>
      <c r="C1" s="146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146" t="s">
        <v>1</v>
      </c>
      <c r="B2" s="147"/>
      <c r="C2" s="146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146" t="s">
        <v>255</v>
      </c>
      <c r="B3" s="147"/>
      <c r="C3" s="1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146"/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33" x14ac:dyDescent="0.25">
      <c r="A5" s="150" t="s">
        <v>3</v>
      </c>
      <c r="B5" s="151" t="s">
        <v>4</v>
      </c>
      <c r="C5" s="151" t="s">
        <v>5</v>
      </c>
      <c r="D5" s="151" t="s">
        <v>6</v>
      </c>
      <c r="E5" s="151" t="s">
        <v>7</v>
      </c>
      <c r="F5" s="151" t="s">
        <v>245</v>
      </c>
      <c r="G5" s="151" t="s">
        <v>144</v>
      </c>
      <c r="H5" s="151" t="s">
        <v>10</v>
      </c>
      <c r="I5" s="151" t="s">
        <v>182</v>
      </c>
      <c r="J5" s="151" t="s">
        <v>12</v>
      </c>
      <c r="K5" s="151" t="s">
        <v>148</v>
      </c>
      <c r="L5" s="151" t="s">
        <v>246</v>
      </c>
      <c r="M5" s="151" t="s">
        <v>164</v>
      </c>
      <c r="N5" s="151" t="s">
        <v>247</v>
      </c>
    </row>
    <row r="6" spans="1:14" x14ac:dyDescent="0.25">
      <c r="A6" s="63" t="s">
        <v>17</v>
      </c>
      <c r="B6" s="99">
        <v>3</v>
      </c>
      <c r="C6" s="65" t="s">
        <v>18</v>
      </c>
      <c r="D6" s="38">
        <v>11</v>
      </c>
      <c r="E6" s="38">
        <v>11</v>
      </c>
      <c r="F6" s="38">
        <v>8743.8119999999999</v>
      </c>
      <c r="G6" s="38">
        <v>11</v>
      </c>
      <c r="H6" s="38">
        <v>891.76400000000001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</row>
    <row r="7" spans="1:14" x14ac:dyDescent="0.25">
      <c r="A7" s="63" t="s">
        <v>17</v>
      </c>
      <c r="B7" s="99">
        <v>3</v>
      </c>
      <c r="C7" s="65" t="s">
        <v>19</v>
      </c>
      <c r="D7" s="38">
        <v>5</v>
      </c>
      <c r="E7" s="38">
        <v>5</v>
      </c>
      <c r="F7" s="38">
        <v>16323.76</v>
      </c>
      <c r="G7" s="38">
        <v>3</v>
      </c>
      <c r="H7" s="38">
        <v>6666.5309999999999</v>
      </c>
      <c r="I7" s="38">
        <v>1</v>
      </c>
      <c r="J7" s="38">
        <v>4912.2700000000004</v>
      </c>
      <c r="K7" s="38">
        <v>0</v>
      </c>
      <c r="L7" s="38">
        <v>0</v>
      </c>
      <c r="M7" s="38">
        <v>0</v>
      </c>
      <c r="N7" s="38">
        <v>0</v>
      </c>
    </row>
    <row r="8" spans="1:14" x14ac:dyDescent="0.25">
      <c r="A8" s="63" t="s">
        <v>17</v>
      </c>
      <c r="B8" s="99">
        <v>3</v>
      </c>
      <c r="C8" s="65" t="s">
        <v>20</v>
      </c>
      <c r="D8" s="38">
        <v>5</v>
      </c>
      <c r="E8" s="38">
        <v>5</v>
      </c>
      <c r="F8" s="38">
        <v>891.61500000000001</v>
      </c>
      <c r="G8" s="38">
        <v>3</v>
      </c>
      <c r="H8" s="38">
        <v>138.22200000000001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</row>
    <row r="9" spans="1:14" x14ac:dyDescent="0.25">
      <c r="A9" s="63" t="s">
        <v>17</v>
      </c>
      <c r="B9" s="99">
        <v>4</v>
      </c>
      <c r="C9" s="65" t="s">
        <v>21</v>
      </c>
      <c r="D9" s="38">
        <v>5</v>
      </c>
      <c r="E9" s="38">
        <v>4</v>
      </c>
      <c r="F9" s="38">
        <v>1017.617</v>
      </c>
      <c r="G9" s="38">
        <v>2</v>
      </c>
      <c r="H9" s="38">
        <v>173.11799999999999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</row>
    <row r="10" spans="1:14" x14ac:dyDescent="0.25">
      <c r="A10" s="63" t="s">
        <v>17</v>
      </c>
      <c r="B10" s="99">
        <v>4</v>
      </c>
      <c r="C10" s="65" t="s">
        <v>22</v>
      </c>
      <c r="D10" s="38">
        <v>1</v>
      </c>
      <c r="E10" s="38">
        <v>1</v>
      </c>
      <c r="F10" s="38">
        <v>504.37700000000001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</row>
    <row r="11" spans="1:14" x14ac:dyDescent="0.25">
      <c r="A11" s="63" t="s">
        <v>17</v>
      </c>
      <c r="B11" s="99">
        <v>4</v>
      </c>
      <c r="C11" s="65" t="s">
        <v>23</v>
      </c>
      <c r="D11" s="38">
        <v>1</v>
      </c>
      <c r="E11" s="38">
        <v>1</v>
      </c>
      <c r="F11" s="38">
        <v>47.377000000000002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</row>
    <row r="12" spans="1:14" x14ac:dyDescent="0.25">
      <c r="A12" s="63" t="s">
        <v>17</v>
      </c>
      <c r="B12" s="99">
        <v>4</v>
      </c>
      <c r="C12" s="65" t="s">
        <v>24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</row>
    <row r="13" spans="1:14" x14ac:dyDescent="0.25">
      <c r="A13" s="63" t="s">
        <v>17</v>
      </c>
      <c r="B13" s="99">
        <v>2</v>
      </c>
      <c r="C13" s="65" t="s">
        <v>25</v>
      </c>
      <c r="D13" s="38">
        <v>3</v>
      </c>
      <c r="E13" s="38">
        <v>3</v>
      </c>
      <c r="F13" s="38">
        <v>8553.6859999999997</v>
      </c>
      <c r="G13" s="38">
        <v>2</v>
      </c>
      <c r="H13" s="38">
        <v>148.09399999999999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</row>
    <row r="14" spans="1:14" x14ac:dyDescent="0.25">
      <c r="A14" s="63" t="s">
        <v>17</v>
      </c>
      <c r="B14" s="99">
        <v>2</v>
      </c>
      <c r="C14" s="65" t="s">
        <v>26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</row>
    <row r="15" spans="1:14" x14ac:dyDescent="0.25">
      <c r="A15" s="63" t="s">
        <v>17</v>
      </c>
      <c r="B15" s="99">
        <v>4</v>
      </c>
      <c r="C15" s="65" t="s">
        <v>27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</row>
    <row r="16" spans="1:14" x14ac:dyDescent="0.25">
      <c r="A16" s="63" t="s">
        <v>17</v>
      </c>
      <c r="B16" s="99">
        <v>3</v>
      </c>
      <c r="C16" s="65" t="s">
        <v>28</v>
      </c>
      <c r="D16" s="38">
        <v>5</v>
      </c>
      <c r="E16" s="38">
        <v>5</v>
      </c>
      <c r="F16" s="38">
        <v>2627.7979999999998</v>
      </c>
      <c r="G16" s="38">
        <v>4</v>
      </c>
      <c r="H16" s="38">
        <v>2353.7370000000001</v>
      </c>
      <c r="I16" s="38">
        <v>1</v>
      </c>
      <c r="J16" s="38">
        <v>151.79599999999999</v>
      </c>
      <c r="K16" s="38">
        <v>0</v>
      </c>
      <c r="L16" s="38">
        <v>0</v>
      </c>
      <c r="M16" s="38">
        <v>0</v>
      </c>
      <c r="N16" s="38">
        <v>0</v>
      </c>
    </row>
    <row r="17" spans="1:14" x14ac:dyDescent="0.25">
      <c r="A17" s="63" t="s">
        <v>17</v>
      </c>
      <c r="B17" s="99">
        <v>4</v>
      </c>
      <c r="C17" s="65" t="s">
        <v>29</v>
      </c>
      <c r="D17" s="38">
        <v>8</v>
      </c>
      <c r="E17" s="38">
        <v>8</v>
      </c>
      <c r="F17" s="38">
        <v>6703.335</v>
      </c>
      <c r="G17" s="38">
        <v>4</v>
      </c>
      <c r="H17" s="38">
        <v>110.384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</row>
    <row r="18" spans="1:14" x14ac:dyDescent="0.25">
      <c r="A18" s="63" t="s">
        <v>17</v>
      </c>
      <c r="B18" s="99">
        <v>4</v>
      </c>
      <c r="C18" s="65" t="s">
        <v>30</v>
      </c>
      <c r="D18" s="38">
        <v>5</v>
      </c>
      <c r="E18" s="38">
        <v>5</v>
      </c>
      <c r="F18" s="38">
        <v>1620.769</v>
      </c>
      <c r="G18" s="38">
        <v>4</v>
      </c>
      <c r="H18" s="38">
        <v>206.346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</row>
    <row r="19" spans="1:14" x14ac:dyDescent="0.25">
      <c r="A19" s="63" t="s">
        <v>17</v>
      </c>
      <c r="B19" s="99">
        <v>4</v>
      </c>
      <c r="C19" s="65" t="s">
        <v>31</v>
      </c>
      <c r="D19" s="38">
        <v>3</v>
      </c>
      <c r="E19" s="38">
        <v>3</v>
      </c>
      <c r="F19" s="38">
        <v>1198.4960000000001</v>
      </c>
      <c r="G19" s="38">
        <v>1</v>
      </c>
      <c r="H19" s="38">
        <v>49.365000000000002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</row>
    <row r="20" spans="1:14" x14ac:dyDescent="0.25">
      <c r="A20" s="63" t="s">
        <v>17</v>
      </c>
      <c r="B20" s="99">
        <v>5</v>
      </c>
      <c r="C20" s="65" t="s">
        <v>32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</row>
    <row r="21" spans="1:14" x14ac:dyDescent="0.25">
      <c r="A21" s="63" t="s">
        <v>17</v>
      </c>
      <c r="B21" s="99">
        <v>2</v>
      </c>
      <c r="C21" s="65" t="s">
        <v>33</v>
      </c>
      <c r="D21" s="38">
        <v>3</v>
      </c>
      <c r="E21" s="38">
        <v>3</v>
      </c>
      <c r="F21" s="38">
        <v>1459.3364199</v>
      </c>
      <c r="G21" s="38">
        <v>1</v>
      </c>
      <c r="H21" s="38">
        <v>1419.864</v>
      </c>
      <c r="I21" s="38">
        <v>2</v>
      </c>
      <c r="J21" s="38">
        <v>1379.864</v>
      </c>
      <c r="K21" s="38">
        <v>0</v>
      </c>
      <c r="L21" s="38">
        <v>0</v>
      </c>
      <c r="M21" s="38">
        <v>0</v>
      </c>
      <c r="N21" s="38">
        <v>0</v>
      </c>
    </row>
    <row r="22" spans="1:14" x14ac:dyDescent="0.25">
      <c r="A22" s="63" t="s">
        <v>17</v>
      </c>
      <c r="B22" s="99">
        <v>3</v>
      </c>
      <c r="C22" s="65" t="s">
        <v>34</v>
      </c>
      <c r="D22" s="38">
        <v>14</v>
      </c>
      <c r="E22" s="38">
        <v>14</v>
      </c>
      <c r="F22" s="38">
        <v>23101.363000000001</v>
      </c>
      <c r="G22" s="38">
        <v>9</v>
      </c>
      <c r="H22" s="38">
        <v>6070.4</v>
      </c>
      <c r="I22" s="38">
        <v>1</v>
      </c>
      <c r="J22" s="38">
        <v>217.386</v>
      </c>
      <c r="K22" s="38">
        <v>0</v>
      </c>
      <c r="L22" s="38">
        <v>0</v>
      </c>
      <c r="M22" s="38">
        <v>0</v>
      </c>
      <c r="N22" s="38">
        <v>0</v>
      </c>
    </row>
    <row r="23" spans="1:14" x14ac:dyDescent="0.25">
      <c r="A23" s="63" t="s">
        <v>17</v>
      </c>
      <c r="B23" s="99">
        <v>3</v>
      </c>
      <c r="C23" s="65" t="s">
        <v>36</v>
      </c>
      <c r="D23" s="38">
        <v>5</v>
      </c>
      <c r="E23" s="38">
        <v>5</v>
      </c>
      <c r="F23" s="38">
        <v>18558.352999999999</v>
      </c>
      <c r="G23" s="38">
        <v>4</v>
      </c>
      <c r="H23" s="38">
        <v>14036.507</v>
      </c>
      <c r="I23" s="38">
        <v>2</v>
      </c>
      <c r="J23" s="38">
        <v>4488.8869999999997</v>
      </c>
      <c r="K23" s="38">
        <v>0</v>
      </c>
      <c r="L23" s="38">
        <v>0</v>
      </c>
      <c r="M23" s="38">
        <v>0</v>
      </c>
      <c r="N23" s="38">
        <v>0</v>
      </c>
    </row>
    <row r="24" spans="1:14" x14ac:dyDescent="0.25">
      <c r="A24" s="63" t="s">
        <v>17</v>
      </c>
      <c r="B24" s="99">
        <v>3</v>
      </c>
      <c r="C24" s="65" t="s">
        <v>223</v>
      </c>
      <c r="D24" s="38">
        <v>1</v>
      </c>
      <c r="E24" s="38">
        <v>1</v>
      </c>
      <c r="F24" s="38">
        <v>205.04</v>
      </c>
      <c r="G24" s="38">
        <v>1</v>
      </c>
      <c r="H24" s="38">
        <v>102.021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</row>
    <row r="25" spans="1:14" x14ac:dyDescent="0.25">
      <c r="A25" s="63" t="s">
        <v>17</v>
      </c>
      <c r="B25" s="99">
        <v>4</v>
      </c>
      <c r="C25" s="65" t="s">
        <v>38</v>
      </c>
      <c r="D25" s="38">
        <v>8</v>
      </c>
      <c r="E25" s="38">
        <v>7</v>
      </c>
      <c r="F25" s="38">
        <v>25384.52</v>
      </c>
      <c r="G25" s="38">
        <v>6</v>
      </c>
      <c r="H25" s="38">
        <v>10990.838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</row>
    <row r="26" spans="1:14" x14ac:dyDescent="0.25">
      <c r="A26" s="63" t="s">
        <v>17</v>
      </c>
      <c r="B26" s="99">
        <v>3</v>
      </c>
      <c r="C26" s="65" t="s">
        <v>224</v>
      </c>
      <c r="D26" s="38">
        <v>1</v>
      </c>
      <c r="E26" s="38">
        <v>1</v>
      </c>
      <c r="F26" s="38">
        <v>120.41</v>
      </c>
      <c r="G26" s="38">
        <v>1</v>
      </c>
      <c r="H26" s="38">
        <v>16.568000000000001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</row>
    <row r="27" spans="1:14" x14ac:dyDescent="0.25">
      <c r="A27" s="63" t="s">
        <v>17</v>
      </c>
      <c r="B27" s="99">
        <v>4</v>
      </c>
      <c r="C27" s="65" t="s">
        <v>225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</row>
    <row r="28" spans="1:14" x14ac:dyDescent="0.25">
      <c r="A28" s="63" t="s">
        <v>17</v>
      </c>
      <c r="B28" s="99">
        <v>3</v>
      </c>
      <c r="C28" s="65" t="s">
        <v>39</v>
      </c>
      <c r="D28" s="38">
        <v>2</v>
      </c>
      <c r="E28" s="38">
        <v>2</v>
      </c>
      <c r="F28" s="38">
        <v>1048.864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</row>
    <row r="29" spans="1:14" x14ac:dyDescent="0.25">
      <c r="A29" s="63" t="s">
        <v>17</v>
      </c>
      <c r="B29" s="99">
        <v>1</v>
      </c>
      <c r="C29" s="65" t="s">
        <v>41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</row>
    <row r="30" spans="1:14" x14ac:dyDescent="0.25">
      <c r="A30" s="63" t="s">
        <v>17</v>
      </c>
      <c r="B30" s="99">
        <v>3</v>
      </c>
      <c r="C30" s="65" t="s">
        <v>226</v>
      </c>
      <c r="D30" s="38">
        <v>1</v>
      </c>
      <c r="E30" s="38">
        <v>1</v>
      </c>
      <c r="F30" s="38">
        <v>568.11099999999999</v>
      </c>
      <c r="G30" s="38">
        <v>1</v>
      </c>
      <c r="H30" s="38">
        <v>123.413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</row>
    <row r="31" spans="1:14" x14ac:dyDescent="0.25">
      <c r="A31" s="63" t="s">
        <v>17</v>
      </c>
      <c r="B31" s="99">
        <v>2</v>
      </c>
      <c r="C31" s="65" t="s">
        <v>43</v>
      </c>
      <c r="D31" s="38">
        <v>70</v>
      </c>
      <c r="E31" s="38">
        <v>68</v>
      </c>
      <c r="F31" s="38">
        <v>106312.431</v>
      </c>
      <c r="G31" s="38">
        <v>62</v>
      </c>
      <c r="H31" s="38">
        <v>16126.35</v>
      </c>
      <c r="I31" s="38">
        <v>1</v>
      </c>
      <c r="J31" s="38">
        <v>303.59100000000001</v>
      </c>
      <c r="K31" s="38">
        <v>0</v>
      </c>
      <c r="L31" s="38">
        <v>0</v>
      </c>
      <c r="M31" s="38">
        <v>0</v>
      </c>
      <c r="N31" s="38">
        <v>0</v>
      </c>
    </row>
    <row r="32" spans="1:14" x14ac:dyDescent="0.25">
      <c r="A32" s="152" t="s">
        <v>44</v>
      </c>
      <c r="B32" s="99">
        <v>3</v>
      </c>
      <c r="C32" s="65" t="s">
        <v>45</v>
      </c>
      <c r="D32" s="38">
        <v>29</v>
      </c>
      <c r="E32" s="38">
        <v>29</v>
      </c>
      <c r="F32" s="38">
        <v>10317.1</v>
      </c>
      <c r="G32" s="38">
        <v>11</v>
      </c>
      <c r="H32" s="38">
        <v>7529.17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</row>
    <row r="33" spans="1:14" x14ac:dyDescent="0.25">
      <c r="A33" s="152" t="s">
        <v>151</v>
      </c>
      <c r="B33" s="99">
        <v>4</v>
      </c>
      <c r="C33" s="65" t="s">
        <v>184</v>
      </c>
      <c r="D33" s="38">
        <v>2</v>
      </c>
      <c r="E33" s="38">
        <v>2</v>
      </c>
      <c r="F33" s="38">
        <v>929.29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</row>
    <row r="34" spans="1:14" x14ac:dyDescent="0.25">
      <c r="A34" s="152" t="s">
        <v>44</v>
      </c>
      <c r="B34" s="99">
        <v>4</v>
      </c>
      <c r="C34" s="65" t="s">
        <v>47</v>
      </c>
      <c r="D34" s="38">
        <v>2</v>
      </c>
      <c r="E34" s="38">
        <v>2</v>
      </c>
      <c r="F34" s="38">
        <v>1018.1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</row>
    <row r="35" spans="1:14" x14ac:dyDescent="0.25">
      <c r="A35" s="152" t="s">
        <v>44</v>
      </c>
      <c r="B35" s="99">
        <v>4</v>
      </c>
      <c r="C35" s="65" t="s">
        <v>48</v>
      </c>
      <c r="D35" s="38">
        <v>2</v>
      </c>
      <c r="E35" s="38">
        <v>2</v>
      </c>
      <c r="F35" s="38">
        <v>50.83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</row>
    <row r="36" spans="1:14" x14ac:dyDescent="0.25">
      <c r="A36" s="63" t="s">
        <v>49</v>
      </c>
      <c r="B36" s="99">
        <v>1</v>
      </c>
      <c r="C36" s="65" t="s">
        <v>50</v>
      </c>
      <c r="D36" s="38">
        <v>9</v>
      </c>
      <c r="E36" s="38">
        <v>9</v>
      </c>
      <c r="F36" s="38">
        <v>16391.689999999999</v>
      </c>
      <c r="G36" s="38">
        <v>7</v>
      </c>
      <c r="H36" s="38">
        <v>2191.9899999999998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</row>
    <row r="37" spans="1:14" x14ac:dyDescent="0.25">
      <c r="A37" s="63" t="s">
        <v>49</v>
      </c>
      <c r="B37" s="99">
        <v>3</v>
      </c>
      <c r="C37" s="65" t="s">
        <v>51</v>
      </c>
      <c r="D37" s="38">
        <v>85</v>
      </c>
      <c r="E37" s="38">
        <v>85</v>
      </c>
      <c r="F37" s="38">
        <v>139839.5</v>
      </c>
      <c r="G37" s="38">
        <v>51</v>
      </c>
      <c r="H37" s="38">
        <v>18131.55</v>
      </c>
      <c r="I37" s="38">
        <v>2</v>
      </c>
      <c r="J37" s="38">
        <v>6460.98</v>
      </c>
      <c r="K37" s="38">
        <v>0</v>
      </c>
      <c r="L37" s="38">
        <v>0</v>
      </c>
      <c r="M37" s="38">
        <v>1</v>
      </c>
      <c r="N37" s="38">
        <v>1017.93</v>
      </c>
    </row>
    <row r="38" spans="1:14" x14ac:dyDescent="0.25">
      <c r="A38" s="63" t="s">
        <v>49</v>
      </c>
      <c r="B38" s="99">
        <v>3</v>
      </c>
      <c r="C38" s="65" t="s">
        <v>52</v>
      </c>
      <c r="D38" s="38">
        <v>3</v>
      </c>
      <c r="E38" s="38">
        <v>3</v>
      </c>
      <c r="F38" s="38">
        <v>455.29</v>
      </c>
      <c r="G38" s="38">
        <v>2</v>
      </c>
      <c r="H38" s="38">
        <v>99.37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</row>
    <row r="39" spans="1:14" x14ac:dyDescent="0.25">
      <c r="A39" s="63" t="s">
        <v>49</v>
      </c>
      <c r="B39" s="99">
        <v>4</v>
      </c>
      <c r="C39" s="65" t="s">
        <v>53</v>
      </c>
      <c r="D39" s="38">
        <v>3</v>
      </c>
      <c r="E39" s="38">
        <v>3</v>
      </c>
      <c r="F39" s="38">
        <v>1330.08</v>
      </c>
      <c r="G39" s="38">
        <v>3</v>
      </c>
      <c r="H39" s="38">
        <v>257.45999999999998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</row>
    <row r="40" spans="1:14" x14ac:dyDescent="0.25">
      <c r="A40" s="63" t="s">
        <v>49</v>
      </c>
      <c r="B40" s="99">
        <v>4</v>
      </c>
      <c r="C40" s="65" t="s">
        <v>54</v>
      </c>
      <c r="D40" s="38">
        <v>2</v>
      </c>
      <c r="E40" s="38">
        <v>2</v>
      </c>
      <c r="F40" s="38">
        <v>374.66</v>
      </c>
      <c r="G40" s="38">
        <v>2</v>
      </c>
      <c r="H40" s="38">
        <v>180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</row>
    <row r="41" spans="1:14" x14ac:dyDescent="0.25">
      <c r="A41" s="63" t="s">
        <v>49</v>
      </c>
      <c r="B41" s="99">
        <v>4</v>
      </c>
      <c r="C41" s="65" t="s">
        <v>55</v>
      </c>
      <c r="D41" s="38">
        <v>11</v>
      </c>
      <c r="E41" s="38">
        <v>11</v>
      </c>
      <c r="F41" s="38">
        <v>1558.06</v>
      </c>
      <c r="G41" s="38">
        <v>8</v>
      </c>
      <c r="H41" s="38">
        <v>327.33999999999997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</row>
    <row r="42" spans="1:14" x14ac:dyDescent="0.25">
      <c r="A42" s="63" t="s">
        <v>56</v>
      </c>
      <c r="B42" s="99">
        <v>3</v>
      </c>
      <c r="C42" s="65" t="s">
        <v>228</v>
      </c>
      <c r="D42" s="38">
        <v>11</v>
      </c>
      <c r="E42" s="38">
        <v>10</v>
      </c>
      <c r="F42" s="38">
        <v>17694.7</v>
      </c>
      <c r="G42" s="38">
        <v>6</v>
      </c>
      <c r="H42" s="38">
        <v>940.37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</row>
    <row r="43" spans="1:14" x14ac:dyDescent="0.25">
      <c r="A43" s="63" t="s">
        <v>56</v>
      </c>
      <c r="B43" s="99">
        <v>5</v>
      </c>
      <c r="C43" s="65" t="s">
        <v>227</v>
      </c>
      <c r="D43" s="38">
        <v>2</v>
      </c>
      <c r="E43" s="38">
        <v>2</v>
      </c>
      <c r="F43" s="38">
        <v>116.21</v>
      </c>
      <c r="G43" s="38">
        <v>1</v>
      </c>
      <c r="H43" s="38">
        <v>24.68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</row>
    <row r="44" spans="1:14" x14ac:dyDescent="0.25">
      <c r="A44" s="63" t="s">
        <v>56</v>
      </c>
      <c r="B44" s="99">
        <v>5</v>
      </c>
      <c r="C44" s="65" t="s">
        <v>256</v>
      </c>
      <c r="D44" s="38">
        <v>1</v>
      </c>
      <c r="E44" s="38">
        <v>1</v>
      </c>
      <c r="F44" s="38">
        <v>10.64</v>
      </c>
      <c r="G44" s="38">
        <v>1</v>
      </c>
      <c r="H44" s="38">
        <v>10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</row>
    <row r="45" spans="1:14" x14ac:dyDescent="0.25">
      <c r="A45" s="63" t="s">
        <v>56</v>
      </c>
      <c r="B45" s="99">
        <v>5</v>
      </c>
      <c r="C45" s="65" t="s">
        <v>257</v>
      </c>
      <c r="D45" s="38">
        <v>1</v>
      </c>
      <c r="E45" s="38">
        <v>1</v>
      </c>
      <c r="F45" s="38">
        <v>26.54</v>
      </c>
      <c r="G45" s="38">
        <v>1</v>
      </c>
      <c r="H45" s="38">
        <v>24.68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</row>
    <row r="46" spans="1:14" x14ac:dyDescent="0.25">
      <c r="A46" s="63" t="s">
        <v>58</v>
      </c>
      <c r="B46" s="74">
        <v>3</v>
      </c>
      <c r="C46" s="73" t="s">
        <v>166</v>
      </c>
      <c r="D46" s="38">
        <v>31</v>
      </c>
      <c r="E46" s="38">
        <v>31</v>
      </c>
      <c r="F46" s="38">
        <v>8512.6701221549993</v>
      </c>
      <c r="G46" s="38">
        <v>37</v>
      </c>
      <c r="H46" s="38">
        <v>2577.076</v>
      </c>
      <c r="I46" s="38">
        <v>0</v>
      </c>
      <c r="J46" s="38">
        <v>0</v>
      </c>
      <c r="K46" s="38">
        <v>2</v>
      </c>
      <c r="L46" s="38">
        <v>62.511000000000003</v>
      </c>
      <c r="M46" s="38">
        <v>23</v>
      </c>
      <c r="N46" s="38">
        <v>2789.4940000000001</v>
      </c>
    </row>
    <row r="47" spans="1:14" x14ac:dyDescent="0.25">
      <c r="A47" s="63" t="s">
        <v>58</v>
      </c>
      <c r="B47" s="74">
        <v>3</v>
      </c>
      <c r="C47" s="73" t="s">
        <v>166</v>
      </c>
      <c r="D47" s="38">
        <v>37</v>
      </c>
      <c r="E47" s="38">
        <v>37</v>
      </c>
      <c r="F47" s="38">
        <v>15659.101986429001</v>
      </c>
      <c r="G47" s="38">
        <v>33</v>
      </c>
      <c r="H47" s="38">
        <v>4496.9390000000003</v>
      </c>
      <c r="I47" s="38">
        <v>23</v>
      </c>
      <c r="J47" s="38">
        <v>1878.204</v>
      </c>
      <c r="K47" s="38">
        <v>0</v>
      </c>
      <c r="L47" s="38">
        <v>0</v>
      </c>
      <c r="M47" s="38">
        <v>0</v>
      </c>
      <c r="N47" s="38">
        <v>0</v>
      </c>
    </row>
    <row r="48" spans="1:14" x14ac:dyDescent="0.25">
      <c r="A48" s="63" t="s">
        <v>58</v>
      </c>
      <c r="B48" s="74">
        <v>3</v>
      </c>
      <c r="C48" s="73" t="s">
        <v>166</v>
      </c>
      <c r="D48" s="38">
        <v>15</v>
      </c>
      <c r="E48" s="38">
        <v>15</v>
      </c>
      <c r="F48" s="38">
        <v>11256.696904099001</v>
      </c>
      <c r="G48" s="38">
        <v>11</v>
      </c>
      <c r="H48" s="38">
        <v>1486.674</v>
      </c>
      <c r="I48" s="38">
        <v>5</v>
      </c>
      <c r="J48" s="38">
        <v>1556.165</v>
      </c>
      <c r="K48" s="38">
        <v>0</v>
      </c>
      <c r="L48" s="38">
        <v>0</v>
      </c>
      <c r="M48" s="38">
        <v>0</v>
      </c>
      <c r="N48" s="38">
        <v>0</v>
      </c>
    </row>
    <row r="49" spans="1:14" x14ac:dyDescent="0.25">
      <c r="A49" s="63" t="s">
        <v>58</v>
      </c>
      <c r="B49" s="74">
        <v>3</v>
      </c>
      <c r="C49" s="73" t="s">
        <v>166</v>
      </c>
      <c r="D49" s="38">
        <v>5</v>
      </c>
      <c r="E49" s="38">
        <v>5</v>
      </c>
      <c r="F49" s="38">
        <v>2388.4191751660001</v>
      </c>
      <c r="G49" s="38">
        <v>5</v>
      </c>
      <c r="H49" s="38">
        <v>634.34799999999996</v>
      </c>
      <c r="I49" s="38">
        <v>3</v>
      </c>
      <c r="J49" s="38">
        <v>451.39699999999999</v>
      </c>
      <c r="K49" s="38">
        <v>0</v>
      </c>
      <c r="L49" s="38">
        <v>0</v>
      </c>
      <c r="M49" s="38">
        <v>0</v>
      </c>
      <c r="N49" s="38">
        <v>0</v>
      </c>
    </row>
    <row r="50" spans="1:14" x14ac:dyDescent="0.25">
      <c r="A50" s="63" t="s">
        <v>58</v>
      </c>
      <c r="B50" s="74">
        <v>3</v>
      </c>
      <c r="C50" s="73" t="s">
        <v>167</v>
      </c>
      <c r="D50" s="38">
        <v>32</v>
      </c>
      <c r="E50" s="38">
        <v>32</v>
      </c>
      <c r="F50" s="38">
        <v>5420.7589483540005</v>
      </c>
      <c r="G50" s="38">
        <v>31</v>
      </c>
      <c r="H50" s="38">
        <v>1584.6890000000001</v>
      </c>
      <c r="I50" s="38">
        <v>0</v>
      </c>
      <c r="J50" s="38">
        <v>0</v>
      </c>
      <c r="K50" s="38">
        <v>0</v>
      </c>
      <c r="L50" s="38">
        <v>0</v>
      </c>
      <c r="M50" s="38">
        <v>18</v>
      </c>
      <c r="N50" s="38">
        <v>3181.4630000000002</v>
      </c>
    </row>
    <row r="51" spans="1:14" x14ac:dyDescent="0.25">
      <c r="A51" s="63" t="s">
        <v>58</v>
      </c>
      <c r="B51" s="74">
        <v>3</v>
      </c>
      <c r="C51" s="73" t="s">
        <v>167</v>
      </c>
      <c r="D51" s="38">
        <v>28</v>
      </c>
      <c r="E51" s="38">
        <v>28</v>
      </c>
      <c r="F51" s="38">
        <v>5294.9744669940001</v>
      </c>
      <c r="G51" s="38">
        <v>24</v>
      </c>
      <c r="H51" s="38">
        <v>1746.0889999999999</v>
      </c>
      <c r="I51" s="38">
        <v>19</v>
      </c>
      <c r="J51" s="38">
        <v>2461.3679999999999</v>
      </c>
      <c r="K51" s="38">
        <v>0</v>
      </c>
      <c r="L51" s="38">
        <v>0</v>
      </c>
      <c r="M51" s="38">
        <v>0</v>
      </c>
      <c r="N51" s="38">
        <v>0</v>
      </c>
    </row>
    <row r="52" spans="1:14" x14ac:dyDescent="0.25">
      <c r="A52" s="63" t="s">
        <v>58</v>
      </c>
      <c r="B52" s="74">
        <v>3</v>
      </c>
      <c r="C52" s="73" t="s">
        <v>167</v>
      </c>
      <c r="D52" s="38">
        <v>13</v>
      </c>
      <c r="E52" s="38">
        <v>13</v>
      </c>
      <c r="F52" s="38">
        <v>4976.617624945</v>
      </c>
      <c r="G52" s="38">
        <v>11</v>
      </c>
      <c r="H52" s="38">
        <v>1778.1959999999999</v>
      </c>
      <c r="I52" s="38">
        <v>4</v>
      </c>
      <c r="J52" s="38">
        <v>1249.77</v>
      </c>
      <c r="K52" s="38">
        <v>0</v>
      </c>
      <c r="L52" s="38">
        <v>0</v>
      </c>
      <c r="M52" s="38">
        <v>0</v>
      </c>
      <c r="N52" s="38">
        <v>0</v>
      </c>
    </row>
    <row r="53" spans="1:14" x14ac:dyDescent="0.25">
      <c r="A53" s="63" t="s">
        <v>58</v>
      </c>
      <c r="B53" s="74">
        <v>3</v>
      </c>
      <c r="C53" s="73" t="s">
        <v>167</v>
      </c>
      <c r="D53" s="38">
        <v>3</v>
      </c>
      <c r="E53" s="38">
        <v>3</v>
      </c>
      <c r="F53" s="38">
        <v>970.84399995900003</v>
      </c>
      <c r="G53" s="38">
        <v>3</v>
      </c>
      <c r="H53" s="38">
        <v>336.77600000000001</v>
      </c>
      <c r="I53" s="38">
        <v>6</v>
      </c>
      <c r="J53" s="38">
        <v>474.62099999999998</v>
      </c>
      <c r="K53" s="38">
        <v>0</v>
      </c>
      <c r="L53" s="38">
        <v>0</v>
      </c>
      <c r="M53" s="38">
        <v>0</v>
      </c>
      <c r="N53" s="38">
        <v>0</v>
      </c>
    </row>
    <row r="54" spans="1:14" x14ac:dyDescent="0.25">
      <c r="A54" s="63" t="s">
        <v>58</v>
      </c>
      <c r="B54" s="74">
        <v>3</v>
      </c>
      <c r="C54" s="73" t="s">
        <v>168</v>
      </c>
      <c r="D54" s="38">
        <v>42</v>
      </c>
      <c r="E54" s="38">
        <v>42</v>
      </c>
      <c r="F54" s="38">
        <v>10305.648599826001</v>
      </c>
      <c r="G54" s="38">
        <v>47</v>
      </c>
      <c r="H54" s="38">
        <v>4264.7839999999997</v>
      </c>
      <c r="I54" s="38">
        <v>0</v>
      </c>
      <c r="J54" s="38">
        <v>0</v>
      </c>
      <c r="K54" s="38">
        <v>2</v>
      </c>
      <c r="L54" s="38">
        <v>67.355000000000004</v>
      </c>
      <c r="M54" s="38">
        <v>26</v>
      </c>
      <c r="N54" s="38">
        <v>6516.3950000000004</v>
      </c>
    </row>
    <row r="55" spans="1:14" x14ac:dyDescent="0.25">
      <c r="A55" s="63" t="s">
        <v>58</v>
      </c>
      <c r="B55" s="74">
        <v>3</v>
      </c>
      <c r="C55" s="73" t="s">
        <v>168</v>
      </c>
      <c r="D55" s="38">
        <v>51</v>
      </c>
      <c r="E55" s="38">
        <v>51</v>
      </c>
      <c r="F55" s="38">
        <v>13849.568948998001</v>
      </c>
      <c r="G55" s="38">
        <v>46</v>
      </c>
      <c r="H55" s="38">
        <v>5689.3540000000003</v>
      </c>
      <c r="I55" s="38">
        <v>21</v>
      </c>
      <c r="J55" s="38">
        <v>3792.0740000000001</v>
      </c>
      <c r="K55" s="38">
        <v>0</v>
      </c>
      <c r="L55" s="38">
        <v>0</v>
      </c>
      <c r="M55" s="38">
        <v>0</v>
      </c>
      <c r="N55" s="38">
        <v>0</v>
      </c>
    </row>
    <row r="56" spans="1:14" x14ac:dyDescent="0.25">
      <c r="A56" s="63" t="s">
        <v>58</v>
      </c>
      <c r="B56" s="74">
        <v>3</v>
      </c>
      <c r="C56" s="73" t="s">
        <v>168</v>
      </c>
      <c r="D56" s="38">
        <v>17</v>
      </c>
      <c r="E56" s="38">
        <v>17</v>
      </c>
      <c r="F56" s="38">
        <v>13047.318176317001</v>
      </c>
      <c r="G56" s="38">
        <v>13</v>
      </c>
      <c r="H56" s="38">
        <v>2872.3310000000001</v>
      </c>
      <c r="I56" s="38">
        <v>6</v>
      </c>
      <c r="J56" s="38">
        <v>2999.3710000000001</v>
      </c>
      <c r="K56" s="38">
        <v>0</v>
      </c>
      <c r="L56" s="38">
        <v>0</v>
      </c>
      <c r="M56" s="38">
        <v>0</v>
      </c>
      <c r="N56" s="38">
        <v>0</v>
      </c>
    </row>
    <row r="57" spans="1:14" x14ac:dyDescent="0.25">
      <c r="A57" s="63" t="s">
        <v>58</v>
      </c>
      <c r="B57" s="74">
        <v>3</v>
      </c>
      <c r="C57" s="73" t="s">
        <v>168</v>
      </c>
      <c r="D57" s="38">
        <v>3</v>
      </c>
      <c r="E57" s="38">
        <v>3</v>
      </c>
      <c r="F57" s="38">
        <v>950.5720039979999</v>
      </c>
      <c r="G57" s="38">
        <v>3</v>
      </c>
      <c r="H57" s="38">
        <v>346.77499999999998</v>
      </c>
      <c r="I57" s="38">
        <v>3</v>
      </c>
      <c r="J57" s="38">
        <v>434.35399999999998</v>
      </c>
      <c r="K57" s="38">
        <v>0</v>
      </c>
      <c r="L57" s="38">
        <v>0</v>
      </c>
      <c r="M57" s="38">
        <v>0</v>
      </c>
      <c r="N57" s="38">
        <v>0</v>
      </c>
    </row>
    <row r="58" spans="1:14" x14ac:dyDescent="0.25">
      <c r="A58" s="63" t="s">
        <v>58</v>
      </c>
      <c r="B58" s="74">
        <v>5</v>
      </c>
      <c r="C58" s="73" t="s">
        <v>169</v>
      </c>
      <c r="D58" s="38">
        <v>29</v>
      </c>
      <c r="E58" s="38">
        <v>29</v>
      </c>
      <c r="F58" s="38">
        <v>6506.9681033269999</v>
      </c>
      <c r="G58" s="38">
        <v>33</v>
      </c>
      <c r="H58" s="38">
        <v>2466.0500000000002</v>
      </c>
      <c r="I58" s="38">
        <v>0</v>
      </c>
      <c r="J58" s="38">
        <v>0</v>
      </c>
      <c r="K58" s="38">
        <v>1</v>
      </c>
      <c r="L58" s="38">
        <v>2.7610000000000001</v>
      </c>
      <c r="M58" s="38">
        <v>20</v>
      </c>
      <c r="N58" s="38">
        <v>1443.635</v>
      </c>
    </row>
    <row r="59" spans="1:14" x14ac:dyDescent="0.25">
      <c r="A59" s="63" t="s">
        <v>58</v>
      </c>
      <c r="B59" s="74">
        <v>5</v>
      </c>
      <c r="C59" s="73" t="s">
        <v>169</v>
      </c>
      <c r="D59" s="38">
        <v>14</v>
      </c>
      <c r="E59" s="38">
        <v>14</v>
      </c>
      <c r="F59" s="38">
        <v>2690.7954692549997</v>
      </c>
      <c r="G59" s="38">
        <v>14</v>
      </c>
      <c r="H59" s="38">
        <v>842.52800000000002</v>
      </c>
      <c r="I59" s="38">
        <v>12</v>
      </c>
      <c r="J59" s="38">
        <v>1083.643</v>
      </c>
      <c r="K59" s="38">
        <v>0</v>
      </c>
      <c r="L59" s="38">
        <v>0</v>
      </c>
      <c r="M59" s="38">
        <v>0</v>
      </c>
      <c r="N59" s="38">
        <v>0</v>
      </c>
    </row>
    <row r="60" spans="1:14" x14ac:dyDescent="0.25">
      <c r="A60" s="63" t="s">
        <v>58</v>
      </c>
      <c r="B60" s="74">
        <v>5</v>
      </c>
      <c r="C60" s="73" t="s">
        <v>169</v>
      </c>
      <c r="D60" s="38">
        <v>5</v>
      </c>
      <c r="E60" s="38">
        <v>5</v>
      </c>
      <c r="F60" s="38">
        <v>318.84482998799996</v>
      </c>
      <c r="G60" s="38">
        <v>6</v>
      </c>
      <c r="H60" s="38">
        <v>255.75800000000001</v>
      </c>
      <c r="I60" s="38">
        <v>0</v>
      </c>
      <c r="J60" s="38">
        <v>0</v>
      </c>
      <c r="K60" s="38">
        <v>0</v>
      </c>
      <c r="L60" s="38">
        <v>0</v>
      </c>
      <c r="M60" s="38">
        <v>1</v>
      </c>
      <c r="N60" s="38">
        <v>239.02</v>
      </c>
    </row>
    <row r="61" spans="1:14" x14ac:dyDescent="0.25">
      <c r="A61" s="63" t="s">
        <v>58</v>
      </c>
      <c r="B61" s="74">
        <v>5</v>
      </c>
      <c r="C61" s="73" t="s">
        <v>169</v>
      </c>
      <c r="D61" s="38">
        <v>3</v>
      </c>
      <c r="E61" s="38">
        <v>3</v>
      </c>
      <c r="F61" s="38">
        <v>855.91406925599995</v>
      </c>
      <c r="G61" s="38">
        <v>4</v>
      </c>
      <c r="H61" s="38">
        <v>179.89099999999999</v>
      </c>
      <c r="I61" s="38">
        <v>3</v>
      </c>
      <c r="J61" s="38">
        <v>160.63900000000001</v>
      </c>
      <c r="K61" s="38">
        <v>0</v>
      </c>
      <c r="L61" s="38">
        <v>0</v>
      </c>
      <c r="M61" s="38">
        <v>1</v>
      </c>
      <c r="N61" s="38">
        <v>13.788</v>
      </c>
    </row>
    <row r="62" spans="1:14" x14ac:dyDescent="0.25">
      <c r="A62" s="63" t="s">
        <v>58</v>
      </c>
      <c r="B62" s="74">
        <v>5</v>
      </c>
      <c r="C62" s="73" t="s">
        <v>170</v>
      </c>
      <c r="D62" s="38">
        <v>34</v>
      </c>
      <c r="E62" s="38">
        <v>34</v>
      </c>
      <c r="F62" s="38">
        <v>12016.399974952999</v>
      </c>
      <c r="G62" s="38">
        <v>38</v>
      </c>
      <c r="H62" s="38">
        <v>3190.78</v>
      </c>
      <c r="I62" s="38">
        <v>0</v>
      </c>
      <c r="J62" s="38">
        <v>0</v>
      </c>
      <c r="K62" s="38">
        <v>0</v>
      </c>
      <c r="L62" s="38">
        <v>0</v>
      </c>
      <c r="M62" s="38">
        <v>24</v>
      </c>
      <c r="N62" s="38">
        <v>3209.922</v>
      </c>
    </row>
    <row r="63" spans="1:14" x14ac:dyDescent="0.25">
      <c r="A63" s="63" t="s">
        <v>58</v>
      </c>
      <c r="B63" s="74">
        <v>5</v>
      </c>
      <c r="C63" s="73" t="s">
        <v>170</v>
      </c>
      <c r="D63" s="38">
        <v>22</v>
      </c>
      <c r="E63" s="38">
        <v>22</v>
      </c>
      <c r="F63" s="38">
        <v>5203.3146751180002</v>
      </c>
      <c r="G63" s="38">
        <v>22</v>
      </c>
      <c r="H63" s="38">
        <v>1904.3869999999999</v>
      </c>
      <c r="I63" s="38">
        <v>13</v>
      </c>
      <c r="J63" s="38">
        <v>1798.6980000000001</v>
      </c>
      <c r="K63" s="38">
        <v>0</v>
      </c>
      <c r="L63" s="38">
        <v>0</v>
      </c>
      <c r="M63" s="38">
        <v>0</v>
      </c>
      <c r="N63" s="38">
        <v>0</v>
      </c>
    </row>
    <row r="64" spans="1:14" x14ac:dyDescent="0.25">
      <c r="A64" s="63" t="s">
        <v>58</v>
      </c>
      <c r="B64" s="74">
        <v>5</v>
      </c>
      <c r="C64" s="73" t="s">
        <v>170</v>
      </c>
      <c r="D64" s="38">
        <v>9</v>
      </c>
      <c r="E64" s="38">
        <v>9</v>
      </c>
      <c r="F64" s="38">
        <v>2008.5618015119999</v>
      </c>
      <c r="G64" s="38">
        <v>9</v>
      </c>
      <c r="H64" s="38">
        <v>1567.018</v>
      </c>
      <c r="I64" s="38">
        <v>2</v>
      </c>
      <c r="J64" s="38">
        <v>309.14100000000002</v>
      </c>
      <c r="K64" s="38">
        <v>0</v>
      </c>
      <c r="L64" s="38">
        <v>0</v>
      </c>
      <c r="M64" s="38">
        <v>1</v>
      </c>
      <c r="N64" s="38">
        <v>633.35699999999997</v>
      </c>
    </row>
    <row r="65" spans="1:14" x14ac:dyDescent="0.25">
      <c r="A65" s="63" t="s">
        <v>58</v>
      </c>
      <c r="B65" s="74">
        <v>5</v>
      </c>
      <c r="C65" s="73" t="s">
        <v>170</v>
      </c>
      <c r="D65" s="38">
        <v>2</v>
      </c>
      <c r="E65" s="38">
        <v>2</v>
      </c>
      <c r="F65" s="38">
        <v>630.07701466200001</v>
      </c>
      <c r="G65" s="38">
        <v>3</v>
      </c>
      <c r="H65" s="38">
        <v>256.95699999999999</v>
      </c>
      <c r="I65" s="38">
        <v>3</v>
      </c>
      <c r="J65" s="38">
        <v>268.62799999999999</v>
      </c>
      <c r="K65" s="38">
        <v>0</v>
      </c>
      <c r="L65" s="38">
        <v>0</v>
      </c>
      <c r="M65" s="38">
        <v>1</v>
      </c>
      <c r="N65" s="38">
        <v>54.174999999999997</v>
      </c>
    </row>
    <row r="66" spans="1:14" x14ac:dyDescent="0.25">
      <c r="A66" s="63" t="s">
        <v>58</v>
      </c>
      <c r="B66" s="74">
        <v>5</v>
      </c>
      <c r="C66" s="73" t="s">
        <v>171</v>
      </c>
      <c r="D66" s="38">
        <v>15</v>
      </c>
      <c r="E66" s="38">
        <v>15</v>
      </c>
      <c r="F66" s="38">
        <v>1341.237149648</v>
      </c>
      <c r="G66" s="38">
        <v>15</v>
      </c>
      <c r="H66" s="38">
        <v>339.82600000000002</v>
      </c>
      <c r="I66" s="38">
        <v>0</v>
      </c>
      <c r="J66" s="38">
        <v>0</v>
      </c>
      <c r="K66" s="38">
        <v>0</v>
      </c>
      <c r="L66" s="38">
        <v>0</v>
      </c>
      <c r="M66" s="38">
        <v>9</v>
      </c>
      <c r="N66" s="38">
        <v>348.10700000000003</v>
      </c>
    </row>
    <row r="67" spans="1:14" x14ac:dyDescent="0.25">
      <c r="A67" s="63" t="s">
        <v>58</v>
      </c>
      <c r="B67" s="74">
        <v>5</v>
      </c>
      <c r="C67" s="73" t="s">
        <v>171</v>
      </c>
      <c r="D67" s="38">
        <v>9</v>
      </c>
      <c r="E67" s="38">
        <v>9</v>
      </c>
      <c r="F67" s="38">
        <v>891.5294732079999</v>
      </c>
      <c r="G67" s="38">
        <v>9</v>
      </c>
      <c r="H67" s="38">
        <v>353.82600000000002</v>
      </c>
      <c r="I67" s="38">
        <v>6</v>
      </c>
      <c r="J67" s="38">
        <v>179.261</v>
      </c>
      <c r="K67" s="38">
        <v>0</v>
      </c>
      <c r="L67" s="38">
        <v>0</v>
      </c>
      <c r="M67" s="38">
        <v>0</v>
      </c>
      <c r="N67" s="38">
        <v>0</v>
      </c>
    </row>
    <row r="68" spans="1:14" x14ac:dyDescent="0.25">
      <c r="A68" s="63" t="s">
        <v>58</v>
      </c>
      <c r="B68" s="74">
        <v>5</v>
      </c>
      <c r="C68" s="73" t="s">
        <v>171</v>
      </c>
      <c r="D68" s="38">
        <v>3</v>
      </c>
      <c r="E68" s="38">
        <v>3</v>
      </c>
      <c r="F68" s="38">
        <v>885.66205672600006</v>
      </c>
      <c r="G68" s="38">
        <v>3</v>
      </c>
      <c r="H68" s="38">
        <v>766.65099999999995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</row>
    <row r="69" spans="1:14" x14ac:dyDescent="0.25">
      <c r="A69" s="63" t="s">
        <v>58</v>
      </c>
      <c r="B69" s="74">
        <v>5</v>
      </c>
      <c r="C69" s="73" t="s">
        <v>171</v>
      </c>
      <c r="D69" s="38">
        <v>2</v>
      </c>
      <c r="E69" s="38">
        <v>2</v>
      </c>
      <c r="F69" s="38">
        <v>422.63998379799995</v>
      </c>
      <c r="G69" s="38">
        <v>3</v>
      </c>
      <c r="H69" s="38">
        <v>167.13800000000001</v>
      </c>
      <c r="I69" s="38">
        <v>3</v>
      </c>
      <c r="J69" s="38">
        <v>168.845</v>
      </c>
      <c r="K69" s="38">
        <v>0</v>
      </c>
      <c r="L69" s="38">
        <v>0</v>
      </c>
      <c r="M69" s="38">
        <v>1</v>
      </c>
      <c r="N69" s="38">
        <v>14.068</v>
      </c>
    </row>
    <row r="70" spans="1:14" x14ac:dyDescent="0.25">
      <c r="A70" s="63" t="s">
        <v>83</v>
      </c>
      <c r="B70" s="99">
        <v>4</v>
      </c>
      <c r="C70" s="65" t="s">
        <v>84</v>
      </c>
      <c r="D70" s="38">
        <v>2</v>
      </c>
      <c r="E70" s="38">
        <v>2</v>
      </c>
      <c r="F70" s="38">
        <v>1041.8699999999999</v>
      </c>
      <c r="G70" s="38">
        <v>1</v>
      </c>
      <c r="H70" s="38">
        <v>500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</row>
    <row r="71" spans="1:14" x14ac:dyDescent="0.25">
      <c r="A71" s="63" t="s">
        <v>258</v>
      </c>
      <c r="B71" s="99">
        <v>4</v>
      </c>
      <c r="C71" s="65" t="s">
        <v>259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</row>
    <row r="72" spans="1:14" x14ac:dyDescent="0.25">
      <c r="A72" s="63" t="s">
        <v>85</v>
      </c>
      <c r="B72" s="99">
        <v>4</v>
      </c>
      <c r="C72" s="73" t="s">
        <v>260</v>
      </c>
      <c r="D72" s="38">
        <v>11</v>
      </c>
      <c r="E72" s="38">
        <v>11</v>
      </c>
      <c r="F72" s="38">
        <v>271300.60100000002</v>
      </c>
      <c r="G72" s="38">
        <v>6</v>
      </c>
      <c r="H72" s="38">
        <v>5867.05</v>
      </c>
      <c r="I72" s="38">
        <v>1</v>
      </c>
      <c r="J72" s="38">
        <v>39622.949999999997</v>
      </c>
      <c r="K72" s="38">
        <v>0</v>
      </c>
      <c r="L72" s="38">
        <v>0</v>
      </c>
      <c r="M72" s="38">
        <v>0</v>
      </c>
      <c r="N72" s="38">
        <v>0</v>
      </c>
    </row>
    <row r="73" spans="1:14" x14ac:dyDescent="0.25">
      <c r="A73" s="63" t="s">
        <v>85</v>
      </c>
      <c r="B73" s="99">
        <v>5</v>
      </c>
      <c r="C73" s="73" t="s">
        <v>261</v>
      </c>
      <c r="D73" s="38">
        <v>8</v>
      </c>
      <c r="E73" s="38">
        <v>8</v>
      </c>
      <c r="F73" s="38">
        <v>46425.006999999998</v>
      </c>
      <c r="G73" s="38">
        <v>3</v>
      </c>
      <c r="H73" s="38">
        <v>1145.27</v>
      </c>
      <c r="I73" s="38">
        <v>1</v>
      </c>
      <c r="J73" s="38">
        <v>10566.12</v>
      </c>
      <c r="K73" s="38">
        <v>0</v>
      </c>
      <c r="L73" s="38">
        <v>0</v>
      </c>
      <c r="M73" s="38">
        <v>1</v>
      </c>
      <c r="N73" s="38">
        <v>3339.6819999999998</v>
      </c>
    </row>
    <row r="74" spans="1:14" x14ac:dyDescent="0.25">
      <c r="A74" s="63" t="s">
        <v>85</v>
      </c>
      <c r="B74" s="99">
        <v>6</v>
      </c>
      <c r="C74" s="73" t="s">
        <v>262</v>
      </c>
      <c r="D74" s="38">
        <v>4</v>
      </c>
      <c r="E74" s="38">
        <v>4</v>
      </c>
      <c r="F74" s="38">
        <v>46001.985999999997</v>
      </c>
      <c r="G74" s="38">
        <v>2</v>
      </c>
      <c r="H74" s="38">
        <v>280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</row>
    <row r="75" spans="1:14" x14ac:dyDescent="0.25">
      <c r="A75" s="63" t="s">
        <v>85</v>
      </c>
      <c r="B75" s="99">
        <v>6</v>
      </c>
      <c r="C75" s="73" t="s">
        <v>251</v>
      </c>
      <c r="D75" s="38">
        <v>4</v>
      </c>
      <c r="E75" s="38">
        <v>4</v>
      </c>
      <c r="F75" s="38">
        <v>13151.148999999999</v>
      </c>
      <c r="G75" s="38">
        <v>2</v>
      </c>
      <c r="H75" s="38">
        <v>40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</row>
    <row r="76" spans="1:14" x14ac:dyDescent="0.25">
      <c r="A76" s="63" t="s">
        <v>85</v>
      </c>
      <c r="B76" s="99">
        <v>6</v>
      </c>
      <c r="C76" s="73" t="s">
        <v>252</v>
      </c>
      <c r="D76" s="38">
        <v>5</v>
      </c>
      <c r="E76" s="38">
        <v>5</v>
      </c>
      <c r="F76" s="38">
        <v>14095.981</v>
      </c>
      <c r="G76" s="38">
        <v>2</v>
      </c>
      <c r="H76" s="38">
        <v>40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</row>
    <row r="77" spans="1:14" x14ac:dyDescent="0.25">
      <c r="A77" s="63" t="s">
        <v>85</v>
      </c>
      <c r="B77" s="99">
        <v>3</v>
      </c>
      <c r="C77" s="73" t="s">
        <v>253</v>
      </c>
      <c r="D77" s="38">
        <v>8</v>
      </c>
      <c r="E77" s="38">
        <v>8</v>
      </c>
      <c r="F77" s="38">
        <v>17232.767</v>
      </c>
      <c r="G77" s="38">
        <v>4</v>
      </c>
      <c r="H77" s="38">
        <v>120.63</v>
      </c>
      <c r="I77" s="38">
        <v>1</v>
      </c>
      <c r="J77" s="38">
        <v>2641.529</v>
      </c>
      <c r="K77" s="38">
        <v>0</v>
      </c>
      <c r="L77" s="38">
        <v>0</v>
      </c>
      <c r="M77" s="38">
        <v>0</v>
      </c>
      <c r="N77" s="38">
        <v>0</v>
      </c>
    </row>
    <row r="78" spans="1:14" x14ac:dyDescent="0.25">
      <c r="A78" s="63" t="s">
        <v>91</v>
      </c>
      <c r="B78" s="99">
        <v>3</v>
      </c>
      <c r="C78" s="65" t="s">
        <v>186</v>
      </c>
      <c r="D78" s="38">
        <v>22</v>
      </c>
      <c r="E78" s="38">
        <v>22</v>
      </c>
      <c r="F78" s="38">
        <v>114577.76</v>
      </c>
      <c r="G78" s="38">
        <v>15</v>
      </c>
      <c r="H78" s="38">
        <v>86499.72</v>
      </c>
      <c r="I78" s="38">
        <v>0</v>
      </c>
      <c r="J78" s="38">
        <v>0</v>
      </c>
      <c r="K78" s="38">
        <v>0</v>
      </c>
      <c r="L78" s="38">
        <v>0</v>
      </c>
      <c r="M78" s="38">
        <v>4</v>
      </c>
      <c r="N78" s="38">
        <v>3120.76</v>
      </c>
    </row>
    <row r="79" spans="1:14" x14ac:dyDescent="0.25">
      <c r="A79" s="63" t="s">
        <v>91</v>
      </c>
      <c r="B79" s="99">
        <v>3</v>
      </c>
      <c r="C79" s="65" t="s">
        <v>205</v>
      </c>
      <c r="D79" s="38">
        <v>16</v>
      </c>
      <c r="E79" s="38">
        <v>16</v>
      </c>
      <c r="F79" s="38">
        <v>47339.37</v>
      </c>
      <c r="G79" s="38">
        <v>17</v>
      </c>
      <c r="H79" s="38">
        <v>47778.38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</row>
    <row r="80" spans="1:14" x14ac:dyDescent="0.25">
      <c r="A80" s="63" t="s">
        <v>91</v>
      </c>
      <c r="B80" s="99">
        <v>3</v>
      </c>
      <c r="C80" s="65" t="s">
        <v>235</v>
      </c>
      <c r="D80" s="38">
        <v>14</v>
      </c>
      <c r="E80" s="38">
        <v>14</v>
      </c>
      <c r="F80" s="38">
        <v>190997.39</v>
      </c>
      <c r="G80" s="38">
        <v>20</v>
      </c>
      <c r="H80" s="38">
        <v>139565.20000000001</v>
      </c>
      <c r="I80" s="38">
        <v>0</v>
      </c>
      <c r="J80" s="38">
        <v>0</v>
      </c>
      <c r="K80" s="38">
        <v>0</v>
      </c>
      <c r="L80" s="38">
        <v>0</v>
      </c>
      <c r="M80" s="38">
        <v>8</v>
      </c>
      <c r="N80" s="38">
        <v>18599.599999999999</v>
      </c>
    </row>
    <row r="81" spans="1:14" x14ac:dyDescent="0.25">
      <c r="A81" s="63" t="s">
        <v>91</v>
      </c>
      <c r="B81" s="99">
        <v>3</v>
      </c>
      <c r="C81" s="65" t="s">
        <v>254</v>
      </c>
      <c r="D81" s="38">
        <v>4</v>
      </c>
      <c r="E81" s="38">
        <v>4</v>
      </c>
      <c r="F81" s="38">
        <v>57461.93</v>
      </c>
      <c r="G81" s="38">
        <v>4</v>
      </c>
      <c r="H81" s="38">
        <v>56110.15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</row>
    <row r="82" spans="1:14" x14ac:dyDescent="0.25">
      <c r="A82" s="63" t="s">
        <v>91</v>
      </c>
      <c r="B82" s="99">
        <v>4</v>
      </c>
      <c r="C82" s="65" t="s">
        <v>187</v>
      </c>
      <c r="D82" s="38">
        <v>7</v>
      </c>
      <c r="E82" s="38">
        <v>7</v>
      </c>
      <c r="F82" s="38">
        <v>2322.73</v>
      </c>
      <c r="G82" s="38">
        <v>8</v>
      </c>
      <c r="H82" s="38">
        <v>830.45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</row>
    <row r="83" spans="1:14" x14ac:dyDescent="0.25">
      <c r="A83" s="63" t="s">
        <v>91</v>
      </c>
      <c r="B83" s="99">
        <v>4</v>
      </c>
      <c r="C83" s="65" t="s">
        <v>175</v>
      </c>
      <c r="D83" s="38">
        <v>3</v>
      </c>
      <c r="E83" s="38">
        <v>3</v>
      </c>
      <c r="F83" s="38">
        <v>1074.43</v>
      </c>
      <c r="G83" s="38">
        <v>3</v>
      </c>
      <c r="H83" s="38">
        <v>269.87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</row>
    <row r="84" spans="1:14" x14ac:dyDescent="0.25">
      <c r="A84" s="63" t="s">
        <v>93</v>
      </c>
      <c r="B84" s="99">
        <v>5</v>
      </c>
      <c r="C84" s="65" t="s">
        <v>94</v>
      </c>
      <c r="D84" s="38">
        <v>10</v>
      </c>
      <c r="E84" s="38">
        <v>10</v>
      </c>
      <c r="F84" s="38">
        <v>4762.7709999999997</v>
      </c>
      <c r="G84" s="38">
        <v>10</v>
      </c>
      <c r="H84" s="38">
        <v>434.642</v>
      </c>
      <c r="I84" s="38">
        <v>1</v>
      </c>
      <c r="J84" s="38">
        <v>469.96300000000002</v>
      </c>
      <c r="K84" s="38">
        <v>0</v>
      </c>
      <c r="L84" s="38">
        <v>0</v>
      </c>
      <c r="M84" s="38">
        <v>0</v>
      </c>
      <c r="N84" s="38">
        <v>0</v>
      </c>
    </row>
    <row r="85" spans="1:14" x14ac:dyDescent="0.25">
      <c r="A85" s="63" t="s">
        <v>93</v>
      </c>
      <c r="B85" s="99">
        <v>5</v>
      </c>
      <c r="C85" s="65" t="s">
        <v>95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</row>
    <row r="86" spans="1:14" x14ac:dyDescent="0.25">
      <c r="A86" s="63" t="s">
        <v>93</v>
      </c>
      <c r="B86" s="99">
        <v>5</v>
      </c>
      <c r="C86" s="65" t="s">
        <v>96</v>
      </c>
      <c r="D86" s="38">
        <v>36</v>
      </c>
      <c r="E86" s="38">
        <v>36</v>
      </c>
      <c r="F86" s="38">
        <v>6674.0690000000004</v>
      </c>
      <c r="G86" s="38">
        <v>35</v>
      </c>
      <c r="H86" s="38">
        <v>1835.3009999999999</v>
      </c>
      <c r="I86" s="38">
        <v>1</v>
      </c>
      <c r="J86" s="38">
        <v>469.96300000000002</v>
      </c>
      <c r="K86" s="38">
        <v>0</v>
      </c>
      <c r="L86" s="38">
        <v>0</v>
      </c>
      <c r="M86" s="38">
        <v>0</v>
      </c>
      <c r="N86" s="38">
        <v>0</v>
      </c>
    </row>
    <row r="87" spans="1:14" x14ac:dyDescent="0.25">
      <c r="A87" s="63" t="s">
        <v>93</v>
      </c>
      <c r="B87" s="99">
        <v>5</v>
      </c>
      <c r="C87" s="65" t="s">
        <v>97</v>
      </c>
      <c r="D87" s="38">
        <v>9</v>
      </c>
      <c r="E87" s="38">
        <v>9</v>
      </c>
      <c r="F87" s="38">
        <v>8125.2920000000004</v>
      </c>
      <c r="G87" s="38">
        <v>5</v>
      </c>
      <c r="H87" s="38">
        <v>1386.567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</row>
    <row r="88" spans="1:14" x14ac:dyDescent="0.25">
      <c r="A88" s="63" t="s">
        <v>93</v>
      </c>
      <c r="B88" s="99">
        <v>2</v>
      </c>
      <c r="C88" s="65" t="s">
        <v>98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</row>
    <row r="89" spans="1:14" x14ac:dyDescent="0.25">
      <c r="A89" s="63" t="s">
        <v>93</v>
      </c>
      <c r="B89" s="99">
        <v>2</v>
      </c>
      <c r="C89" s="65" t="s">
        <v>99</v>
      </c>
      <c r="D89" s="38">
        <v>4</v>
      </c>
      <c r="E89" s="38">
        <v>4</v>
      </c>
      <c r="F89" s="38">
        <v>26483.013999999999</v>
      </c>
      <c r="G89" s="38">
        <v>2</v>
      </c>
      <c r="H89" s="38">
        <v>100.211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</row>
    <row r="90" spans="1:14" x14ac:dyDescent="0.25">
      <c r="A90" s="63" t="s">
        <v>93</v>
      </c>
      <c r="B90" s="99">
        <v>2</v>
      </c>
      <c r="C90" s="65" t="s">
        <v>100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</row>
    <row r="91" spans="1:14" x14ac:dyDescent="0.25">
      <c r="A91" s="63" t="s">
        <v>93</v>
      </c>
      <c r="B91" s="99">
        <v>5</v>
      </c>
      <c r="C91" s="65" t="s">
        <v>101</v>
      </c>
      <c r="D91" s="38">
        <v>31</v>
      </c>
      <c r="E91" s="38">
        <v>31</v>
      </c>
      <c r="F91" s="38">
        <v>36748.964999999997</v>
      </c>
      <c r="G91" s="38">
        <v>26</v>
      </c>
      <c r="H91" s="38">
        <v>1068.45</v>
      </c>
      <c r="I91" s="38">
        <v>3</v>
      </c>
      <c r="J91" s="38">
        <v>14621.147999999999</v>
      </c>
      <c r="K91" s="38">
        <v>0</v>
      </c>
      <c r="L91" s="38">
        <v>0</v>
      </c>
      <c r="M91" s="38">
        <v>1</v>
      </c>
      <c r="N91" s="38">
        <v>95.804000000000002</v>
      </c>
    </row>
    <row r="92" spans="1:14" x14ac:dyDescent="0.25">
      <c r="A92" s="63" t="s">
        <v>93</v>
      </c>
      <c r="B92" s="99">
        <v>5</v>
      </c>
      <c r="C92" s="65" t="s">
        <v>102</v>
      </c>
      <c r="D92" s="38">
        <v>8</v>
      </c>
      <c r="E92" s="38">
        <v>8</v>
      </c>
      <c r="F92" s="38">
        <v>3589.8980000000001</v>
      </c>
      <c r="G92" s="38">
        <v>5</v>
      </c>
      <c r="H92" s="38">
        <v>1356.2270000000001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</row>
    <row r="93" spans="1:14" x14ac:dyDescent="0.25">
      <c r="A93" s="63" t="s">
        <v>93</v>
      </c>
      <c r="B93" s="99">
        <v>4</v>
      </c>
      <c r="C93" s="65" t="s">
        <v>103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</row>
    <row r="94" spans="1:14" x14ac:dyDescent="0.25">
      <c r="A94" s="63" t="s">
        <v>93</v>
      </c>
      <c r="B94" s="99">
        <v>4</v>
      </c>
      <c r="C94" s="65" t="s">
        <v>104</v>
      </c>
      <c r="D94" s="38">
        <v>1</v>
      </c>
      <c r="E94" s="38">
        <v>1</v>
      </c>
      <c r="F94" s="38">
        <v>1686.3030000000001</v>
      </c>
      <c r="G94" s="38">
        <v>0</v>
      </c>
      <c r="H94" s="38">
        <v>0</v>
      </c>
      <c r="I94" s="38">
        <v>1</v>
      </c>
      <c r="J94" s="38">
        <v>1671.2829999999999</v>
      </c>
      <c r="K94" s="38">
        <v>0</v>
      </c>
      <c r="L94" s="38">
        <v>0</v>
      </c>
      <c r="M94" s="38">
        <v>0</v>
      </c>
      <c r="N94" s="38">
        <v>0</v>
      </c>
    </row>
    <row r="95" spans="1:14" x14ac:dyDescent="0.25">
      <c r="A95" s="63" t="s">
        <v>93</v>
      </c>
      <c r="B95" s="99">
        <v>4</v>
      </c>
      <c r="C95" s="65" t="s">
        <v>105</v>
      </c>
      <c r="D95" s="38">
        <v>1</v>
      </c>
      <c r="E95" s="38">
        <v>1</v>
      </c>
      <c r="F95" s="38">
        <v>8279.83</v>
      </c>
      <c r="G95" s="38">
        <v>1</v>
      </c>
      <c r="H95" s="38">
        <v>8279.83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</row>
    <row r="96" spans="1:14" x14ac:dyDescent="0.25">
      <c r="A96" s="63" t="s">
        <v>93</v>
      </c>
      <c r="B96" s="99">
        <v>4</v>
      </c>
      <c r="C96" s="65" t="s">
        <v>106</v>
      </c>
      <c r="D96" s="38">
        <v>2</v>
      </c>
      <c r="E96" s="38">
        <v>2</v>
      </c>
      <c r="F96" s="38">
        <v>5479.4279999999999</v>
      </c>
      <c r="G96" s="38">
        <v>0</v>
      </c>
      <c r="H96" s="38">
        <v>0</v>
      </c>
      <c r="I96" s="38">
        <v>2</v>
      </c>
      <c r="J96" s="38">
        <v>5383.6279999999997</v>
      </c>
      <c r="K96" s="38">
        <v>0</v>
      </c>
      <c r="L96" s="38">
        <v>0</v>
      </c>
      <c r="M96" s="38">
        <v>0</v>
      </c>
      <c r="N96" s="38">
        <v>0</v>
      </c>
    </row>
    <row r="97" spans="1:14" x14ac:dyDescent="0.25">
      <c r="A97" s="63" t="s">
        <v>93</v>
      </c>
      <c r="B97" s="99">
        <v>4</v>
      </c>
      <c r="C97" s="65" t="s">
        <v>107</v>
      </c>
      <c r="D97" s="38">
        <v>4</v>
      </c>
      <c r="E97" s="38">
        <v>4</v>
      </c>
      <c r="F97" s="38">
        <v>450.96699999999998</v>
      </c>
      <c r="G97" s="38">
        <v>0</v>
      </c>
      <c r="H97" s="38">
        <v>0</v>
      </c>
      <c r="I97" s="38">
        <v>5</v>
      </c>
      <c r="J97" s="38">
        <v>443.791</v>
      </c>
      <c r="K97" s="38">
        <v>0</v>
      </c>
      <c r="L97" s="38">
        <v>0</v>
      </c>
      <c r="M97" s="38">
        <v>0</v>
      </c>
      <c r="N97" s="38">
        <v>0</v>
      </c>
    </row>
    <row r="98" spans="1:14" x14ac:dyDescent="0.25">
      <c r="A98" s="63" t="s">
        <v>93</v>
      </c>
      <c r="B98" s="99">
        <v>4</v>
      </c>
      <c r="C98" s="65" t="s">
        <v>108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</row>
    <row r="99" spans="1:14" x14ac:dyDescent="0.25">
      <c r="A99" s="63" t="s">
        <v>93</v>
      </c>
      <c r="B99" s="99">
        <v>3</v>
      </c>
      <c r="C99" s="65" t="s">
        <v>109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</row>
    <row r="100" spans="1:14" x14ac:dyDescent="0.25">
      <c r="A100" s="63" t="s">
        <v>93</v>
      </c>
      <c r="B100" s="99">
        <v>3</v>
      </c>
      <c r="C100" s="65" t="s">
        <v>110</v>
      </c>
      <c r="D100" s="38">
        <v>368</v>
      </c>
      <c r="E100" s="38">
        <v>367</v>
      </c>
      <c r="F100" s="38">
        <v>352445.10399999999</v>
      </c>
      <c r="G100" s="38">
        <v>321</v>
      </c>
      <c r="H100" s="38">
        <v>14430.891</v>
      </c>
      <c r="I100" s="38">
        <v>22</v>
      </c>
      <c r="J100" s="38">
        <v>127518.72</v>
      </c>
      <c r="K100" s="38">
        <v>1</v>
      </c>
      <c r="L100" s="38">
        <v>270.06200000000001</v>
      </c>
      <c r="M100" s="38">
        <v>5</v>
      </c>
      <c r="N100" s="38">
        <v>1831.9549999999999</v>
      </c>
    </row>
    <row r="101" spans="1:14" x14ac:dyDescent="0.25">
      <c r="A101" s="63" t="s">
        <v>93</v>
      </c>
      <c r="B101" s="99">
        <v>3</v>
      </c>
      <c r="C101" s="65" t="s">
        <v>111</v>
      </c>
      <c r="D101" s="38">
        <v>153</v>
      </c>
      <c r="E101" s="38">
        <v>152</v>
      </c>
      <c r="F101" s="38">
        <v>693304.54700000002</v>
      </c>
      <c r="G101" s="38">
        <v>132</v>
      </c>
      <c r="H101" s="38">
        <v>96752.207999999999</v>
      </c>
      <c r="I101" s="38">
        <v>2</v>
      </c>
      <c r="J101" s="38">
        <v>113914.647</v>
      </c>
      <c r="K101" s="38">
        <v>0</v>
      </c>
      <c r="L101" s="38">
        <v>0</v>
      </c>
      <c r="M101" s="38">
        <v>1</v>
      </c>
      <c r="N101" s="38">
        <v>5570.9430000000002</v>
      </c>
    </row>
    <row r="102" spans="1:14" x14ac:dyDescent="0.25">
      <c r="A102" s="63" t="s">
        <v>93</v>
      </c>
      <c r="B102" s="99">
        <v>5</v>
      </c>
      <c r="C102" s="65" t="s">
        <v>112</v>
      </c>
      <c r="D102" s="38">
        <v>46</v>
      </c>
      <c r="E102" s="38">
        <v>46</v>
      </c>
      <c r="F102" s="38">
        <v>73874.23</v>
      </c>
      <c r="G102" s="38">
        <v>38</v>
      </c>
      <c r="H102" s="38">
        <v>1564.1179999999999</v>
      </c>
      <c r="I102" s="38">
        <v>4</v>
      </c>
      <c r="J102" s="38">
        <v>14653.258</v>
      </c>
      <c r="K102" s="38">
        <v>0</v>
      </c>
      <c r="L102" s="38">
        <v>0</v>
      </c>
      <c r="M102" s="38">
        <v>2</v>
      </c>
      <c r="N102" s="38">
        <v>52.362000000000002</v>
      </c>
    </row>
    <row r="103" spans="1:14" x14ac:dyDescent="0.25">
      <c r="A103" s="63" t="s">
        <v>93</v>
      </c>
      <c r="B103" s="99">
        <v>5</v>
      </c>
      <c r="C103" s="65" t="s">
        <v>113</v>
      </c>
      <c r="D103" s="38">
        <v>8</v>
      </c>
      <c r="E103" s="38">
        <v>8</v>
      </c>
      <c r="F103" s="38">
        <v>3454.35</v>
      </c>
      <c r="G103" s="38">
        <v>6</v>
      </c>
      <c r="H103" s="38">
        <v>2025.9469999999999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</row>
    <row r="104" spans="1:14" x14ac:dyDescent="0.25">
      <c r="A104" s="63" t="s">
        <v>114</v>
      </c>
      <c r="B104" s="99">
        <v>3</v>
      </c>
      <c r="C104" s="65" t="s">
        <v>236</v>
      </c>
      <c r="D104" s="38">
        <v>15</v>
      </c>
      <c r="E104" s="38">
        <v>15</v>
      </c>
      <c r="F104" s="38">
        <v>23974.404999999999</v>
      </c>
      <c r="G104" s="38">
        <v>8</v>
      </c>
      <c r="H104" s="38">
        <v>3747.06</v>
      </c>
      <c r="I104" s="38">
        <v>0</v>
      </c>
      <c r="J104" s="38">
        <v>0</v>
      </c>
      <c r="K104" s="38">
        <v>0</v>
      </c>
      <c r="L104" s="38">
        <v>0</v>
      </c>
      <c r="M104" s="38">
        <v>1</v>
      </c>
      <c r="N104" s="38">
        <v>905.06100000000004</v>
      </c>
    </row>
    <row r="105" spans="1:14" x14ac:dyDescent="0.25">
      <c r="A105" s="63" t="s">
        <v>114</v>
      </c>
      <c r="B105" s="99">
        <v>4</v>
      </c>
      <c r="C105" s="65" t="s">
        <v>237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</row>
    <row r="106" spans="1:14" x14ac:dyDescent="0.25">
      <c r="A106" s="63" t="s">
        <v>114</v>
      </c>
      <c r="B106" s="99">
        <v>5</v>
      </c>
      <c r="C106" s="65" t="s">
        <v>240</v>
      </c>
      <c r="D106" s="99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</row>
    <row r="107" spans="1:14" x14ac:dyDescent="0.25">
      <c r="A107" s="63" t="s">
        <v>114</v>
      </c>
      <c r="B107" s="99">
        <v>5</v>
      </c>
      <c r="C107" s="65" t="s">
        <v>241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</row>
    <row r="108" spans="1:14" x14ac:dyDescent="0.25">
      <c r="A108" s="63" t="s">
        <v>114</v>
      </c>
      <c r="B108" s="99">
        <v>5</v>
      </c>
      <c r="C108" s="65" t="s">
        <v>239</v>
      </c>
      <c r="D108" s="38">
        <v>1</v>
      </c>
      <c r="E108" s="38">
        <v>1</v>
      </c>
      <c r="F108" s="38">
        <v>836.55600000000004</v>
      </c>
      <c r="G108" s="38">
        <v>1</v>
      </c>
      <c r="H108" s="38">
        <v>822.75199999999995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</row>
    <row r="109" spans="1:14" x14ac:dyDescent="0.25">
      <c r="A109" s="63" t="s">
        <v>114</v>
      </c>
      <c r="B109" s="99">
        <v>5</v>
      </c>
      <c r="C109" s="65" t="s">
        <v>238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</row>
    <row r="110" spans="1:14" x14ac:dyDescent="0.25">
      <c r="A110" s="63" t="s">
        <v>114</v>
      </c>
      <c r="B110" s="99">
        <v>5</v>
      </c>
      <c r="C110" s="65" t="s">
        <v>263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</row>
    <row r="111" spans="1:14" x14ac:dyDescent="0.25">
      <c r="A111" s="63" t="s">
        <v>114</v>
      </c>
      <c r="B111" s="99">
        <v>5</v>
      </c>
      <c r="C111" s="65" t="s">
        <v>242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</row>
    <row r="112" spans="1:14" x14ac:dyDescent="0.25">
      <c r="A112" s="63" t="s">
        <v>118</v>
      </c>
      <c r="B112" s="99">
        <v>2</v>
      </c>
      <c r="C112" s="65" t="s">
        <v>119</v>
      </c>
      <c r="D112" s="38">
        <v>9</v>
      </c>
      <c r="E112" s="38">
        <v>9</v>
      </c>
      <c r="F112" s="38">
        <v>15115.42</v>
      </c>
      <c r="G112" s="38">
        <v>9</v>
      </c>
      <c r="H112" s="38">
        <v>2053.7399999999998</v>
      </c>
      <c r="I112" s="38">
        <v>0</v>
      </c>
      <c r="J112" s="38">
        <v>0</v>
      </c>
      <c r="K112" s="38">
        <v>1</v>
      </c>
      <c r="L112" s="38">
        <v>1006.93</v>
      </c>
      <c r="M112" s="38">
        <v>0</v>
      </c>
      <c r="N112" s="38">
        <v>0</v>
      </c>
    </row>
    <row r="113" spans="1:14" x14ac:dyDescent="0.25">
      <c r="A113" s="63" t="s">
        <v>118</v>
      </c>
      <c r="B113" s="99">
        <v>3</v>
      </c>
      <c r="C113" s="65" t="s">
        <v>120</v>
      </c>
      <c r="D113" s="38">
        <v>12</v>
      </c>
      <c r="E113" s="38">
        <v>12</v>
      </c>
      <c r="F113" s="38">
        <v>22177.31</v>
      </c>
      <c r="G113" s="38">
        <v>7</v>
      </c>
      <c r="H113" s="38">
        <v>2074.13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</row>
    <row r="114" spans="1:14" x14ac:dyDescent="0.25">
      <c r="A114" s="63" t="s">
        <v>118</v>
      </c>
      <c r="B114" s="99">
        <v>3</v>
      </c>
      <c r="C114" s="65" t="s">
        <v>121</v>
      </c>
      <c r="D114" s="38">
        <v>8</v>
      </c>
      <c r="E114" s="38">
        <v>8</v>
      </c>
      <c r="F114" s="38">
        <v>27523.85</v>
      </c>
      <c r="G114" s="38">
        <v>5</v>
      </c>
      <c r="H114" s="38">
        <v>2440.75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</row>
    <row r="115" spans="1:14" x14ac:dyDescent="0.25">
      <c r="A115" s="63" t="s">
        <v>118</v>
      </c>
      <c r="B115" s="99">
        <v>5</v>
      </c>
      <c r="C115" s="65" t="s">
        <v>122</v>
      </c>
      <c r="D115" s="38">
        <v>17</v>
      </c>
      <c r="E115" s="38">
        <v>17</v>
      </c>
      <c r="F115" s="38">
        <v>20730.849999999999</v>
      </c>
      <c r="G115" s="38">
        <v>10</v>
      </c>
      <c r="H115" s="38">
        <v>1270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</row>
    <row r="116" spans="1:14" x14ac:dyDescent="0.25">
      <c r="A116" s="63" t="s">
        <v>118</v>
      </c>
      <c r="B116" s="99">
        <v>5</v>
      </c>
      <c r="C116" s="65" t="s">
        <v>174</v>
      </c>
      <c r="D116" s="38">
        <v>3</v>
      </c>
      <c r="E116" s="38">
        <v>3</v>
      </c>
      <c r="F116" s="38">
        <v>3850</v>
      </c>
      <c r="G116" s="38">
        <v>3</v>
      </c>
      <c r="H116" s="38">
        <v>650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</row>
    <row r="117" spans="1:14" x14ac:dyDescent="0.25">
      <c r="A117" s="63" t="s">
        <v>118</v>
      </c>
      <c r="B117" s="99">
        <v>5</v>
      </c>
      <c r="C117" s="65" t="s">
        <v>124</v>
      </c>
      <c r="D117" s="38">
        <v>6</v>
      </c>
      <c r="E117" s="38">
        <v>6</v>
      </c>
      <c r="F117" s="38">
        <v>5407.44</v>
      </c>
      <c r="G117" s="38">
        <v>5</v>
      </c>
      <c r="H117" s="38">
        <v>1342.75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</row>
    <row r="118" spans="1:14" x14ac:dyDescent="0.25">
      <c r="A118" s="63" t="s">
        <v>118</v>
      </c>
      <c r="B118" s="99">
        <v>5</v>
      </c>
      <c r="C118" s="65" t="s">
        <v>125</v>
      </c>
      <c r="D118" s="38">
        <v>5</v>
      </c>
      <c r="E118" s="38">
        <v>5</v>
      </c>
      <c r="F118" s="38">
        <v>3090</v>
      </c>
      <c r="G118" s="38">
        <v>5</v>
      </c>
      <c r="H118" s="38">
        <v>825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</row>
    <row r="119" spans="1:14" x14ac:dyDescent="0.25">
      <c r="A119" s="63" t="s">
        <v>118</v>
      </c>
      <c r="B119" s="99">
        <v>5</v>
      </c>
      <c r="C119" s="65" t="s">
        <v>126</v>
      </c>
      <c r="D119" s="38">
        <v>4</v>
      </c>
      <c r="E119" s="38">
        <v>4</v>
      </c>
      <c r="F119" s="38">
        <v>2080</v>
      </c>
      <c r="G119" s="38">
        <v>4</v>
      </c>
      <c r="H119" s="38">
        <v>520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</row>
    <row r="120" spans="1:14" x14ac:dyDescent="0.25">
      <c r="A120" s="63" t="s">
        <v>118</v>
      </c>
      <c r="B120" s="99">
        <v>5</v>
      </c>
      <c r="C120" s="65" t="s">
        <v>127</v>
      </c>
      <c r="D120" s="38">
        <v>11</v>
      </c>
      <c r="E120" s="38">
        <v>11</v>
      </c>
      <c r="F120" s="38">
        <v>8578.7199999999903</v>
      </c>
      <c r="G120" s="38">
        <v>7</v>
      </c>
      <c r="H120" s="38">
        <v>1336.38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</row>
    <row r="121" spans="1:14" x14ac:dyDescent="0.25">
      <c r="A121" s="63" t="s">
        <v>128</v>
      </c>
      <c r="B121" s="99">
        <v>1</v>
      </c>
      <c r="C121" s="65" t="s">
        <v>131</v>
      </c>
      <c r="D121" s="38">
        <v>3</v>
      </c>
      <c r="E121" s="38">
        <v>3</v>
      </c>
      <c r="F121" s="38">
        <v>527.17999999999995</v>
      </c>
      <c r="G121" s="38">
        <v>3</v>
      </c>
      <c r="H121" s="38">
        <v>316.10000000000002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</row>
    <row r="122" spans="1:14" x14ac:dyDescent="0.25">
      <c r="A122" s="63" t="s">
        <v>128</v>
      </c>
      <c r="B122" s="99">
        <v>2</v>
      </c>
      <c r="C122" s="65" t="s">
        <v>130</v>
      </c>
      <c r="D122" s="38">
        <v>3</v>
      </c>
      <c r="E122" s="38">
        <v>3</v>
      </c>
      <c r="F122" s="38">
        <v>505.98</v>
      </c>
      <c r="G122" s="38">
        <v>3</v>
      </c>
      <c r="H122" s="38">
        <v>324.85000000000002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</row>
    <row r="123" spans="1:14" x14ac:dyDescent="0.25">
      <c r="A123" s="63" t="s">
        <v>128</v>
      </c>
      <c r="B123" s="99">
        <v>3</v>
      </c>
      <c r="C123" s="65" t="s">
        <v>132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</row>
    <row r="124" spans="1:14" x14ac:dyDescent="0.25">
      <c r="A124" s="63" t="s">
        <v>128</v>
      </c>
      <c r="B124" s="99">
        <v>4</v>
      </c>
      <c r="C124" s="65" t="s">
        <v>133</v>
      </c>
      <c r="D124" s="38">
        <v>33</v>
      </c>
      <c r="E124" s="38">
        <v>33</v>
      </c>
      <c r="F124" s="38">
        <v>8965.57</v>
      </c>
      <c r="G124" s="38">
        <v>23</v>
      </c>
      <c r="H124" s="38">
        <v>1554.2</v>
      </c>
      <c r="I124" s="38">
        <v>1</v>
      </c>
      <c r="J124" s="38">
        <v>389.48</v>
      </c>
      <c r="K124" s="38">
        <v>0</v>
      </c>
      <c r="L124" s="38">
        <v>0</v>
      </c>
      <c r="M124" s="38">
        <v>0</v>
      </c>
      <c r="N124" s="38">
        <v>0</v>
      </c>
    </row>
    <row r="125" spans="1:14" x14ac:dyDescent="0.25">
      <c r="A125" s="63" t="s">
        <v>128</v>
      </c>
      <c r="B125" s="99">
        <v>5</v>
      </c>
      <c r="C125" s="65" t="s">
        <v>129</v>
      </c>
      <c r="D125" s="38">
        <v>19</v>
      </c>
      <c r="E125" s="38">
        <v>19</v>
      </c>
      <c r="F125" s="38">
        <v>33852.269999999997</v>
      </c>
      <c r="G125" s="38">
        <v>13</v>
      </c>
      <c r="H125" s="38">
        <v>818.51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</row>
    <row r="126" spans="1:14" x14ac:dyDescent="0.25">
      <c r="A126" s="63" t="s">
        <v>157</v>
      </c>
      <c r="B126" s="99">
        <v>3</v>
      </c>
      <c r="C126" s="65" t="s">
        <v>189</v>
      </c>
      <c r="D126" s="38">
        <v>9</v>
      </c>
      <c r="E126" s="38">
        <v>9</v>
      </c>
      <c r="F126" s="38">
        <v>2452.1</v>
      </c>
      <c r="G126" s="38">
        <v>9</v>
      </c>
      <c r="H126" s="38">
        <v>820.75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</row>
    <row r="127" spans="1:14" x14ac:dyDescent="0.25">
      <c r="A127" s="63" t="s">
        <v>157</v>
      </c>
      <c r="B127" s="99">
        <v>3</v>
      </c>
      <c r="C127" s="65" t="s">
        <v>190</v>
      </c>
      <c r="D127" s="38">
        <v>57</v>
      </c>
      <c r="E127" s="38">
        <v>57</v>
      </c>
      <c r="F127" s="38">
        <v>17180.830000000002</v>
      </c>
      <c r="G127" s="38">
        <v>55</v>
      </c>
      <c r="H127" s="38">
        <v>4929.68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</row>
    <row r="128" spans="1:14" x14ac:dyDescent="0.25">
      <c r="A128" s="63" t="s">
        <v>157</v>
      </c>
      <c r="B128" s="99">
        <v>3</v>
      </c>
      <c r="C128" s="65" t="s">
        <v>206</v>
      </c>
      <c r="D128" s="38">
        <v>15</v>
      </c>
      <c r="E128" s="38">
        <v>15</v>
      </c>
      <c r="F128" s="38">
        <v>2.13</v>
      </c>
      <c r="G128" s="38">
        <v>14</v>
      </c>
      <c r="H128" s="38">
        <v>0.31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</row>
    <row r="129" spans="1:14" x14ac:dyDescent="0.25">
      <c r="A129" s="63" t="s">
        <v>157</v>
      </c>
      <c r="B129" s="99">
        <v>5</v>
      </c>
      <c r="C129" s="65" t="s">
        <v>177</v>
      </c>
      <c r="D129" s="38">
        <v>2</v>
      </c>
      <c r="E129" s="38">
        <v>2</v>
      </c>
      <c r="F129" s="38">
        <v>82.27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</row>
    <row r="130" spans="1:14" x14ac:dyDescent="0.25">
      <c r="A130" s="63" t="s">
        <v>157</v>
      </c>
      <c r="B130" s="99">
        <v>5</v>
      </c>
      <c r="C130" s="65" t="s">
        <v>207</v>
      </c>
      <c r="D130" s="38">
        <v>77</v>
      </c>
      <c r="E130" s="38">
        <v>69</v>
      </c>
      <c r="F130" s="38">
        <v>20022.650000000001</v>
      </c>
      <c r="G130" s="38">
        <v>60</v>
      </c>
      <c r="H130" s="38">
        <v>4765.2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</row>
    <row r="131" spans="1:14" x14ac:dyDescent="0.25">
      <c r="A131" s="63" t="s">
        <v>157</v>
      </c>
      <c r="B131" s="99">
        <v>5</v>
      </c>
      <c r="C131" s="65" t="s">
        <v>37</v>
      </c>
      <c r="D131" s="38">
        <v>27</v>
      </c>
      <c r="E131" s="38">
        <v>27</v>
      </c>
      <c r="F131" s="38">
        <v>4957.22</v>
      </c>
      <c r="G131" s="38">
        <v>25</v>
      </c>
      <c r="H131" s="38">
        <v>1140.47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</row>
    <row r="132" spans="1:14" x14ac:dyDescent="0.25">
      <c r="A132" s="63" t="s">
        <v>157</v>
      </c>
      <c r="B132" s="99">
        <v>5</v>
      </c>
      <c r="C132" s="65" t="s">
        <v>208</v>
      </c>
      <c r="D132" s="38">
        <v>14</v>
      </c>
      <c r="E132" s="38">
        <v>14</v>
      </c>
      <c r="F132" s="38">
        <v>1079.57</v>
      </c>
      <c r="G132" s="38">
        <v>11</v>
      </c>
      <c r="H132" s="38">
        <v>228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</row>
    <row r="133" spans="1:14" x14ac:dyDescent="0.25">
      <c r="A133" s="139"/>
      <c r="B133" s="140"/>
      <c r="C133" s="141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</row>
    <row r="134" spans="1:14" x14ac:dyDescent="0.25">
      <c r="A134" s="149"/>
      <c r="B134" s="148"/>
      <c r="C134" s="141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</row>
    <row r="135" spans="1:14" x14ac:dyDescent="0.25">
      <c r="A135" s="146"/>
      <c r="B135" s="147"/>
      <c r="C135" s="153" t="s">
        <v>134</v>
      </c>
      <c r="D135" s="44">
        <f>SUM(D136:D141)</f>
        <v>1883</v>
      </c>
      <c r="E135" s="44">
        <f t="shared" ref="E135:N135" si="0">SUM(E136:E141)</f>
        <v>1868</v>
      </c>
      <c r="F135" s="44">
        <f t="shared" si="0"/>
        <v>2812882.9559785915</v>
      </c>
      <c r="G135" s="44">
        <f t="shared" si="0"/>
        <v>1583</v>
      </c>
      <c r="H135" s="44">
        <f t="shared" si="0"/>
        <v>629706.7170000003</v>
      </c>
      <c r="I135" s="44">
        <f t="shared" si="0"/>
        <v>187</v>
      </c>
      <c r="J135" s="44">
        <f t="shared" si="0"/>
        <v>369547.43299999996</v>
      </c>
      <c r="K135" s="44">
        <f t="shared" si="0"/>
        <v>7</v>
      </c>
      <c r="L135" s="44">
        <f t="shared" si="0"/>
        <v>1409.6189999999999</v>
      </c>
      <c r="M135" s="44">
        <f t="shared" si="0"/>
        <v>149</v>
      </c>
      <c r="N135" s="44">
        <f t="shared" si="0"/>
        <v>52977.521000000001</v>
      </c>
    </row>
    <row r="136" spans="1:14" x14ac:dyDescent="0.25">
      <c r="A136" s="149"/>
      <c r="B136" s="148"/>
      <c r="C136" s="154" t="s">
        <v>209</v>
      </c>
      <c r="D136" s="46">
        <f>SUMIF($B$6:$B$132,1,D6:D132)</f>
        <v>12</v>
      </c>
      <c r="E136" s="46">
        <f t="shared" ref="E136:N136" si="1">SUMIF($B$6:$B$132,1,E6:E132)</f>
        <v>12</v>
      </c>
      <c r="F136" s="46">
        <f t="shared" si="1"/>
        <v>16918.87</v>
      </c>
      <c r="G136" s="46">
        <f t="shared" si="1"/>
        <v>10</v>
      </c>
      <c r="H136" s="46">
        <f t="shared" si="1"/>
        <v>2508.0899999999997</v>
      </c>
      <c r="I136" s="46">
        <f t="shared" si="1"/>
        <v>0</v>
      </c>
      <c r="J136" s="46">
        <f t="shared" si="1"/>
        <v>0</v>
      </c>
      <c r="K136" s="46">
        <f t="shared" si="1"/>
        <v>0</v>
      </c>
      <c r="L136" s="46">
        <f t="shared" si="1"/>
        <v>0</v>
      </c>
      <c r="M136" s="46">
        <f t="shared" si="1"/>
        <v>0</v>
      </c>
      <c r="N136" s="46">
        <f t="shared" si="1"/>
        <v>0</v>
      </c>
    </row>
    <row r="137" spans="1:14" x14ac:dyDescent="0.25">
      <c r="A137" s="149"/>
      <c r="B137" s="148"/>
      <c r="C137" s="155" t="s">
        <v>210</v>
      </c>
      <c r="D137" s="49">
        <f>SUMIF($B$6:$B$132,2,D6:D132)</f>
        <v>92</v>
      </c>
      <c r="E137" s="49">
        <f t="shared" ref="E137:N137" si="2">SUMIF($B$6:$B$132,2,E6:E132)</f>
        <v>90</v>
      </c>
      <c r="F137" s="49">
        <f t="shared" si="2"/>
        <v>158429.86741990002</v>
      </c>
      <c r="G137" s="49">
        <f t="shared" si="2"/>
        <v>79</v>
      </c>
      <c r="H137" s="49">
        <f t="shared" si="2"/>
        <v>20173.108999999997</v>
      </c>
      <c r="I137" s="49">
        <f t="shared" si="2"/>
        <v>3</v>
      </c>
      <c r="J137" s="49">
        <f t="shared" si="2"/>
        <v>1683.4549999999999</v>
      </c>
      <c r="K137" s="49">
        <f t="shared" si="2"/>
        <v>1</v>
      </c>
      <c r="L137" s="49">
        <f t="shared" si="2"/>
        <v>1006.93</v>
      </c>
      <c r="M137" s="49">
        <f t="shared" si="2"/>
        <v>0</v>
      </c>
      <c r="N137" s="49">
        <f t="shared" si="2"/>
        <v>0</v>
      </c>
    </row>
    <row r="138" spans="1:14" x14ac:dyDescent="0.25">
      <c r="A138" s="149"/>
      <c r="B138" s="148"/>
      <c r="C138" s="155" t="s">
        <v>211</v>
      </c>
      <c r="D138" s="49">
        <f>SUMIF($B$6:$B$132,3,D6:D132)</f>
        <v>1156</v>
      </c>
      <c r="E138" s="49">
        <f t="shared" ref="E138:N138" si="3">SUMIF($B$6:$B$132,3,E6:E132)</f>
        <v>1153</v>
      </c>
      <c r="F138" s="49">
        <f t="shared" si="3"/>
        <v>1899798.3999572403</v>
      </c>
      <c r="G138" s="49">
        <f t="shared" si="3"/>
        <v>982</v>
      </c>
      <c r="H138" s="49">
        <f t="shared" si="3"/>
        <v>540183.51300000027</v>
      </c>
      <c r="I138" s="49">
        <f t="shared" si="3"/>
        <v>122</v>
      </c>
      <c r="J138" s="49">
        <f t="shared" si="3"/>
        <v>275603.53899999999</v>
      </c>
      <c r="K138" s="49">
        <f t="shared" si="3"/>
        <v>5</v>
      </c>
      <c r="L138" s="49">
        <f t="shared" si="3"/>
        <v>399.928</v>
      </c>
      <c r="M138" s="49">
        <f t="shared" si="3"/>
        <v>87</v>
      </c>
      <c r="N138" s="49">
        <f t="shared" si="3"/>
        <v>43533.601000000002</v>
      </c>
    </row>
    <row r="139" spans="1:14" x14ac:dyDescent="0.25">
      <c r="A139" s="149"/>
      <c r="B139" s="148"/>
      <c r="C139" s="155" t="s">
        <v>212</v>
      </c>
      <c r="D139" s="49">
        <f>SUMIF($B$6:$B$132,4,D6:D132)</f>
        <v>117</v>
      </c>
      <c r="E139" s="49">
        <f t="shared" ref="E139:N139" si="4">SUMIF($B$6:$B$132,4,E6:E132)</f>
        <v>115</v>
      </c>
      <c r="F139" s="49">
        <f t="shared" si="4"/>
        <v>342339.24000000005</v>
      </c>
      <c r="G139" s="49">
        <f t="shared" si="4"/>
        <v>72</v>
      </c>
      <c r="H139" s="49">
        <f t="shared" si="4"/>
        <v>29596.251</v>
      </c>
      <c r="I139" s="49">
        <f t="shared" si="4"/>
        <v>10</v>
      </c>
      <c r="J139" s="49">
        <f t="shared" si="4"/>
        <v>47511.131999999998</v>
      </c>
      <c r="K139" s="49">
        <f t="shared" si="4"/>
        <v>0</v>
      </c>
      <c r="L139" s="49">
        <f t="shared" si="4"/>
        <v>0</v>
      </c>
      <c r="M139" s="49">
        <f t="shared" si="4"/>
        <v>0</v>
      </c>
      <c r="N139" s="49">
        <f t="shared" si="4"/>
        <v>0</v>
      </c>
    </row>
    <row r="140" spans="1:14" x14ac:dyDescent="0.25">
      <c r="A140" s="149"/>
      <c r="B140" s="148"/>
      <c r="C140" s="155" t="s">
        <v>213</v>
      </c>
      <c r="D140" s="49">
        <f>SUMIF($B$6:$B$132,5,D6:D132)</f>
        <v>493</v>
      </c>
      <c r="E140" s="49">
        <f t="shared" ref="E140:N140" si="5">SUMIF($B$6:$B$132,5,E6:E132)</f>
        <v>485</v>
      </c>
      <c r="F140" s="49">
        <f t="shared" si="5"/>
        <v>322147.46260145103</v>
      </c>
      <c r="G140" s="49">
        <f t="shared" si="5"/>
        <v>434</v>
      </c>
      <c r="H140" s="49">
        <f t="shared" si="5"/>
        <v>36885.754000000001</v>
      </c>
      <c r="I140" s="49">
        <f t="shared" si="5"/>
        <v>52</v>
      </c>
      <c r="J140" s="49">
        <f t="shared" si="5"/>
        <v>44749.307000000001</v>
      </c>
      <c r="K140" s="49">
        <f t="shared" si="5"/>
        <v>1</v>
      </c>
      <c r="L140" s="49">
        <f t="shared" si="5"/>
        <v>2.7610000000000001</v>
      </c>
      <c r="M140" s="49">
        <f t="shared" si="5"/>
        <v>62</v>
      </c>
      <c r="N140" s="49">
        <f t="shared" si="5"/>
        <v>9443.92</v>
      </c>
    </row>
    <row r="141" spans="1:14" x14ac:dyDescent="0.25">
      <c r="A141" s="149"/>
      <c r="B141" s="148"/>
      <c r="C141" s="156" t="s">
        <v>214</v>
      </c>
      <c r="D141" s="52">
        <f>SUMIF($B$6:$B$132,6,D6:D132)</f>
        <v>13</v>
      </c>
      <c r="E141" s="52">
        <f t="shared" ref="E141:N141" si="6">SUMIF($B$6:$B$132,6,E6:E132)</f>
        <v>13</v>
      </c>
      <c r="F141" s="52">
        <f t="shared" si="6"/>
        <v>73249.115999999995</v>
      </c>
      <c r="G141" s="52">
        <f t="shared" si="6"/>
        <v>6</v>
      </c>
      <c r="H141" s="52">
        <f t="shared" si="6"/>
        <v>360</v>
      </c>
      <c r="I141" s="52">
        <f t="shared" si="6"/>
        <v>0</v>
      </c>
      <c r="J141" s="52">
        <f t="shared" si="6"/>
        <v>0</v>
      </c>
      <c r="K141" s="52">
        <f t="shared" si="6"/>
        <v>0</v>
      </c>
      <c r="L141" s="52">
        <f t="shared" si="6"/>
        <v>0</v>
      </c>
      <c r="M141" s="52">
        <f t="shared" si="6"/>
        <v>0</v>
      </c>
      <c r="N141" s="52">
        <f t="shared" si="6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workbookViewId="0">
      <selection sqref="A1:N143"/>
    </sheetView>
  </sheetViews>
  <sheetFormatPr baseColWidth="10" defaultRowHeight="15" x14ac:dyDescent="0.25"/>
  <cols>
    <col min="3" max="3" width="25.140625" bestFit="1" customWidth="1"/>
  </cols>
  <sheetData>
    <row r="1" spans="1:14" x14ac:dyDescent="0.25">
      <c r="A1" s="146" t="s">
        <v>0</v>
      </c>
      <c r="B1" s="147"/>
      <c r="C1" s="146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146" t="s">
        <v>1</v>
      </c>
      <c r="B2" s="147"/>
      <c r="C2" s="146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146" t="s">
        <v>264</v>
      </c>
      <c r="B3" s="147"/>
      <c r="C3" s="14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146"/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1:14" ht="33" x14ac:dyDescent="0.25">
      <c r="A5" s="150" t="s">
        <v>3</v>
      </c>
      <c r="B5" s="151" t="s">
        <v>4</v>
      </c>
      <c r="C5" s="151" t="s">
        <v>5</v>
      </c>
      <c r="D5" s="151" t="s">
        <v>6</v>
      </c>
      <c r="E5" s="151" t="s">
        <v>7</v>
      </c>
      <c r="F5" s="151" t="s">
        <v>245</v>
      </c>
      <c r="G5" s="151" t="s">
        <v>144</v>
      </c>
      <c r="H5" s="151" t="s">
        <v>10</v>
      </c>
      <c r="I5" s="151" t="s">
        <v>182</v>
      </c>
      <c r="J5" s="151" t="s">
        <v>12</v>
      </c>
      <c r="K5" s="151" t="s">
        <v>148</v>
      </c>
      <c r="L5" s="151" t="s">
        <v>246</v>
      </c>
      <c r="M5" s="151" t="s">
        <v>164</v>
      </c>
      <c r="N5" s="151" t="s">
        <v>247</v>
      </c>
    </row>
    <row r="6" spans="1:14" x14ac:dyDescent="0.25">
      <c r="A6" s="63" t="s">
        <v>17</v>
      </c>
      <c r="B6" s="99">
        <v>3</v>
      </c>
      <c r="C6" s="65" t="s">
        <v>18</v>
      </c>
      <c r="D6" s="38">
        <v>12</v>
      </c>
      <c r="E6" s="38">
        <v>12</v>
      </c>
      <c r="F6" s="38">
        <v>12598.286</v>
      </c>
      <c r="G6" s="38">
        <v>10</v>
      </c>
      <c r="H6" s="38">
        <v>3813.1219999999998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</row>
    <row r="7" spans="1:14" x14ac:dyDescent="0.25">
      <c r="A7" s="63" t="s">
        <v>17</v>
      </c>
      <c r="B7" s="99">
        <v>3</v>
      </c>
      <c r="C7" s="65" t="s">
        <v>19</v>
      </c>
      <c r="D7" s="38">
        <v>9</v>
      </c>
      <c r="E7" s="38">
        <v>9</v>
      </c>
      <c r="F7" s="38">
        <v>30364.233</v>
      </c>
      <c r="G7" s="38">
        <v>5</v>
      </c>
      <c r="H7" s="38">
        <v>12298.656000000001</v>
      </c>
      <c r="I7" s="38">
        <v>1</v>
      </c>
      <c r="J7" s="38">
        <v>1644.31</v>
      </c>
      <c r="K7" s="38">
        <v>0</v>
      </c>
      <c r="L7" s="38">
        <v>0</v>
      </c>
      <c r="M7" s="38">
        <v>0</v>
      </c>
      <c r="N7" s="38">
        <v>0</v>
      </c>
    </row>
    <row r="8" spans="1:14" x14ac:dyDescent="0.25">
      <c r="A8" s="63" t="s">
        <v>17</v>
      </c>
      <c r="B8" s="99">
        <v>3</v>
      </c>
      <c r="C8" s="65" t="s">
        <v>20</v>
      </c>
      <c r="D8" s="38">
        <v>5</v>
      </c>
      <c r="E8" s="38">
        <v>5</v>
      </c>
      <c r="F8" s="38">
        <v>1027.848</v>
      </c>
      <c r="G8" s="38">
        <v>3</v>
      </c>
      <c r="H8" s="38">
        <v>139.172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</row>
    <row r="9" spans="1:14" x14ac:dyDescent="0.25">
      <c r="A9" s="63" t="s">
        <v>17</v>
      </c>
      <c r="B9" s="99">
        <v>4</v>
      </c>
      <c r="C9" s="65" t="s">
        <v>21</v>
      </c>
      <c r="D9" s="38">
        <v>5</v>
      </c>
      <c r="E9" s="38">
        <v>5</v>
      </c>
      <c r="F9" s="38">
        <v>1194.3330000000001</v>
      </c>
      <c r="G9" s="38">
        <v>2</v>
      </c>
      <c r="H9" s="38">
        <v>174.39400000000001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</row>
    <row r="10" spans="1:14" x14ac:dyDescent="0.25">
      <c r="A10" s="63" t="s">
        <v>17</v>
      </c>
      <c r="B10" s="99">
        <v>4</v>
      </c>
      <c r="C10" s="65" t="s">
        <v>22</v>
      </c>
      <c r="D10" s="38">
        <v>1</v>
      </c>
      <c r="E10" s="38">
        <v>1</v>
      </c>
      <c r="F10" s="38">
        <v>512.05899999999997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</row>
    <row r="11" spans="1:14" x14ac:dyDescent="0.25">
      <c r="A11" s="63" t="s">
        <v>17</v>
      </c>
      <c r="B11" s="99">
        <v>4</v>
      </c>
      <c r="C11" s="65" t="s">
        <v>23</v>
      </c>
      <c r="D11" s="38">
        <v>1</v>
      </c>
      <c r="E11" s="38">
        <v>1</v>
      </c>
      <c r="F11" s="38">
        <v>47.564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</row>
    <row r="12" spans="1:14" x14ac:dyDescent="0.25">
      <c r="A12" s="63" t="s">
        <v>17</v>
      </c>
      <c r="B12" s="99">
        <v>4</v>
      </c>
      <c r="C12" s="65" t="s">
        <v>24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</row>
    <row r="13" spans="1:14" x14ac:dyDescent="0.25">
      <c r="A13" s="63" t="s">
        <v>17</v>
      </c>
      <c r="B13" s="99">
        <v>2</v>
      </c>
      <c r="C13" s="65" t="s">
        <v>25</v>
      </c>
      <c r="D13" s="38">
        <v>3</v>
      </c>
      <c r="E13" s="38">
        <v>3</v>
      </c>
      <c r="F13" s="38">
        <v>8720.875</v>
      </c>
      <c r="G13" s="38">
        <v>2</v>
      </c>
      <c r="H13" s="38">
        <v>149.114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</row>
    <row r="14" spans="1:14" x14ac:dyDescent="0.25">
      <c r="A14" s="63" t="s">
        <v>17</v>
      </c>
      <c r="B14" s="99">
        <v>2</v>
      </c>
      <c r="C14" s="65" t="s">
        <v>26</v>
      </c>
      <c r="D14" s="38">
        <v>1</v>
      </c>
      <c r="E14" s="38">
        <v>1</v>
      </c>
      <c r="F14" s="38">
        <v>10023.081</v>
      </c>
      <c r="G14" s="38">
        <v>2</v>
      </c>
      <c r="H14" s="38">
        <v>10000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</row>
    <row r="15" spans="1:14" x14ac:dyDescent="0.25">
      <c r="A15" s="63" t="s">
        <v>17</v>
      </c>
      <c r="B15" s="99">
        <v>4</v>
      </c>
      <c r="C15" s="65" t="s">
        <v>27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</row>
    <row r="16" spans="1:14" x14ac:dyDescent="0.25">
      <c r="A16" s="63" t="s">
        <v>17</v>
      </c>
      <c r="B16" s="99">
        <v>3</v>
      </c>
      <c r="C16" s="65" t="s">
        <v>28</v>
      </c>
      <c r="D16" s="38">
        <v>7</v>
      </c>
      <c r="E16" s="38">
        <v>7</v>
      </c>
      <c r="F16" s="38">
        <v>3207.29</v>
      </c>
      <c r="G16" s="38">
        <v>5</v>
      </c>
      <c r="H16" s="38">
        <v>440.43299999999999</v>
      </c>
      <c r="I16" s="38">
        <v>1</v>
      </c>
      <c r="J16" s="38">
        <v>217.18</v>
      </c>
      <c r="K16" s="38">
        <v>0</v>
      </c>
      <c r="L16" s="38">
        <v>0</v>
      </c>
      <c r="M16" s="38">
        <v>0</v>
      </c>
      <c r="N16" s="38">
        <v>0</v>
      </c>
    </row>
    <row r="17" spans="1:14" x14ac:dyDescent="0.25">
      <c r="A17" s="63" t="s">
        <v>17</v>
      </c>
      <c r="B17" s="99">
        <v>4</v>
      </c>
      <c r="C17" s="65" t="s">
        <v>29</v>
      </c>
      <c r="D17" s="38">
        <v>10</v>
      </c>
      <c r="E17" s="38">
        <v>10</v>
      </c>
      <c r="F17" s="38">
        <v>6896.1350000000002</v>
      </c>
      <c r="G17" s="38">
        <v>6</v>
      </c>
      <c r="H17" s="38">
        <v>214.42400000000001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</row>
    <row r="18" spans="1:14" x14ac:dyDescent="0.25">
      <c r="A18" s="63" t="s">
        <v>17</v>
      </c>
      <c r="B18" s="99">
        <v>4</v>
      </c>
      <c r="C18" s="65" t="s">
        <v>30</v>
      </c>
      <c r="D18" s="38">
        <v>6</v>
      </c>
      <c r="E18" s="38">
        <v>5</v>
      </c>
      <c r="F18" s="38">
        <v>1923.63</v>
      </c>
      <c r="G18" s="38">
        <v>3</v>
      </c>
      <c r="H18" s="38">
        <v>91.563000000000002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</row>
    <row r="19" spans="1:14" x14ac:dyDescent="0.25">
      <c r="A19" s="63" t="s">
        <v>17</v>
      </c>
      <c r="B19" s="99">
        <v>4</v>
      </c>
      <c r="C19" s="65" t="s">
        <v>31</v>
      </c>
      <c r="D19" s="38">
        <v>4</v>
      </c>
      <c r="E19" s="38">
        <v>4</v>
      </c>
      <c r="F19" s="38">
        <v>6677.5709999999999</v>
      </c>
      <c r="G19" s="38">
        <v>4</v>
      </c>
      <c r="H19" s="38">
        <v>5649.7049999999999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</row>
    <row r="20" spans="1:14" x14ac:dyDescent="0.25">
      <c r="A20" s="63" t="s">
        <v>17</v>
      </c>
      <c r="B20" s="99">
        <v>5</v>
      </c>
      <c r="C20" s="65" t="s">
        <v>32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</row>
    <row r="21" spans="1:14" x14ac:dyDescent="0.25">
      <c r="A21" s="63" t="s">
        <v>17</v>
      </c>
      <c r="B21" s="99">
        <v>2</v>
      </c>
      <c r="C21" s="65" t="s">
        <v>33</v>
      </c>
      <c r="D21" s="38">
        <v>5</v>
      </c>
      <c r="E21" s="38">
        <v>5</v>
      </c>
      <c r="F21" s="38">
        <v>2186.2127332</v>
      </c>
      <c r="G21" s="38">
        <v>3</v>
      </c>
      <c r="H21" s="38">
        <v>780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</row>
    <row r="22" spans="1:14" x14ac:dyDescent="0.25">
      <c r="A22" s="63" t="s">
        <v>17</v>
      </c>
      <c r="B22" s="99">
        <v>3</v>
      </c>
      <c r="C22" s="65" t="s">
        <v>34</v>
      </c>
      <c r="D22" s="38">
        <v>20</v>
      </c>
      <c r="E22" s="38">
        <v>20</v>
      </c>
      <c r="F22" s="38">
        <v>36799.578000000001</v>
      </c>
      <c r="G22" s="38">
        <v>14</v>
      </c>
      <c r="H22" s="38">
        <v>4958.3819999999996</v>
      </c>
      <c r="I22" s="38">
        <v>2</v>
      </c>
      <c r="J22" s="38">
        <v>8613.8109999999997</v>
      </c>
      <c r="K22" s="38">
        <v>0</v>
      </c>
      <c r="L22" s="38">
        <v>0</v>
      </c>
      <c r="M22" s="38">
        <v>0</v>
      </c>
      <c r="N22" s="38">
        <v>0</v>
      </c>
    </row>
    <row r="23" spans="1:14" x14ac:dyDescent="0.25">
      <c r="A23" s="63" t="s">
        <v>17</v>
      </c>
      <c r="B23" s="99">
        <v>3</v>
      </c>
      <c r="C23" s="65" t="s">
        <v>36</v>
      </c>
      <c r="D23" s="38">
        <v>12</v>
      </c>
      <c r="E23" s="38">
        <v>11</v>
      </c>
      <c r="F23" s="38">
        <v>201714.19</v>
      </c>
      <c r="G23" s="38">
        <v>11</v>
      </c>
      <c r="H23" s="38">
        <v>25376.489000000001</v>
      </c>
      <c r="I23" s="38">
        <v>2</v>
      </c>
      <c r="J23" s="38">
        <v>149739.21100000001</v>
      </c>
      <c r="K23" s="38">
        <v>0</v>
      </c>
      <c r="L23" s="38">
        <v>0</v>
      </c>
      <c r="M23" s="38">
        <v>0</v>
      </c>
      <c r="N23" s="38">
        <v>0</v>
      </c>
    </row>
    <row r="24" spans="1:14" x14ac:dyDescent="0.25">
      <c r="A24" s="63" t="s">
        <v>17</v>
      </c>
      <c r="B24" s="99">
        <v>3</v>
      </c>
      <c r="C24" s="65" t="s">
        <v>223</v>
      </c>
      <c r="D24" s="38">
        <v>1</v>
      </c>
      <c r="E24" s="38">
        <v>1</v>
      </c>
      <c r="F24" s="38">
        <v>310.89600000000002</v>
      </c>
      <c r="G24" s="38">
        <v>1</v>
      </c>
      <c r="H24" s="38">
        <v>102.723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</row>
    <row r="25" spans="1:14" x14ac:dyDescent="0.25">
      <c r="A25" s="63" t="s">
        <v>17</v>
      </c>
      <c r="B25" s="99">
        <v>4</v>
      </c>
      <c r="C25" s="65" t="s">
        <v>38</v>
      </c>
      <c r="D25" s="38">
        <v>10</v>
      </c>
      <c r="E25" s="38">
        <v>10</v>
      </c>
      <c r="F25" s="38">
        <v>31181.674999999999</v>
      </c>
      <c r="G25" s="38">
        <v>7</v>
      </c>
      <c r="H25" s="38">
        <v>5672.5020000000004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</row>
    <row r="26" spans="1:14" x14ac:dyDescent="0.25">
      <c r="A26" s="63" t="s">
        <v>17</v>
      </c>
      <c r="B26" s="99">
        <v>3</v>
      </c>
      <c r="C26" s="65" t="s">
        <v>224</v>
      </c>
      <c r="D26" s="38">
        <v>1</v>
      </c>
      <c r="E26" s="38">
        <v>1</v>
      </c>
      <c r="F26" s="38">
        <v>133.10300000000001</v>
      </c>
      <c r="G26" s="38">
        <v>1</v>
      </c>
      <c r="H26" s="38">
        <v>16.710999999999999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</row>
    <row r="27" spans="1:14" x14ac:dyDescent="0.25">
      <c r="A27" s="63" t="s">
        <v>17</v>
      </c>
      <c r="B27" s="99">
        <v>4</v>
      </c>
      <c r="C27" s="65" t="s">
        <v>225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</row>
    <row r="28" spans="1:14" x14ac:dyDescent="0.25">
      <c r="A28" s="63" t="s">
        <v>17</v>
      </c>
      <c r="B28" s="99">
        <v>3</v>
      </c>
      <c r="C28" s="65" t="s">
        <v>39</v>
      </c>
      <c r="D28" s="38">
        <v>2</v>
      </c>
      <c r="E28" s="38">
        <v>2</v>
      </c>
      <c r="F28" s="38">
        <v>1025.546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</row>
    <row r="29" spans="1:14" x14ac:dyDescent="0.25">
      <c r="A29" s="63" t="s">
        <v>17</v>
      </c>
      <c r="B29" s="99">
        <v>1</v>
      </c>
      <c r="C29" s="65" t="s">
        <v>41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</row>
    <row r="30" spans="1:14" x14ac:dyDescent="0.25">
      <c r="A30" s="63" t="s">
        <v>17</v>
      </c>
      <c r="B30" s="99">
        <v>3</v>
      </c>
      <c r="C30" s="65" t="s">
        <v>226</v>
      </c>
      <c r="D30" s="38">
        <v>1</v>
      </c>
      <c r="E30" s="38">
        <v>1</v>
      </c>
      <c r="F30" s="38">
        <v>749.04399999999998</v>
      </c>
      <c r="G30" s="38">
        <v>1</v>
      </c>
      <c r="H30" s="38">
        <v>124.261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</row>
    <row r="31" spans="1:14" x14ac:dyDescent="0.25">
      <c r="A31" s="63" t="s">
        <v>17</v>
      </c>
      <c r="B31" s="99">
        <v>2</v>
      </c>
      <c r="C31" s="65" t="s">
        <v>43</v>
      </c>
      <c r="D31" s="38">
        <v>79</v>
      </c>
      <c r="E31" s="38">
        <v>78</v>
      </c>
      <c r="F31" s="38">
        <v>133705.307</v>
      </c>
      <c r="G31" s="38">
        <v>61</v>
      </c>
      <c r="H31" s="38">
        <v>22385.501</v>
      </c>
      <c r="I31" s="38">
        <v>5</v>
      </c>
      <c r="J31" s="38">
        <v>4638.5110000000004</v>
      </c>
      <c r="K31" s="38">
        <v>0</v>
      </c>
      <c r="L31" s="38">
        <v>0</v>
      </c>
      <c r="M31" s="38">
        <v>0</v>
      </c>
      <c r="N31" s="38">
        <v>0</v>
      </c>
    </row>
    <row r="32" spans="1:14" x14ac:dyDescent="0.25">
      <c r="A32" s="152" t="s">
        <v>44</v>
      </c>
      <c r="B32" s="99">
        <v>3</v>
      </c>
      <c r="C32" s="65" t="s">
        <v>45</v>
      </c>
      <c r="D32" s="38">
        <v>48</v>
      </c>
      <c r="E32" s="38">
        <v>48</v>
      </c>
      <c r="F32" s="38">
        <v>11515.62</v>
      </c>
      <c r="G32" s="38">
        <v>21</v>
      </c>
      <c r="H32" s="38">
        <v>1222.44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</row>
    <row r="33" spans="1:14" x14ac:dyDescent="0.25">
      <c r="A33" s="152" t="s">
        <v>151</v>
      </c>
      <c r="B33" s="99">
        <v>4</v>
      </c>
      <c r="C33" s="65" t="s">
        <v>184</v>
      </c>
      <c r="D33" s="38">
        <v>2</v>
      </c>
      <c r="E33" s="38">
        <v>2</v>
      </c>
      <c r="F33" s="38">
        <v>925.44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</row>
    <row r="34" spans="1:14" x14ac:dyDescent="0.25">
      <c r="A34" s="152" t="s">
        <v>44</v>
      </c>
      <c r="B34" s="99">
        <v>4</v>
      </c>
      <c r="C34" s="65" t="s">
        <v>47</v>
      </c>
      <c r="D34" s="38">
        <v>2</v>
      </c>
      <c r="E34" s="38">
        <v>2</v>
      </c>
      <c r="F34" s="38">
        <v>1016.27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</row>
    <row r="35" spans="1:14" x14ac:dyDescent="0.25">
      <c r="A35" s="152" t="s">
        <v>44</v>
      </c>
      <c r="B35" s="99">
        <v>4</v>
      </c>
      <c r="C35" s="65" t="s">
        <v>48</v>
      </c>
      <c r="D35" s="38">
        <v>2</v>
      </c>
      <c r="E35" s="38">
        <v>2</v>
      </c>
      <c r="F35" s="38">
        <v>51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</row>
    <row r="36" spans="1:14" x14ac:dyDescent="0.25">
      <c r="A36" s="63" t="s">
        <v>49</v>
      </c>
      <c r="B36" s="99">
        <v>1</v>
      </c>
      <c r="C36" s="65" t="s">
        <v>50</v>
      </c>
      <c r="D36" s="38">
        <v>9</v>
      </c>
      <c r="E36" s="38">
        <v>9</v>
      </c>
      <c r="F36" s="38">
        <v>18601.93</v>
      </c>
      <c r="G36" s="38">
        <v>5</v>
      </c>
      <c r="H36" s="38">
        <v>2159.35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</row>
    <row r="37" spans="1:14" x14ac:dyDescent="0.25">
      <c r="A37" s="63" t="s">
        <v>49</v>
      </c>
      <c r="B37" s="99">
        <v>3</v>
      </c>
      <c r="C37" s="65" t="s">
        <v>51</v>
      </c>
      <c r="D37" s="38">
        <v>94</v>
      </c>
      <c r="E37" s="38">
        <v>94</v>
      </c>
      <c r="F37" s="38">
        <v>163759.91</v>
      </c>
      <c r="G37" s="38">
        <v>43</v>
      </c>
      <c r="H37" s="38">
        <v>23138.7</v>
      </c>
      <c r="I37" s="38">
        <v>1</v>
      </c>
      <c r="J37" s="38">
        <v>8.4700000000000006</v>
      </c>
      <c r="K37" s="38">
        <v>0</v>
      </c>
      <c r="L37" s="38">
        <v>0</v>
      </c>
      <c r="M37" s="38">
        <v>0</v>
      </c>
      <c r="N37" s="38">
        <v>0</v>
      </c>
    </row>
    <row r="38" spans="1:14" x14ac:dyDescent="0.25">
      <c r="A38" s="63" t="s">
        <v>49</v>
      </c>
      <c r="B38" s="99">
        <v>3</v>
      </c>
      <c r="C38" s="65" t="s">
        <v>52</v>
      </c>
      <c r="D38" s="38">
        <v>3</v>
      </c>
      <c r="E38" s="38">
        <v>3</v>
      </c>
      <c r="F38" s="38">
        <v>589.38</v>
      </c>
      <c r="G38" s="38">
        <v>3</v>
      </c>
      <c r="H38" s="38">
        <v>149.53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</row>
    <row r="39" spans="1:14" x14ac:dyDescent="0.25">
      <c r="A39" s="63" t="s">
        <v>49</v>
      </c>
      <c r="B39" s="99">
        <v>4</v>
      </c>
      <c r="C39" s="65" t="s">
        <v>53</v>
      </c>
      <c r="D39" s="38">
        <v>3</v>
      </c>
      <c r="E39" s="38">
        <v>3</v>
      </c>
      <c r="F39" s="38">
        <v>1540.48</v>
      </c>
      <c r="G39" s="38">
        <v>2</v>
      </c>
      <c r="H39" s="38">
        <v>228.82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</row>
    <row r="40" spans="1:14" x14ac:dyDescent="0.25">
      <c r="A40" s="63" t="s">
        <v>49</v>
      </c>
      <c r="B40" s="99">
        <v>4</v>
      </c>
      <c r="C40" s="65" t="s">
        <v>54</v>
      </c>
      <c r="D40" s="38">
        <v>2</v>
      </c>
      <c r="E40" s="38">
        <v>2</v>
      </c>
      <c r="F40" s="38">
        <v>566.73</v>
      </c>
      <c r="G40" s="38">
        <v>2</v>
      </c>
      <c r="H40" s="38">
        <v>180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</row>
    <row r="41" spans="1:14" x14ac:dyDescent="0.25">
      <c r="A41" s="63" t="s">
        <v>49</v>
      </c>
      <c r="B41" s="99">
        <v>4</v>
      </c>
      <c r="C41" s="65" t="s">
        <v>55</v>
      </c>
      <c r="D41" s="38">
        <v>11</v>
      </c>
      <c r="E41" s="38">
        <v>11</v>
      </c>
      <c r="F41" s="38">
        <v>1927.65</v>
      </c>
      <c r="G41" s="38">
        <v>3</v>
      </c>
      <c r="H41" s="38">
        <v>159.41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</row>
    <row r="42" spans="1:14" x14ac:dyDescent="0.25">
      <c r="A42" s="63" t="s">
        <v>56</v>
      </c>
      <c r="B42" s="99">
        <v>3</v>
      </c>
      <c r="C42" s="65" t="s">
        <v>228</v>
      </c>
      <c r="D42" s="38">
        <v>12</v>
      </c>
      <c r="E42" s="38">
        <v>11</v>
      </c>
      <c r="F42" s="38">
        <v>25207.54</v>
      </c>
      <c r="G42" s="38">
        <v>7</v>
      </c>
      <c r="H42" s="38">
        <v>7428.4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</row>
    <row r="43" spans="1:14" x14ac:dyDescent="0.25">
      <c r="A43" s="63" t="s">
        <v>56</v>
      </c>
      <c r="B43" s="99">
        <v>5</v>
      </c>
      <c r="C43" s="65" t="s">
        <v>227</v>
      </c>
      <c r="D43" s="38">
        <v>2</v>
      </c>
      <c r="E43" s="38">
        <v>2</v>
      </c>
      <c r="F43" s="38">
        <v>116.85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</row>
    <row r="44" spans="1:14" x14ac:dyDescent="0.25">
      <c r="A44" s="63" t="s">
        <v>56</v>
      </c>
      <c r="B44" s="99">
        <v>5</v>
      </c>
      <c r="C44" s="65" t="s">
        <v>256</v>
      </c>
      <c r="D44" s="38">
        <v>2</v>
      </c>
      <c r="E44" s="38">
        <v>2</v>
      </c>
      <c r="F44" s="38">
        <v>71.3</v>
      </c>
      <c r="G44" s="38">
        <v>2</v>
      </c>
      <c r="H44" s="38">
        <v>60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</row>
    <row r="45" spans="1:14" x14ac:dyDescent="0.25">
      <c r="A45" s="63" t="s">
        <v>56</v>
      </c>
      <c r="B45" s="99">
        <v>5</v>
      </c>
      <c r="C45" s="65" t="s">
        <v>257</v>
      </c>
      <c r="D45" s="38">
        <v>2</v>
      </c>
      <c r="E45" s="38">
        <v>2</v>
      </c>
      <c r="F45" s="38">
        <v>144.03</v>
      </c>
      <c r="G45" s="38">
        <v>2</v>
      </c>
      <c r="H45" s="38">
        <v>116.57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</row>
    <row r="46" spans="1:14" x14ac:dyDescent="0.25">
      <c r="A46" s="63" t="s">
        <v>58</v>
      </c>
      <c r="B46" s="74">
        <v>3</v>
      </c>
      <c r="C46" s="73" t="s">
        <v>166</v>
      </c>
      <c r="D46" s="38">
        <v>29</v>
      </c>
      <c r="E46" s="38">
        <v>29</v>
      </c>
      <c r="F46" s="38">
        <v>7873.3790442609998</v>
      </c>
      <c r="G46" s="38">
        <v>30</v>
      </c>
      <c r="H46" s="38">
        <v>2159.0160000000001</v>
      </c>
      <c r="I46" s="38">
        <v>0</v>
      </c>
      <c r="J46" s="38">
        <v>0</v>
      </c>
      <c r="K46" s="38">
        <v>1</v>
      </c>
      <c r="L46" s="38">
        <v>25.18</v>
      </c>
      <c r="M46" s="38">
        <v>2</v>
      </c>
      <c r="N46" s="38">
        <v>2811.3739999999998</v>
      </c>
    </row>
    <row r="47" spans="1:14" x14ac:dyDescent="0.25">
      <c r="A47" s="63" t="s">
        <v>58</v>
      </c>
      <c r="B47" s="74">
        <v>3</v>
      </c>
      <c r="C47" s="73" t="s">
        <v>166</v>
      </c>
      <c r="D47" s="38">
        <v>59</v>
      </c>
      <c r="E47" s="38">
        <v>59</v>
      </c>
      <c r="F47" s="38">
        <v>26850.118411362</v>
      </c>
      <c r="G47" s="38">
        <v>57</v>
      </c>
      <c r="H47" s="38">
        <v>8659.92</v>
      </c>
      <c r="I47" s="38">
        <v>4</v>
      </c>
      <c r="J47" s="38">
        <v>3268.0990000000002</v>
      </c>
      <c r="K47" s="38">
        <v>0</v>
      </c>
      <c r="L47" s="38">
        <v>0</v>
      </c>
      <c r="M47" s="38">
        <v>3</v>
      </c>
      <c r="N47" s="38">
        <v>857.78499999999997</v>
      </c>
    </row>
    <row r="48" spans="1:14" x14ac:dyDescent="0.25">
      <c r="A48" s="63" t="s">
        <v>58</v>
      </c>
      <c r="B48" s="74">
        <v>3</v>
      </c>
      <c r="C48" s="73" t="s">
        <v>166</v>
      </c>
      <c r="D48" s="38">
        <v>25</v>
      </c>
      <c r="E48" s="38">
        <v>25</v>
      </c>
      <c r="F48" s="38">
        <v>16000.194338056001</v>
      </c>
      <c r="G48" s="38">
        <v>22</v>
      </c>
      <c r="H48" s="38">
        <v>3841.4749999999999</v>
      </c>
      <c r="I48" s="38">
        <v>1</v>
      </c>
      <c r="J48" s="38">
        <v>826.048</v>
      </c>
      <c r="K48" s="38">
        <v>0</v>
      </c>
      <c r="L48" s="38">
        <v>0</v>
      </c>
      <c r="M48" s="38">
        <v>0</v>
      </c>
      <c r="N48" s="38">
        <v>0</v>
      </c>
    </row>
    <row r="49" spans="1:14" x14ac:dyDescent="0.25">
      <c r="A49" s="63" t="s">
        <v>58</v>
      </c>
      <c r="B49" s="74">
        <v>3</v>
      </c>
      <c r="C49" s="73" t="s">
        <v>166</v>
      </c>
      <c r="D49" s="38">
        <v>5</v>
      </c>
      <c r="E49" s="38">
        <v>5</v>
      </c>
      <c r="F49" s="38">
        <v>3238.1449738420001</v>
      </c>
      <c r="G49" s="38">
        <v>5</v>
      </c>
      <c r="H49" s="38">
        <v>832.78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</row>
    <row r="50" spans="1:14" x14ac:dyDescent="0.25">
      <c r="A50" s="63" t="s">
        <v>58</v>
      </c>
      <c r="B50" s="74">
        <v>3</v>
      </c>
      <c r="C50" s="73" t="s">
        <v>167</v>
      </c>
      <c r="D50" s="38">
        <v>33</v>
      </c>
      <c r="E50" s="38">
        <v>33</v>
      </c>
      <c r="F50" s="38">
        <v>6676.0620591000006</v>
      </c>
      <c r="G50" s="38">
        <v>30</v>
      </c>
      <c r="H50" s="38">
        <v>1449.498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</row>
    <row r="51" spans="1:14" x14ac:dyDescent="0.25">
      <c r="A51" s="63" t="s">
        <v>58</v>
      </c>
      <c r="B51" s="74">
        <v>3</v>
      </c>
      <c r="C51" s="73" t="s">
        <v>167</v>
      </c>
      <c r="D51" s="38">
        <v>43</v>
      </c>
      <c r="E51" s="38">
        <v>43</v>
      </c>
      <c r="F51" s="38">
        <v>8814.177572777</v>
      </c>
      <c r="G51" s="38">
        <v>40</v>
      </c>
      <c r="H51" s="38">
        <v>3626.107</v>
      </c>
      <c r="I51" s="38">
        <v>1</v>
      </c>
      <c r="J51" s="38">
        <v>151.50399999999999</v>
      </c>
      <c r="K51" s="38">
        <v>0</v>
      </c>
      <c r="L51" s="38">
        <v>0</v>
      </c>
      <c r="M51" s="38">
        <v>1</v>
      </c>
      <c r="N51" s="38">
        <v>49.898000000000003</v>
      </c>
    </row>
    <row r="52" spans="1:14" x14ac:dyDescent="0.25">
      <c r="A52" s="63" t="s">
        <v>58</v>
      </c>
      <c r="B52" s="74">
        <v>3</v>
      </c>
      <c r="C52" s="73" t="s">
        <v>167</v>
      </c>
      <c r="D52" s="38">
        <v>15</v>
      </c>
      <c r="E52" s="38">
        <v>15</v>
      </c>
      <c r="F52" s="38">
        <v>6626.0693621159999</v>
      </c>
      <c r="G52" s="38">
        <v>13</v>
      </c>
      <c r="H52" s="38">
        <v>1827.153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</row>
    <row r="53" spans="1:14" x14ac:dyDescent="0.25">
      <c r="A53" s="63" t="s">
        <v>58</v>
      </c>
      <c r="B53" s="74">
        <v>3</v>
      </c>
      <c r="C53" s="73" t="s">
        <v>167</v>
      </c>
      <c r="D53" s="38">
        <v>3</v>
      </c>
      <c r="E53" s="38">
        <v>3</v>
      </c>
      <c r="F53" s="38">
        <v>1125.8119856100002</v>
      </c>
      <c r="G53" s="38">
        <v>2</v>
      </c>
      <c r="H53" s="38">
        <v>186.86099999999999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</row>
    <row r="54" spans="1:14" x14ac:dyDescent="0.25">
      <c r="A54" s="63" t="s">
        <v>58</v>
      </c>
      <c r="B54" s="74">
        <v>3</v>
      </c>
      <c r="C54" s="73" t="s">
        <v>168</v>
      </c>
      <c r="D54" s="38">
        <v>40</v>
      </c>
      <c r="E54" s="38">
        <v>40</v>
      </c>
      <c r="F54" s="38">
        <v>10541.481207002002</v>
      </c>
      <c r="G54" s="38">
        <v>37</v>
      </c>
      <c r="H54" s="38">
        <v>2840.627</v>
      </c>
      <c r="I54" s="38">
        <v>0</v>
      </c>
      <c r="J54" s="38">
        <v>0</v>
      </c>
      <c r="K54" s="38">
        <v>1</v>
      </c>
      <c r="L54" s="38">
        <v>23.699000000000002</v>
      </c>
      <c r="M54" s="38">
        <v>3</v>
      </c>
      <c r="N54" s="38">
        <v>2249.9549999999999</v>
      </c>
    </row>
    <row r="55" spans="1:14" x14ac:dyDescent="0.25">
      <c r="A55" s="63" t="s">
        <v>58</v>
      </c>
      <c r="B55" s="74">
        <v>3</v>
      </c>
      <c r="C55" s="73" t="s">
        <v>168</v>
      </c>
      <c r="D55" s="38">
        <v>69</v>
      </c>
      <c r="E55" s="38">
        <v>69</v>
      </c>
      <c r="F55" s="38">
        <v>23358.816921914</v>
      </c>
      <c r="G55" s="38">
        <v>67</v>
      </c>
      <c r="H55" s="38">
        <v>8588.3050000000003</v>
      </c>
      <c r="I55" s="38">
        <v>3</v>
      </c>
      <c r="J55" s="38">
        <v>2342.4409999999998</v>
      </c>
      <c r="K55" s="38">
        <v>0</v>
      </c>
      <c r="L55" s="38">
        <v>0</v>
      </c>
      <c r="M55" s="38">
        <v>3</v>
      </c>
      <c r="N55" s="38">
        <v>834.33900000000006</v>
      </c>
    </row>
    <row r="56" spans="1:14" x14ac:dyDescent="0.25">
      <c r="A56" s="63" t="s">
        <v>58</v>
      </c>
      <c r="B56" s="74">
        <v>3</v>
      </c>
      <c r="C56" s="73" t="s">
        <v>168</v>
      </c>
      <c r="D56" s="38">
        <v>21</v>
      </c>
      <c r="E56" s="38">
        <v>21</v>
      </c>
      <c r="F56" s="38">
        <v>16719.955989557999</v>
      </c>
      <c r="G56" s="38">
        <v>20</v>
      </c>
      <c r="H56" s="38">
        <v>4980.3450000000003</v>
      </c>
      <c r="I56" s="38">
        <v>0</v>
      </c>
      <c r="J56" s="38">
        <v>0</v>
      </c>
      <c r="K56" s="38">
        <v>0</v>
      </c>
      <c r="L56" s="38">
        <v>0</v>
      </c>
      <c r="M56" s="38">
        <v>1</v>
      </c>
      <c r="N56" s="38">
        <v>826.048</v>
      </c>
    </row>
    <row r="57" spans="1:14" x14ac:dyDescent="0.25">
      <c r="A57" s="63" t="s">
        <v>58</v>
      </c>
      <c r="B57" s="74">
        <v>3</v>
      </c>
      <c r="C57" s="73" t="s">
        <v>168</v>
      </c>
      <c r="D57" s="38">
        <v>3</v>
      </c>
      <c r="E57" s="38">
        <v>3</v>
      </c>
      <c r="F57" s="38">
        <v>1102.3155576009999</v>
      </c>
      <c r="G57" s="38">
        <v>2</v>
      </c>
      <c r="H57" s="38">
        <v>184.36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</row>
    <row r="58" spans="1:14" x14ac:dyDescent="0.25">
      <c r="A58" s="63" t="s">
        <v>58</v>
      </c>
      <c r="B58" s="74">
        <v>5</v>
      </c>
      <c r="C58" s="73" t="s">
        <v>169</v>
      </c>
      <c r="D58" s="38">
        <v>29</v>
      </c>
      <c r="E58" s="38">
        <v>29</v>
      </c>
      <c r="F58" s="38">
        <v>8568.1607626709992</v>
      </c>
      <c r="G58" s="38">
        <v>27</v>
      </c>
      <c r="H58" s="38">
        <v>1913.3130000000001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</row>
    <row r="59" spans="1:14" x14ac:dyDescent="0.25">
      <c r="A59" s="63" t="s">
        <v>58</v>
      </c>
      <c r="B59" s="74">
        <v>5</v>
      </c>
      <c r="C59" s="73" t="s">
        <v>169</v>
      </c>
      <c r="D59" s="38">
        <v>19</v>
      </c>
      <c r="E59" s="38">
        <v>19</v>
      </c>
      <c r="F59" s="38">
        <v>3795.6277535430004</v>
      </c>
      <c r="G59" s="38">
        <v>16</v>
      </c>
      <c r="H59" s="38">
        <v>788.88199999999995</v>
      </c>
      <c r="I59" s="38">
        <v>2</v>
      </c>
      <c r="J59" s="38">
        <v>251.76900000000001</v>
      </c>
      <c r="K59" s="38">
        <v>0</v>
      </c>
      <c r="L59" s="38">
        <v>0</v>
      </c>
      <c r="M59" s="38">
        <v>0</v>
      </c>
      <c r="N59" s="38">
        <v>0</v>
      </c>
    </row>
    <row r="60" spans="1:14" x14ac:dyDescent="0.25">
      <c r="A60" s="63" t="s">
        <v>58</v>
      </c>
      <c r="B60" s="74">
        <v>5</v>
      </c>
      <c r="C60" s="73" t="s">
        <v>169</v>
      </c>
      <c r="D60" s="38">
        <v>8</v>
      </c>
      <c r="E60" s="38">
        <v>8</v>
      </c>
      <c r="F60" s="38">
        <v>943.24547136000001</v>
      </c>
      <c r="G60" s="38">
        <v>8</v>
      </c>
      <c r="H60" s="38">
        <v>607.24300000000005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</row>
    <row r="61" spans="1:14" x14ac:dyDescent="0.25">
      <c r="A61" s="63" t="s">
        <v>58</v>
      </c>
      <c r="B61" s="74">
        <v>5</v>
      </c>
      <c r="C61" s="73" t="s">
        <v>169</v>
      </c>
      <c r="D61" s="38">
        <v>3</v>
      </c>
      <c r="E61" s="38">
        <v>3</v>
      </c>
      <c r="F61" s="38">
        <v>1380.527495752</v>
      </c>
      <c r="G61" s="38">
        <v>3</v>
      </c>
      <c r="H61" s="38">
        <v>497.63600000000002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</row>
    <row r="62" spans="1:14" x14ac:dyDescent="0.25">
      <c r="A62" s="63" t="s">
        <v>58</v>
      </c>
      <c r="B62" s="74">
        <v>5</v>
      </c>
      <c r="C62" s="73" t="s">
        <v>170</v>
      </c>
      <c r="D62" s="38">
        <v>33</v>
      </c>
      <c r="E62" s="38">
        <v>33</v>
      </c>
      <c r="F62" s="38">
        <v>12803.225830437001</v>
      </c>
      <c r="G62" s="38">
        <v>30</v>
      </c>
      <c r="H62" s="38">
        <v>2341.7359999999999</v>
      </c>
      <c r="I62" s="38">
        <v>0</v>
      </c>
      <c r="J62" s="38">
        <v>0</v>
      </c>
      <c r="K62" s="38">
        <v>0</v>
      </c>
      <c r="L62" s="38">
        <v>0</v>
      </c>
      <c r="M62" s="38">
        <v>1</v>
      </c>
      <c r="N62" s="38">
        <v>1745.01</v>
      </c>
    </row>
    <row r="63" spans="1:14" x14ac:dyDescent="0.25">
      <c r="A63" s="63" t="s">
        <v>58</v>
      </c>
      <c r="B63" s="74">
        <v>5</v>
      </c>
      <c r="C63" s="73" t="s">
        <v>170</v>
      </c>
      <c r="D63" s="38">
        <v>32</v>
      </c>
      <c r="E63" s="38">
        <v>32</v>
      </c>
      <c r="F63" s="38">
        <v>9178.8339645649994</v>
      </c>
      <c r="G63" s="38">
        <v>29</v>
      </c>
      <c r="H63" s="38">
        <v>1765.0550000000001</v>
      </c>
      <c r="I63" s="38">
        <v>3</v>
      </c>
      <c r="J63" s="38">
        <v>2091.0079999999998</v>
      </c>
      <c r="K63" s="38">
        <v>0</v>
      </c>
      <c r="L63" s="38">
        <v>0</v>
      </c>
      <c r="M63" s="38">
        <v>0</v>
      </c>
      <c r="N63" s="38">
        <v>0</v>
      </c>
    </row>
    <row r="64" spans="1:14" x14ac:dyDescent="0.25">
      <c r="A64" s="63" t="s">
        <v>58</v>
      </c>
      <c r="B64" s="74">
        <v>5</v>
      </c>
      <c r="C64" s="73" t="s">
        <v>170</v>
      </c>
      <c r="D64" s="38">
        <v>10</v>
      </c>
      <c r="E64" s="38">
        <v>10</v>
      </c>
      <c r="F64" s="38">
        <v>3059.1507410519998</v>
      </c>
      <c r="G64" s="38">
        <v>9</v>
      </c>
      <c r="H64" s="38">
        <v>997.66399999999999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</row>
    <row r="65" spans="1:14" x14ac:dyDescent="0.25">
      <c r="A65" s="63" t="s">
        <v>58</v>
      </c>
      <c r="B65" s="74">
        <v>5</v>
      </c>
      <c r="C65" s="73" t="s">
        <v>170</v>
      </c>
      <c r="D65" s="38">
        <v>2</v>
      </c>
      <c r="E65" s="38">
        <v>2</v>
      </c>
      <c r="F65" s="38">
        <v>762.52597340599993</v>
      </c>
      <c r="G65" s="38">
        <v>1</v>
      </c>
      <c r="H65" s="38">
        <v>125.146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</row>
    <row r="66" spans="1:14" x14ac:dyDescent="0.25">
      <c r="A66" s="63" t="s">
        <v>58</v>
      </c>
      <c r="B66" s="74">
        <v>5</v>
      </c>
      <c r="C66" s="73" t="s">
        <v>171</v>
      </c>
      <c r="D66" s="38">
        <v>15</v>
      </c>
      <c r="E66" s="38">
        <v>15</v>
      </c>
      <c r="F66" s="38">
        <v>1689.990731139</v>
      </c>
      <c r="G66" s="38">
        <v>15</v>
      </c>
      <c r="H66" s="38">
        <v>341.52300000000002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</row>
    <row r="67" spans="1:14" x14ac:dyDescent="0.25">
      <c r="A67" s="63" t="s">
        <v>58</v>
      </c>
      <c r="B67" s="74">
        <v>5</v>
      </c>
      <c r="C67" s="73" t="s">
        <v>171</v>
      </c>
      <c r="D67" s="38">
        <v>11</v>
      </c>
      <c r="E67" s="38">
        <v>11</v>
      </c>
      <c r="F67" s="38">
        <v>1572.340111944</v>
      </c>
      <c r="G67" s="38">
        <v>10</v>
      </c>
      <c r="H67" s="38">
        <v>376.01499999999999</v>
      </c>
      <c r="I67" s="38">
        <v>1</v>
      </c>
      <c r="J67" s="38">
        <v>293.79899999999998</v>
      </c>
      <c r="K67" s="38">
        <v>0</v>
      </c>
      <c r="L67" s="38">
        <v>0</v>
      </c>
      <c r="M67" s="38">
        <v>0</v>
      </c>
      <c r="N67" s="38">
        <v>0</v>
      </c>
    </row>
    <row r="68" spans="1:14" x14ac:dyDescent="0.25">
      <c r="A68" s="63" t="s">
        <v>58</v>
      </c>
      <c r="B68" s="74">
        <v>5</v>
      </c>
      <c r="C68" s="73" t="s">
        <v>171</v>
      </c>
      <c r="D68" s="38">
        <v>3</v>
      </c>
      <c r="E68" s="38">
        <v>3</v>
      </c>
      <c r="F68" s="38">
        <v>996.65576573700002</v>
      </c>
      <c r="G68" s="38">
        <v>2</v>
      </c>
      <c r="H68" s="38">
        <v>108.84099999999999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</row>
    <row r="69" spans="1:14" x14ac:dyDescent="0.25">
      <c r="A69" s="63" t="s">
        <v>58</v>
      </c>
      <c r="B69" s="74">
        <v>5</v>
      </c>
      <c r="C69" s="73" t="s">
        <v>171</v>
      </c>
      <c r="D69" s="38">
        <v>3</v>
      </c>
      <c r="E69" s="38">
        <v>3</v>
      </c>
      <c r="F69" s="38">
        <v>509.167001255</v>
      </c>
      <c r="G69" s="38">
        <v>2</v>
      </c>
      <c r="H69" s="38">
        <v>85.930999999999997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</row>
    <row r="70" spans="1:14" x14ac:dyDescent="0.25">
      <c r="A70" s="63" t="s">
        <v>83</v>
      </c>
      <c r="B70" s="99">
        <v>4</v>
      </c>
      <c r="C70" s="65" t="s">
        <v>84</v>
      </c>
      <c r="D70" s="38">
        <v>3</v>
      </c>
      <c r="E70" s="38">
        <v>3</v>
      </c>
      <c r="F70" s="38">
        <v>1661.2</v>
      </c>
      <c r="G70" s="38">
        <v>2</v>
      </c>
      <c r="H70" s="38">
        <v>620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</row>
    <row r="71" spans="1:14" x14ac:dyDescent="0.25">
      <c r="A71" s="63" t="s">
        <v>258</v>
      </c>
      <c r="B71" s="99">
        <v>4</v>
      </c>
      <c r="C71" s="65" t="s">
        <v>259</v>
      </c>
      <c r="D71" s="38">
        <v>35</v>
      </c>
      <c r="E71" s="38">
        <v>35</v>
      </c>
      <c r="F71" s="38">
        <v>2327</v>
      </c>
      <c r="G71" s="38">
        <v>35</v>
      </c>
      <c r="H71" s="38">
        <v>2327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</row>
    <row r="72" spans="1:14" x14ac:dyDescent="0.25">
      <c r="A72" s="63" t="s">
        <v>85</v>
      </c>
      <c r="B72" s="99">
        <v>4</v>
      </c>
      <c r="C72" s="73" t="s">
        <v>86</v>
      </c>
      <c r="D72" s="38">
        <v>11</v>
      </c>
      <c r="E72" s="38">
        <v>11</v>
      </c>
      <c r="F72" s="38">
        <v>276246.734</v>
      </c>
      <c r="G72" s="38">
        <v>7</v>
      </c>
      <c r="H72" s="38">
        <v>2899.7919999999999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</row>
    <row r="73" spans="1:14" x14ac:dyDescent="0.25">
      <c r="A73" s="63" t="s">
        <v>85</v>
      </c>
      <c r="B73" s="99">
        <v>5</v>
      </c>
      <c r="C73" s="73" t="s">
        <v>87</v>
      </c>
      <c r="D73" s="38">
        <v>9</v>
      </c>
      <c r="E73" s="38">
        <v>9</v>
      </c>
      <c r="F73" s="38">
        <v>48420.542999999998</v>
      </c>
      <c r="G73" s="38">
        <v>7</v>
      </c>
      <c r="H73" s="38">
        <v>1796.047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</row>
    <row r="74" spans="1:14" x14ac:dyDescent="0.25">
      <c r="A74" s="63" t="s">
        <v>85</v>
      </c>
      <c r="B74" s="99">
        <v>6</v>
      </c>
      <c r="C74" s="73" t="s">
        <v>88</v>
      </c>
      <c r="D74" s="38">
        <v>4</v>
      </c>
      <c r="E74" s="38">
        <v>4</v>
      </c>
      <c r="F74" s="38">
        <v>45351.286</v>
      </c>
      <c r="G74" s="38">
        <v>3</v>
      </c>
      <c r="H74" s="38">
        <v>448.19600000000003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</row>
    <row r="75" spans="1:14" x14ac:dyDescent="0.25">
      <c r="A75" s="63" t="s">
        <v>85</v>
      </c>
      <c r="B75" s="99">
        <v>6</v>
      </c>
      <c r="C75" s="73" t="s">
        <v>89</v>
      </c>
      <c r="D75" s="38">
        <v>5</v>
      </c>
      <c r="E75" s="38">
        <v>5</v>
      </c>
      <c r="F75" s="38">
        <v>13711.71</v>
      </c>
      <c r="G75" s="38">
        <v>4</v>
      </c>
      <c r="H75" s="38">
        <v>478.22399999999999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</row>
    <row r="76" spans="1:14" x14ac:dyDescent="0.25">
      <c r="A76" s="63" t="s">
        <v>85</v>
      </c>
      <c r="B76" s="99">
        <v>6</v>
      </c>
      <c r="C76" s="73" t="s">
        <v>90</v>
      </c>
      <c r="D76" s="38">
        <v>7</v>
      </c>
      <c r="E76" s="38">
        <v>7</v>
      </c>
      <c r="F76" s="38">
        <v>14363.734</v>
      </c>
      <c r="G76" s="38">
        <v>4</v>
      </c>
      <c r="H76" s="38">
        <v>105.58799999999999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</row>
    <row r="77" spans="1:14" x14ac:dyDescent="0.25">
      <c r="A77" s="63" t="s">
        <v>85</v>
      </c>
      <c r="B77" s="99">
        <v>3</v>
      </c>
      <c r="C77" s="73" t="s">
        <v>265</v>
      </c>
      <c r="D77" s="38">
        <v>8</v>
      </c>
      <c r="E77" s="38">
        <v>8</v>
      </c>
      <c r="F77" s="38">
        <v>16885.044999999998</v>
      </c>
      <c r="G77" s="38">
        <v>8</v>
      </c>
      <c r="H77" s="38">
        <v>253.965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</row>
    <row r="78" spans="1:14" x14ac:dyDescent="0.25">
      <c r="A78" s="63" t="s">
        <v>91</v>
      </c>
      <c r="B78" s="99">
        <v>3</v>
      </c>
      <c r="C78" s="65" t="s">
        <v>186</v>
      </c>
      <c r="D78" s="38">
        <v>30</v>
      </c>
      <c r="E78" s="38">
        <v>30</v>
      </c>
      <c r="F78" s="38">
        <v>179171.65</v>
      </c>
      <c r="G78" s="38">
        <v>25</v>
      </c>
      <c r="H78" s="38">
        <v>64136.42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</row>
    <row r="79" spans="1:14" x14ac:dyDescent="0.25">
      <c r="A79" s="63" t="s">
        <v>91</v>
      </c>
      <c r="B79" s="99">
        <v>3</v>
      </c>
      <c r="C79" s="65" t="s">
        <v>205</v>
      </c>
      <c r="D79" s="38">
        <v>18</v>
      </c>
      <c r="E79" s="38">
        <v>18</v>
      </c>
      <c r="F79" s="38">
        <v>46868.82</v>
      </c>
      <c r="G79" s="38">
        <v>10</v>
      </c>
      <c r="H79" s="38">
        <v>1132.98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</row>
    <row r="80" spans="1:14" x14ac:dyDescent="0.25">
      <c r="A80" s="63" t="s">
        <v>91</v>
      </c>
      <c r="B80" s="99">
        <v>3</v>
      </c>
      <c r="C80" s="65" t="s">
        <v>235</v>
      </c>
      <c r="D80" s="38">
        <v>14</v>
      </c>
      <c r="E80" s="38">
        <v>14</v>
      </c>
      <c r="F80" s="38">
        <v>141779.34</v>
      </c>
      <c r="G80" s="38">
        <v>6</v>
      </c>
      <c r="H80" s="38">
        <v>1595.57</v>
      </c>
      <c r="I80" s="38">
        <v>0</v>
      </c>
      <c r="J80" s="38">
        <v>0</v>
      </c>
      <c r="K80" s="38">
        <v>1</v>
      </c>
      <c r="L80" s="38">
        <v>46872.5</v>
      </c>
      <c r="M80" s="38">
        <v>1</v>
      </c>
      <c r="N80" s="38">
        <v>46872.5</v>
      </c>
    </row>
    <row r="81" spans="1:14" x14ac:dyDescent="0.25">
      <c r="A81" s="63" t="s">
        <v>91</v>
      </c>
      <c r="B81" s="99">
        <v>3</v>
      </c>
      <c r="C81" s="65" t="s">
        <v>254</v>
      </c>
      <c r="D81" s="38">
        <v>5</v>
      </c>
      <c r="E81" s="38">
        <v>5</v>
      </c>
      <c r="F81" s="38">
        <v>59225.05</v>
      </c>
      <c r="G81" s="38">
        <v>5</v>
      </c>
      <c r="H81" s="38">
        <v>1565.15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</row>
    <row r="82" spans="1:14" x14ac:dyDescent="0.25">
      <c r="A82" s="63" t="s">
        <v>91</v>
      </c>
      <c r="B82" s="99">
        <v>4</v>
      </c>
      <c r="C82" s="65" t="s">
        <v>187</v>
      </c>
      <c r="D82" s="38">
        <v>7</v>
      </c>
      <c r="E82" s="38">
        <v>7</v>
      </c>
      <c r="F82" s="38">
        <v>3155.45</v>
      </c>
      <c r="G82" s="38">
        <v>8</v>
      </c>
      <c r="H82" s="38">
        <v>835.86</v>
      </c>
      <c r="I82" s="38">
        <v>0</v>
      </c>
      <c r="J82" s="38">
        <v>0</v>
      </c>
      <c r="K82" s="38">
        <v>1</v>
      </c>
      <c r="L82" s="38">
        <v>34.049999999999997</v>
      </c>
      <c r="M82" s="38">
        <v>1</v>
      </c>
      <c r="N82" s="38">
        <v>34.049999999999997</v>
      </c>
    </row>
    <row r="83" spans="1:14" x14ac:dyDescent="0.25">
      <c r="A83" s="63" t="s">
        <v>91</v>
      </c>
      <c r="B83" s="99">
        <v>4</v>
      </c>
      <c r="C83" s="65" t="s">
        <v>175</v>
      </c>
      <c r="D83" s="38">
        <v>3</v>
      </c>
      <c r="E83" s="38">
        <v>3</v>
      </c>
      <c r="F83" s="38">
        <v>1320</v>
      </c>
      <c r="G83" s="38">
        <v>3</v>
      </c>
      <c r="H83" s="38">
        <v>269.63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</row>
    <row r="84" spans="1:14" x14ac:dyDescent="0.25">
      <c r="A84" s="63" t="s">
        <v>93</v>
      </c>
      <c r="B84" s="99">
        <v>5</v>
      </c>
      <c r="C84" s="65" t="s">
        <v>94</v>
      </c>
      <c r="D84" s="38">
        <v>11</v>
      </c>
      <c r="E84" s="38">
        <v>11</v>
      </c>
      <c r="F84" s="38">
        <v>5321.1210000000001</v>
      </c>
      <c r="G84" s="38">
        <v>11</v>
      </c>
      <c r="H84" s="38">
        <v>556.21299999999997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</row>
    <row r="85" spans="1:14" x14ac:dyDescent="0.25">
      <c r="A85" s="63" t="s">
        <v>93</v>
      </c>
      <c r="B85" s="99">
        <v>5</v>
      </c>
      <c r="C85" s="65" t="s">
        <v>95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</row>
    <row r="86" spans="1:14" x14ac:dyDescent="0.25">
      <c r="A86" s="63" t="s">
        <v>93</v>
      </c>
      <c r="B86" s="99">
        <v>5</v>
      </c>
      <c r="C86" s="65" t="s">
        <v>96</v>
      </c>
      <c r="D86" s="38">
        <v>45</v>
      </c>
      <c r="E86" s="38">
        <v>45</v>
      </c>
      <c r="F86" s="38">
        <v>8604.0030000000006</v>
      </c>
      <c r="G86" s="38">
        <v>36</v>
      </c>
      <c r="H86" s="38">
        <v>1956.1410000000001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</row>
    <row r="87" spans="1:14" x14ac:dyDescent="0.25">
      <c r="A87" s="63" t="s">
        <v>93</v>
      </c>
      <c r="B87" s="99">
        <v>5</v>
      </c>
      <c r="C87" s="65" t="s">
        <v>97</v>
      </c>
      <c r="D87" s="38">
        <v>8</v>
      </c>
      <c r="E87" s="38">
        <v>8</v>
      </c>
      <c r="F87" s="38">
        <v>7442.6570000000002</v>
      </c>
      <c r="G87" s="38">
        <v>5</v>
      </c>
      <c r="H87" s="38">
        <v>1485.585</v>
      </c>
      <c r="I87" s="38">
        <v>0</v>
      </c>
      <c r="J87" s="38">
        <v>0</v>
      </c>
      <c r="K87" s="38">
        <v>0</v>
      </c>
      <c r="L87" s="38">
        <v>0</v>
      </c>
      <c r="M87" s="38">
        <v>2</v>
      </c>
      <c r="N87" s="38">
        <v>2149.4830000000002</v>
      </c>
    </row>
    <row r="88" spans="1:14" x14ac:dyDescent="0.25">
      <c r="A88" s="63" t="s">
        <v>93</v>
      </c>
      <c r="B88" s="99">
        <v>2</v>
      </c>
      <c r="C88" s="65" t="s">
        <v>98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</row>
    <row r="89" spans="1:14" x14ac:dyDescent="0.25">
      <c r="A89" s="63" t="s">
        <v>93</v>
      </c>
      <c r="B89" s="99">
        <v>2</v>
      </c>
      <c r="C89" s="65" t="s">
        <v>99</v>
      </c>
      <c r="D89" s="38">
        <v>3</v>
      </c>
      <c r="E89" s="38">
        <v>3</v>
      </c>
      <c r="F89" s="38">
        <v>20443.535</v>
      </c>
      <c r="G89" s="38">
        <v>2</v>
      </c>
      <c r="H89" s="38">
        <v>100.9</v>
      </c>
      <c r="I89" s="38">
        <v>0</v>
      </c>
      <c r="J89" s="38">
        <v>0</v>
      </c>
      <c r="K89" s="38">
        <v>0</v>
      </c>
      <c r="L89" s="38">
        <v>0</v>
      </c>
      <c r="M89" s="38">
        <v>1</v>
      </c>
      <c r="N89" s="38">
        <v>6162.259</v>
      </c>
    </row>
    <row r="90" spans="1:14" x14ac:dyDescent="0.25">
      <c r="A90" s="63" t="s">
        <v>93</v>
      </c>
      <c r="B90" s="99">
        <v>2</v>
      </c>
      <c r="C90" s="65" t="s">
        <v>100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</row>
    <row r="91" spans="1:14" x14ac:dyDescent="0.25">
      <c r="A91" s="63" t="s">
        <v>93</v>
      </c>
      <c r="B91" s="99">
        <v>5</v>
      </c>
      <c r="C91" s="65" t="s">
        <v>101</v>
      </c>
      <c r="D91" s="38">
        <v>42</v>
      </c>
      <c r="E91" s="38">
        <v>42</v>
      </c>
      <c r="F91" s="38">
        <v>39000.595000000001</v>
      </c>
      <c r="G91" s="38">
        <v>39</v>
      </c>
      <c r="H91" s="38">
        <v>1640.33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</row>
    <row r="92" spans="1:14" x14ac:dyDescent="0.25">
      <c r="A92" s="63" t="s">
        <v>93</v>
      </c>
      <c r="B92" s="99">
        <v>5</v>
      </c>
      <c r="C92" s="65" t="s">
        <v>102</v>
      </c>
      <c r="D92" s="38">
        <v>7</v>
      </c>
      <c r="E92" s="38">
        <v>7</v>
      </c>
      <c r="F92" s="38">
        <v>4263.268</v>
      </c>
      <c r="G92" s="38">
        <v>3</v>
      </c>
      <c r="H92" s="38">
        <v>818.73199999999997</v>
      </c>
      <c r="I92" s="38">
        <v>0</v>
      </c>
      <c r="J92" s="38">
        <v>0</v>
      </c>
      <c r="K92" s="38">
        <v>0</v>
      </c>
      <c r="L92" s="38">
        <v>0</v>
      </c>
      <c r="M92" s="38">
        <v>1</v>
      </c>
      <c r="N92" s="38">
        <v>214.113</v>
      </c>
    </row>
    <row r="93" spans="1:14" x14ac:dyDescent="0.25">
      <c r="A93" s="63" t="s">
        <v>93</v>
      </c>
      <c r="B93" s="99">
        <v>4</v>
      </c>
      <c r="C93" s="65" t="s">
        <v>103</v>
      </c>
      <c r="D93" s="38">
        <v>3</v>
      </c>
      <c r="E93" s="38">
        <v>3</v>
      </c>
      <c r="F93" s="38">
        <v>9917.0990000000002</v>
      </c>
      <c r="G93" s="38">
        <v>2</v>
      </c>
      <c r="H93" s="38">
        <v>9124.11</v>
      </c>
      <c r="I93" s="38">
        <v>1</v>
      </c>
      <c r="J93" s="38">
        <v>865.55899999999997</v>
      </c>
      <c r="K93" s="38">
        <v>0</v>
      </c>
      <c r="L93" s="38">
        <v>0</v>
      </c>
      <c r="M93" s="38">
        <v>0</v>
      </c>
      <c r="N93" s="38">
        <v>0</v>
      </c>
    </row>
    <row r="94" spans="1:14" x14ac:dyDescent="0.25">
      <c r="A94" s="63" t="s">
        <v>93</v>
      </c>
      <c r="B94" s="99">
        <v>4</v>
      </c>
      <c r="C94" s="65" t="s">
        <v>104</v>
      </c>
      <c r="D94" s="38">
        <v>3</v>
      </c>
      <c r="E94" s="38">
        <v>3</v>
      </c>
      <c r="F94" s="38">
        <v>56642.951999999997</v>
      </c>
      <c r="G94" s="38">
        <v>1</v>
      </c>
      <c r="H94" s="38">
        <v>204.45099999999999</v>
      </c>
      <c r="I94" s="38">
        <v>8</v>
      </c>
      <c r="J94" s="38">
        <v>56770.557999999997</v>
      </c>
      <c r="K94" s="38">
        <v>0</v>
      </c>
      <c r="L94" s="38">
        <v>0</v>
      </c>
      <c r="M94" s="38">
        <v>1</v>
      </c>
      <c r="N94" s="38">
        <v>1675.6489999999999</v>
      </c>
    </row>
    <row r="95" spans="1:14" x14ac:dyDescent="0.25">
      <c r="A95" s="63" t="s">
        <v>93</v>
      </c>
      <c r="B95" s="99">
        <v>4</v>
      </c>
      <c r="C95" s="65" t="s">
        <v>105</v>
      </c>
      <c r="D95" s="38">
        <v>5</v>
      </c>
      <c r="E95" s="38">
        <v>5</v>
      </c>
      <c r="F95" s="38">
        <v>18566.256000000001</v>
      </c>
      <c r="G95" s="38">
        <v>4</v>
      </c>
      <c r="H95" s="38">
        <v>10462.83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</row>
    <row r="96" spans="1:14" x14ac:dyDescent="0.25">
      <c r="A96" s="63" t="s">
        <v>93</v>
      </c>
      <c r="B96" s="99">
        <v>4</v>
      </c>
      <c r="C96" s="65" t="s">
        <v>106</v>
      </c>
      <c r="D96" s="38">
        <v>2</v>
      </c>
      <c r="E96" s="38">
        <v>2</v>
      </c>
      <c r="F96" s="38">
        <v>5992.8459999999995</v>
      </c>
      <c r="G96" s="38">
        <v>1</v>
      </c>
      <c r="H96" s="38">
        <v>579.88599999999997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</row>
    <row r="97" spans="1:14" x14ac:dyDescent="0.25">
      <c r="A97" s="63" t="s">
        <v>93</v>
      </c>
      <c r="B97" s="99">
        <v>4</v>
      </c>
      <c r="C97" s="65" t="s">
        <v>107</v>
      </c>
      <c r="D97" s="38">
        <v>7</v>
      </c>
      <c r="E97" s="38">
        <v>7</v>
      </c>
      <c r="F97" s="38">
        <v>2141.1370000000002</v>
      </c>
      <c r="G97" s="38">
        <v>6</v>
      </c>
      <c r="H97" s="38">
        <v>1193.136</v>
      </c>
      <c r="I97" s="38">
        <v>3</v>
      </c>
      <c r="J97" s="38">
        <v>647.52800000000002</v>
      </c>
      <c r="K97" s="38">
        <v>2</v>
      </c>
      <c r="L97" s="38">
        <v>146.07599999999999</v>
      </c>
      <c r="M97" s="38">
        <v>0</v>
      </c>
      <c r="N97" s="38">
        <v>0</v>
      </c>
    </row>
    <row r="98" spans="1:14" x14ac:dyDescent="0.25">
      <c r="A98" s="63" t="s">
        <v>93</v>
      </c>
      <c r="B98" s="99">
        <v>4</v>
      </c>
      <c r="C98" s="65" t="s">
        <v>108</v>
      </c>
      <c r="D98" s="38">
        <v>3</v>
      </c>
      <c r="E98" s="38">
        <v>3</v>
      </c>
      <c r="F98" s="38">
        <v>17759.477999999999</v>
      </c>
      <c r="G98" s="38">
        <v>2</v>
      </c>
      <c r="H98" s="38">
        <v>1076.932</v>
      </c>
      <c r="I98" s="38">
        <v>3</v>
      </c>
      <c r="J98" s="38">
        <v>16677.615000000002</v>
      </c>
      <c r="K98" s="38">
        <v>0</v>
      </c>
      <c r="L98" s="38">
        <v>0</v>
      </c>
      <c r="M98" s="38">
        <v>0</v>
      </c>
      <c r="N98" s="38">
        <v>0</v>
      </c>
    </row>
    <row r="99" spans="1:14" x14ac:dyDescent="0.25">
      <c r="A99" s="63" t="s">
        <v>93</v>
      </c>
      <c r="B99" s="99">
        <v>3</v>
      </c>
      <c r="C99" s="65" t="s">
        <v>109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</row>
    <row r="100" spans="1:14" x14ac:dyDescent="0.25">
      <c r="A100" s="63" t="s">
        <v>93</v>
      </c>
      <c r="B100" s="99">
        <v>3</v>
      </c>
      <c r="C100" s="65" t="s">
        <v>110</v>
      </c>
      <c r="D100" s="38">
        <v>457</v>
      </c>
      <c r="E100" s="38">
        <v>456</v>
      </c>
      <c r="F100" s="38">
        <v>459400.73700000002</v>
      </c>
      <c r="G100" s="38">
        <v>372</v>
      </c>
      <c r="H100" s="38">
        <v>15792.263000000001</v>
      </c>
      <c r="I100" s="38">
        <v>16</v>
      </c>
      <c r="J100" s="38">
        <v>100569.17200000001</v>
      </c>
      <c r="K100" s="38">
        <v>5</v>
      </c>
      <c r="L100" s="38">
        <v>6885.2330000000002</v>
      </c>
      <c r="M100" s="38">
        <v>0</v>
      </c>
      <c r="N100" s="38">
        <v>0</v>
      </c>
    </row>
    <row r="101" spans="1:14" x14ac:dyDescent="0.25">
      <c r="A101" s="63" t="s">
        <v>93</v>
      </c>
      <c r="B101" s="99">
        <v>3</v>
      </c>
      <c r="C101" s="65" t="s">
        <v>111</v>
      </c>
      <c r="D101" s="38">
        <v>189</v>
      </c>
      <c r="E101" s="38">
        <v>187</v>
      </c>
      <c r="F101" s="38">
        <v>874909.86100000003</v>
      </c>
      <c r="G101" s="38">
        <v>163</v>
      </c>
      <c r="H101" s="38">
        <v>87468.562999999995</v>
      </c>
      <c r="I101" s="38">
        <v>5</v>
      </c>
      <c r="J101" s="38">
        <v>109105.232</v>
      </c>
      <c r="K101" s="38">
        <v>0</v>
      </c>
      <c r="L101" s="38">
        <v>0</v>
      </c>
      <c r="M101" s="38">
        <v>3</v>
      </c>
      <c r="N101" s="38">
        <v>10196.884</v>
      </c>
    </row>
    <row r="102" spans="1:14" x14ac:dyDescent="0.25">
      <c r="A102" s="63" t="s">
        <v>93</v>
      </c>
      <c r="B102" s="99">
        <v>5</v>
      </c>
      <c r="C102" s="65" t="s">
        <v>112</v>
      </c>
      <c r="D102" s="38">
        <v>56</v>
      </c>
      <c r="E102" s="38">
        <v>56</v>
      </c>
      <c r="F102" s="38">
        <v>76641.437999999995</v>
      </c>
      <c r="G102" s="38">
        <v>47</v>
      </c>
      <c r="H102" s="38">
        <v>2116.3330000000001</v>
      </c>
      <c r="I102" s="38">
        <v>0</v>
      </c>
      <c r="J102" s="38">
        <v>0</v>
      </c>
      <c r="K102" s="38">
        <v>0</v>
      </c>
      <c r="L102" s="38">
        <v>0</v>
      </c>
      <c r="M102" s="38">
        <v>1</v>
      </c>
      <c r="N102" s="38">
        <v>58.7</v>
      </c>
    </row>
    <row r="103" spans="1:14" x14ac:dyDescent="0.25">
      <c r="A103" s="63" t="s">
        <v>93</v>
      </c>
      <c r="B103" s="99">
        <v>5</v>
      </c>
      <c r="C103" s="65" t="s">
        <v>113</v>
      </c>
      <c r="D103" s="38">
        <v>8</v>
      </c>
      <c r="E103" s="38">
        <v>8</v>
      </c>
      <c r="F103" s="38">
        <v>13541.136</v>
      </c>
      <c r="G103" s="38">
        <v>4</v>
      </c>
      <c r="H103" s="38">
        <v>1493.058</v>
      </c>
      <c r="I103" s="38">
        <v>1</v>
      </c>
      <c r="J103" s="38">
        <v>8854.357</v>
      </c>
      <c r="K103" s="38">
        <v>0</v>
      </c>
      <c r="L103" s="38">
        <v>0</v>
      </c>
      <c r="M103" s="38">
        <v>1</v>
      </c>
      <c r="N103" s="38">
        <v>303.15899999999999</v>
      </c>
    </row>
    <row r="104" spans="1:14" x14ac:dyDescent="0.25">
      <c r="A104" s="63" t="s">
        <v>114</v>
      </c>
      <c r="B104" s="99">
        <v>3</v>
      </c>
      <c r="C104" s="65" t="s">
        <v>236</v>
      </c>
      <c r="D104" s="38">
        <v>15</v>
      </c>
      <c r="E104" s="38">
        <v>15</v>
      </c>
      <c r="F104" s="38">
        <v>27113.093000000001</v>
      </c>
      <c r="G104" s="38">
        <v>9</v>
      </c>
      <c r="H104" s="38">
        <v>3106.22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</row>
    <row r="105" spans="1:14" x14ac:dyDescent="0.25">
      <c r="A105" s="63" t="s">
        <v>114</v>
      </c>
      <c r="B105" s="99">
        <v>4</v>
      </c>
      <c r="C105" s="65" t="s">
        <v>237</v>
      </c>
      <c r="D105" s="38">
        <v>3</v>
      </c>
      <c r="E105" s="38">
        <v>3</v>
      </c>
      <c r="F105" s="38">
        <v>172.82499999999999</v>
      </c>
      <c r="G105" s="38">
        <v>1</v>
      </c>
      <c r="H105" s="38">
        <v>175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</row>
    <row r="106" spans="1:14" x14ac:dyDescent="0.25">
      <c r="A106" s="63" t="s">
        <v>114</v>
      </c>
      <c r="B106" s="99">
        <v>5</v>
      </c>
      <c r="C106" s="65" t="s">
        <v>240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</row>
    <row r="107" spans="1:14" x14ac:dyDescent="0.25">
      <c r="A107" s="63" t="s">
        <v>114</v>
      </c>
      <c r="B107" s="99">
        <v>5</v>
      </c>
      <c r="C107" s="65" t="s">
        <v>241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</row>
    <row r="108" spans="1:14" x14ac:dyDescent="0.25">
      <c r="A108" s="63" t="s">
        <v>114</v>
      </c>
      <c r="B108" s="99">
        <v>5</v>
      </c>
      <c r="C108" s="65" t="s">
        <v>239</v>
      </c>
      <c r="D108" s="38">
        <v>1</v>
      </c>
      <c r="E108" s="38">
        <v>1</v>
      </c>
      <c r="F108" s="38">
        <v>1688.569</v>
      </c>
      <c r="G108" s="38">
        <v>1</v>
      </c>
      <c r="H108" s="38">
        <v>828.40899999999999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</row>
    <row r="109" spans="1:14" x14ac:dyDescent="0.25">
      <c r="A109" s="63" t="s">
        <v>114</v>
      </c>
      <c r="B109" s="99">
        <v>5</v>
      </c>
      <c r="C109" s="65" t="s">
        <v>238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</row>
    <row r="110" spans="1:14" x14ac:dyDescent="0.25">
      <c r="A110" s="63" t="s">
        <v>114</v>
      </c>
      <c r="B110" s="99">
        <v>5</v>
      </c>
      <c r="C110" s="65" t="s">
        <v>263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</row>
    <row r="111" spans="1:14" x14ac:dyDescent="0.25">
      <c r="A111" s="63" t="s">
        <v>114</v>
      </c>
      <c r="B111" s="99">
        <v>5</v>
      </c>
      <c r="C111" s="65" t="s">
        <v>242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</row>
    <row r="112" spans="1:14" x14ac:dyDescent="0.25">
      <c r="A112" s="63" t="s">
        <v>118</v>
      </c>
      <c r="B112" s="99">
        <v>2</v>
      </c>
      <c r="C112" s="65" t="s">
        <v>119</v>
      </c>
      <c r="D112" s="38">
        <v>9</v>
      </c>
      <c r="E112" s="38">
        <v>9</v>
      </c>
      <c r="F112" s="38">
        <v>17175.11</v>
      </c>
      <c r="G112" s="38">
        <v>9</v>
      </c>
      <c r="H112" s="38">
        <v>2059.69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</row>
    <row r="113" spans="1:14" x14ac:dyDescent="0.25">
      <c r="A113" s="63" t="s">
        <v>118</v>
      </c>
      <c r="B113" s="99">
        <v>3</v>
      </c>
      <c r="C113" s="65" t="s">
        <v>120</v>
      </c>
      <c r="D113" s="38">
        <v>12</v>
      </c>
      <c r="E113" s="38">
        <v>12</v>
      </c>
      <c r="F113" s="38">
        <v>24788.33</v>
      </c>
      <c r="G113" s="38">
        <v>7</v>
      </c>
      <c r="H113" s="38">
        <v>2611.02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</row>
    <row r="114" spans="1:14" x14ac:dyDescent="0.25">
      <c r="A114" s="63" t="s">
        <v>118</v>
      </c>
      <c r="B114" s="99">
        <v>3</v>
      </c>
      <c r="C114" s="65" t="s">
        <v>172</v>
      </c>
      <c r="D114" s="38">
        <v>9</v>
      </c>
      <c r="E114" s="38">
        <v>9</v>
      </c>
      <c r="F114" s="38">
        <v>29928.35</v>
      </c>
      <c r="G114" s="38">
        <v>5</v>
      </c>
      <c r="H114" s="38">
        <v>2404.5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</row>
    <row r="115" spans="1:14" x14ac:dyDescent="0.25">
      <c r="A115" s="63" t="s">
        <v>118</v>
      </c>
      <c r="B115" s="99">
        <v>5</v>
      </c>
      <c r="C115" s="65" t="s">
        <v>122</v>
      </c>
      <c r="D115" s="38">
        <v>18</v>
      </c>
      <c r="E115" s="38">
        <v>18</v>
      </c>
      <c r="F115" s="38">
        <v>23119.599999999999</v>
      </c>
      <c r="G115" s="38">
        <v>13</v>
      </c>
      <c r="H115" s="38">
        <v>2388.75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</row>
    <row r="116" spans="1:14" x14ac:dyDescent="0.25">
      <c r="A116" s="63" t="s">
        <v>118</v>
      </c>
      <c r="B116" s="99">
        <v>5</v>
      </c>
      <c r="C116" s="65" t="s">
        <v>123</v>
      </c>
      <c r="D116" s="38">
        <v>4</v>
      </c>
      <c r="E116" s="38">
        <v>4</v>
      </c>
      <c r="F116" s="38">
        <v>1816.23</v>
      </c>
      <c r="G116" s="38">
        <v>3</v>
      </c>
      <c r="H116" s="38">
        <v>750</v>
      </c>
      <c r="I116" s="38">
        <v>0</v>
      </c>
      <c r="J116" s="38">
        <v>0</v>
      </c>
      <c r="K116" s="38">
        <v>0</v>
      </c>
      <c r="L116" s="38">
        <v>0</v>
      </c>
      <c r="M116" s="38">
        <v>1</v>
      </c>
      <c r="N116" s="38">
        <v>2783.77</v>
      </c>
    </row>
    <row r="117" spans="1:14" x14ac:dyDescent="0.25">
      <c r="A117" s="63" t="s">
        <v>118</v>
      </c>
      <c r="B117" s="99">
        <v>5</v>
      </c>
      <c r="C117" s="65" t="s">
        <v>124</v>
      </c>
      <c r="D117" s="38">
        <v>7</v>
      </c>
      <c r="E117" s="38">
        <v>7</v>
      </c>
      <c r="F117" s="38">
        <v>6793.35</v>
      </c>
      <c r="G117" s="38">
        <v>6</v>
      </c>
      <c r="H117" s="38">
        <v>1385.91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</row>
    <row r="118" spans="1:14" x14ac:dyDescent="0.25">
      <c r="A118" s="63" t="s">
        <v>118</v>
      </c>
      <c r="B118" s="99">
        <v>5</v>
      </c>
      <c r="C118" s="65" t="s">
        <v>125</v>
      </c>
      <c r="D118" s="38">
        <v>6</v>
      </c>
      <c r="E118" s="38">
        <v>6</v>
      </c>
      <c r="F118" s="38">
        <v>3952.5</v>
      </c>
      <c r="G118" s="38">
        <v>6</v>
      </c>
      <c r="H118" s="38">
        <v>862.5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</row>
    <row r="119" spans="1:14" x14ac:dyDescent="0.25">
      <c r="A119" s="63" t="s">
        <v>118</v>
      </c>
      <c r="B119" s="99">
        <v>5</v>
      </c>
      <c r="C119" s="65" t="s">
        <v>126</v>
      </c>
      <c r="D119" s="38">
        <v>5</v>
      </c>
      <c r="E119" s="38">
        <v>5</v>
      </c>
      <c r="F119" s="38">
        <v>2618.75</v>
      </c>
      <c r="G119" s="38">
        <v>5</v>
      </c>
      <c r="H119" s="38">
        <v>538.75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</row>
    <row r="120" spans="1:14" x14ac:dyDescent="0.25">
      <c r="A120" s="63" t="s">
        <v>118</v>
      </c>
      <c r="B120" s="99">
        <v>5</v>
      </c>
      <c r="C120" s="65" t="s">
        <v>176</v>
      </c>
      <c r="D120" s="38">
        <v>10</v>
      </c>
      <c r="E120" s="38">
        <v>10</v>
      </c>
      <c r="F120" s="38">
        <v>9302.49</v>
      </c>
      <c r="G120" s="38">
        <v>8</v>
      </c>
      <c r="H120" s="38">
        <v>1376.7</v>
      </c>
      <c r="I120" s="38">
        <v>0</v>
      </c>
      <c r="J120" s="38">
        <v>0</v>
      </c>
      <c r="K120" s="38">
        <v>2</v>
      </c>
      <c r="L120" s="38">
        <v>652.92999999999904</v>
      </c>
      <c r="M120" s="38">
        <v>0</v>
      </c>
      <c r="N120" s="38">
        <v>0</v>
      </c>
    </row>
    <row r="121" spans="1:14" x14ac:dyDescent="0.25">
      <c r="A121" s="63" t="s">
        <v>128</v>
      </c>
      <c r="B121" s="99">
        <v>1</v>
      </c>
      <c r="C121" s="65" t="s">
        <v>131</v>
      </c>
      <c r="D121" s="38">
        <v>3</v>
      </c>
      <c r="E121" s="38">
        <v>3</v>
      </c>
      <c r="F121" s="38">
        <v>830.83</v>
      </c>
      <c r="G121" s="38">
        <v>2</v>
      </c>
      <c r="H121" s="38">
        <v>302.89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</row>
    <row r="122" spans="1:14" x14ac:dyDescent="0.25">
      <c r="A122" s="63" t="s">
        <v>128</v>
      </c>
      <c r="B122" s="99">
        <v>2</v>
      </c>
      <c r="C122" s="65" t="s">
        <v>130</v>
      </c>
      <c r="D122" s="38">
        <v>3</v>
      </c>
      <c r="E122" s="38">
        <v>3</v>
      </c>
      <c r="F122" s="38">
        <v>900.9</v>
      </c>
      <c r="G122" s="38">
        <v>2</v>
      </c>
      <c r="H122" s="38">
        <v>394.3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</row>
    <row r="123" spans="1:14" x14ac:dyDescent="0.25">
      <c r="A123" s="63" t="s">
        <v>128</v>
      </c>
      <c r="B123" s="99">
        <v>3</v>
      </c>
      <c r="C123" s="65" t="s">
        <v>132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</row>
    <row r="124" spans="1:14" x14ac:dyDescent="0.25">
      <c r="A124" s="63" t="s">
        <v>128</v>
      </c>
      <c r="B124" s="99">
        <v>4</v>
      </c>
      <c r="C124" s="65" t="s">
        <v>133</v>
      </c>
      <c r="D124" s="38">
        <v>38</v>
      </c>
      <c r="E124" s="38">
        <v>38</v>
      </c>
      <c r="F124" s="38">
        <v>13182.2</v>
      </c>
      <c r="G124" s="38">
        <v>23</v>
      </c>
      <c r="H124" s="38">
        <v>4195.29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</row>
    <row r="125" spans="1:14" x14ac:dyDescent="0.25">
      <c r="A125" s="63" t="s">
        <v>128</v>
      </c>
      <c r="B125" s="99">
        <v>5</v>
      </c>
      <c r="C125" s="65" t="s">
        <v>129</v>
      </c>
      <c r="D125" s="38">
        <v>19</v>
      </c>
      <c r="E125" s="38">
        <v>19</v>
      </c>
      <c r="F125" s="38">
        <v>34685.160000000003</v>
      </c>
      <c r="G125" s="38">
        <v>11</v>
      </c>
      <c r="H125" s="38">
        <v>712.06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</row>
    <row r="126" spans="1:14" x14ac:dyDescent="0.25">
      <c r="A126" s="63" t="s">
        <v>157</v>
      </c>
      <c r="B126" s="99">
        <v>3</v>
      </c>
      <c r="C126" s="65" t="s">
        <v>189</v>
      </c>
      <c r="D126" s="38">
        <v>1</v>
      </c>
      <c r="E126" s="38">
        <v>10</v>
      </c>
      <c r="F126" s="38">
        <v>3673.25</v>
      </c>
      <c r="G126" s="38">
        <v>7</v>
      </c>
      <c r="H126" s="38">
        <v>1211.23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</row>
    <row r="127" spans="1:14" x14ac:dyDescent="0.25">
      <c r="A127" s="63" t="s">
        <v>157</v>
      </c>
      <c r="B127" s="99">
        <v>3</v>
      </c>
      <c r="C127" s="65" t="s">
        <v>190</v>
      </c>
      <c r="D127" s="38">
        <v>59</v>
      </c>
      <c r="E127" s="38">
        <v>59</v>
      </c>
      <c r="F127" s="38">
        <v>22293.47</v>
      </c>
      <c r="G127" s="38">
        <v>48</v>
      </c>
      <c r="H127" s="38">
        <v>5024.8100000000004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</row>
    <row r="128" spans="1:14" x14ac:dyDescent="0.25">
      <c r="A128" s="63" t="s">
        <v>157</v>
      </c>
      <c r="B128" s="99">
        <v>3</v>
      </c>
      <c r="C128" s="65" t="s">
        <v>206</v>
      </c>
      <c r="D128" s="38">
        <v>17</v>
      </c>
      <c r="E128" s="38">
        <v>17</v>
      </c>
      <c r="F128" s="38">
        <v>2.4</v>
      </c>
      <c r="G128" s="38">
        <v>17</v>
      </c>
      <c r="H128" s="38">
        <v>0.34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</row>
    <row r="129" spans="1:14" x14ac:dyDescent="0.25">
      <c r="A129" s="63" t="s">
        <v>157</v>
      </c>
      <c r="B129" s="99">
        <v>5</v>
      </c>
      <c r="C129" s="65" t="s">
        <v>177</v>
      </c>
      <c r="D129" s="38">
        <v>2</v>
      </c>
      <c r="E129" s="38">
        <v>2</v>
      </c>
      <c r="F129" s="38">
        <v>82.97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</row>
    <row r="130" spans="1:14" x14ac:dyDescent="0.25">
      <c r="A130" s="63" t="s">
        <v>157</v>
      </c>
      <c r="B130" s="99">
        <v>5</v>
      </c>
      <c r="C130" s="65" t="s">
        <v>207</v>
      </c>
      <c r="D130" s="38">
        <v>85</v>
      </c>
      <c r="E130" s="38">
        <v>77</v>
      </c>
      <c r="F130" s="38">
        <v>26457.82</v>
      </c>
      <c r="G130" s="38">
        <v>65</v>
      </c>
      <c r="H130" s="38">
        <v>6139.6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</row>
    <row r="131" spans="1:14" x14ac:dyDescent="0.25">
      <c r="A131" s="63" t="s">
        <v>157</v>
      </c>
      <c r="B131" s="99">
        <v>5</v>
      </c>
      <c r="C131" s="65" t="s">
        <v>37</v>
      </c>
      <c r="D131" s="38">
        <v>27</v>
      </c>
      <c r="E131" s="38">
        <v>27</v>
      </c>
      <c r="F131" s="38">
        <v>5312.58</v>
      </c>
      <c r="G131" s="38">
        <v>11</v>
      </c>
      <c r="H131" s="38">
        <v>319.75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</row>
    <row r="132" spans="1:14" x14ac:dyDescent="0.25">
      <c r="A132" s="63" t="s">
        <v>157</v>
      </c>
      <c r="B132" s="99">
        <v>5</v>
      </c>
      <c r="C132" s="65" t="s">
        <v>266</v>
      </c>
      <c r="D132" s="38">
        <v>17</v>
      </c>
      <c r="E132" s="38">
        <v>17</v>
      </c>
      <c r="F132" s="38">
        <v>1255.7</v>
      </c>
      <c r="G132" s="38">
        <v>18</v>
      </c>
      <c r="H132" s="38">
        <v>1203.25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</row>
    <row r="133" spans="1:14" x14ac:dyDescent="0.25">
      <c r="A133" s="63" t="s">
        <v>157</v>
      </c>
      <c r="B133" s="99">
        <v>5</v>
      </c>
      <c r="C133" s="65" t="s">
        <v>208</v>
      </c>
      <c r="D133" s="38">
        <v>14</v>
      </c>
      <c r="E133" s="38">
        <v>14</v>
      </c>
      <c r="F133" s="38">
        <v>1428.91</v>
      </c>
      <c r="G133" s="38">
        <v>10</v>
      </c>
      <c r="H133" s="38">
        <v>213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</row>
    <row r="134" spans="1:14" x14ac:dyDescent="0.25">
      <c r="A134" s="63" t="s">
        <v>157</v>
      </c>
      <c r="B134" s="99">
        <v>5</v>
      </c>
      <c r="C134" s="65" t="s">
        <v>267</v>
      </c>
      <c r="D134" s="38">
        <v>3</v>
      </c>
      <c r="E134" s="38">
        <v>3</v>
      </c>
      <c r="F134" s="38">
        <v>177.19</v>
      </c>
      <c r="G134" s="38">
        <v>3</v>
      </c>
      <c r="H134" s="38">
        <v>159.26</v>
      </c>
      <c r="I134" s="38">
        <v>0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</row>
    <row r="135" spans="1:14" x14ac:dyDescent="0.25">
      <c r="A135" s="139"/>
      <c r="B135" s="140"/>
      <c r="C135" s="141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</row>
    <row r="136" spans="1:14" x14ac:dyDescent="0.25">
      <c r="A136" s="149"/>
      <c r="B136" s="148"/>
      <c r="C136" s="141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</row>
    <row r="137" spans="1:14" x14ac:dyDescent="0.25">
      <c r="A137" s="146"/>
      <c r="B137" s="147"/>
      <c r="C137" s="153" t="s">
        <v>134</v>
      </c>
      <c r="D137" s="44">
        <f>SUM(D138:D143)</f>
        <v>2297</v>
      </c>
      <c r="E137" s="44">
        <f t="shared" ref="E137:N137" si="0">SUM(E138:E143)</f>
        <v>2291</v>
      </c>
      <c r="F137" s="44">
        <f t="shared" si="0"/>
        <v>3621046.8237592601</v>
      </c>
      <c r="G137" s="44">
        <f t="shared" si="0"/>
        <v>1823</v>
      </c>
      <c r="H137" s="44">
        <f t="shared" si="0"/>
        <v>429252.91800000001</v>
      </c>
      <c r="I137" s="44">
        <f t="shared" si="0"/>
        <v>64</v>
      </c>
      <c r="J137" s="44">
        <f t="shared" si="0"/>
        <v>467576.18200000003</v>
      </c>
      <c r="K137" s="44">
        <f t="shared" si="0"/>
        <v>13</v>
      </c>
      <c r="L137" s="44">
        <f t="shared" si="0"/>
        <v>54639.667999999998</v>
      </c>
      <c r="M137" s="44">
        <f t="shared" si="0"/>
        <v>27</v>
      </c>
      <c r="N137" s="44">
        <f t="shared" si="0"/>
        <v>79824.975999999995</v>
      </c>
    </row>
    <row r="138" spans="1:14" x14ac:dyDescent="0.25">
      <c r="A138" s="149"/>
      <c r="B138" s="148"/>
      <c r="C138" s="154" t="s">
        <v>209</v>
      </c>
      <c r="D138" s="46">
        <f>SUMIF($B$6:$B$134,1,D6:D134)</f>
        <v>12</v>
      </c>
      <c r="E138" s="46">
        <f t="shared" ref="E138:N138" si="1">SUMIF($B$6:$B$134,1,E6:E134)</f>
        <v>12</v>
      </c>
      <c r="F138" s="46">
        <f t="shared" si="1"/>
        <v>19432.760000000002</v>
      </c>
      <c r="G138" s="46">
        <f t="shared" si="1"/>
        <v>7</v>
      </c>
      <c r="H138" s="46">
        <f t="shared" si="1"/>
        <v>2462.2399999999998</v>
      </c>
      <c r="I138" s="46">
        <f t="shared" si="1"/>
        <v>0</v>
      </c>
      <c r="J138" s="46">
        <f t="shared" si="1"/>
        <v>0</v>
      </c>
      <c r="K138" s="46">
        <f t="shared" si="1"/>
        <v>0</v>
      </c>
      <c r="L138" s="46">
        <f t="shared" si="1"/>
        <v>0</v>
      </c>
      <c r="M138" s="46">
        <f t="shared" si="1"/>
        <v>0</v>
      </c>
      <c r="N138" s="46">
        <f t="shared" si="1"/>
        <v>0</v>
      </c>
    </row>
    <row r="139" spans="1:14" x14ac:dyDescent="0.25">
      <c r="A139" s="149"/>
      <c r="B139" s="148"/>
      <c r="C139" s="155" t="s">
        <v>210</v>
      </c>
      <c r="D139" s="49">
        <f>SUMIF($B$6:$B$134,2,D6:D134)</f>
        <v>103</v>
      </c>
      <c r="E139" s="49">
        <f t="shared" ref="E139:N139" si="2">SUMIF($B$6:$B$134,2,E6:E134)</f>
        <v>102</v>
      </c>
      <c r="F139" s="49">
        <f t="shared" si="2"/>
        <v>193155.02073319998</v>
      </c>
      <c r="G139" s="49">
        <f t="shared" si="2"/>
        <v>81</v>
      </c>
      <c r="H139" s="49">
        <f t="shared" si="2"/>
        <v>35869.505000000005</v>
      </c>
      <c r="I139" s="49">
        <f t="shared" si="2"/>
        <v>5</v>
      </c>
      <c r="J139" s="49">
        <f t="shared" si="2"/>
        <v>4638.5110000000004</v>
      </c>
      <c r="K139" s="49">
        <f t="shared" si="2"/>
        <v>0</v>
      </c>
      <c r="L139" s="49">
        <f t="shared" si="2"/>
        <v>0</v>
      </c>
      <c r="M139" s="49">
        <f t="shared" si="2"/>
        <v>1</v>
      </c>
      <c r="N139" s="49">
        <f t="shared" si="2"/>
        <v>6162.259</v>
      </c>
    </row>
    <row r="140" spans="1:14" x14ac:dyDescent="0.25">
      <c r="A140" s="149"/>
      <c r="B140" s="148"/>
      <c r="C140" s="155" t="s">
        <v>211</v>
      </c>
      <c r="D140" s="49">
        <f>SUMIF($B$6:$B$134,3,D6:D134)</f>
        <v>1406</v>
      </c>
      <c r="E140" s="49">
        <f t="shared" ref="E140:N140" si="3">SUMIF($B$6:$B$134,3,E6:E134)</f>
        <v>1410</v>
      </c>
      <c r="F140" s="49">
        <f t="shared" si="3"/>
        <v>2503968.3874231991</v>
      </c>
      <c r="G140" s="49">
        <f t="shared" si="3"/>
        <v>1132</v>
      </c>
      <c r="H140" s="49">
        <f t="shared" si="3"/>
        <v>304688.49700000003</v>
      </c>
      <c r="I140" s="49">
        <f t="shared" si="3"/>
        <v>37</v>
      </c>
      <c r="J140" s="49">
        <f t="shared" si="3"/>
        <v>376485.478</v>
      </c>
      <c r="K140" s="49">
        <f t="shared" si="3"/>
        <v>8</v>
      </c>
      <c r="L140" s="49">
        <f t="shared" si="3"/>
        <v>53806.612000000001</v>
      </c>
      <c r="M140" s="49">
        <f t="shared" si="3"/>
        <v>17</v>
      </c>
      <c r="N140" s="49">
        <f t="shared" si="3"/>
        <v>64698.782999999996</v>
      </c>
    </row>
    <row r="141" spans="1:14" x14ac:dyDescent="0.25">
      <c r="A141" s="149"/>
      <c r="B141" s="148"/>
      <c r="C141" s="155" t="s">
        <v>212</v>
      </c>
      <c r="D141" s="49">
        <f>SUMIF($B$6:$B$134,4,D6:D134)</f>
        <v>182</v>
      </c>
      <c r="E141" s="49">
        <f t="shared" ref="E141:N141" si="4">SUMIF($B$6:$B$134,4,E6:E134)</f>
        <v>181</v>
      </c>
      <c r="F141" s="49">
        <f t="shared" si="4"/>
        <v>463545.71400000004</v>
      </c>
      <c r="G141" s="49">
        <f t="shared" si="4"/>
        <v>124</v>
      </c>
      <c r="H141" s="49">
        <f t="shared" si="4"/>
        <v>46334.735000000001</v>
      </c>
      <c r="I141" s="49">
        <f t="shared" si="4"/>
        <v>15</v>
      </c>
      <c r="J141" s="49">
        <f t="shared" si="4"/>
        <v>74961.259999999995</v>
      </c>
      <c r="K141" s="49">
        <f t="shared" si="4"/>
        <v>3</v>
      </c>
      <c r="L141" s="49">
        <f t="shared" si="4"/>
        <v>180.12599999999998</v>
      </c>
      <c r="M141" s="49">
        <f t="shared" si="4"/>
        <v>2</v>
      </c>
      <c r="N141" s="49">
        <f t="shared" si="4"/>
        <v>1709.6989999999998</v>
      </c>
    </row>
    <row r="142" spans="1:14" x14ac:dyDescent="0.25">
      <c r="A142" s="149"/>
      <c r="B142" s="148"/>
      <c r="C142" s="155" t="s">
        <v>213</v>
      </c>
      <c r="D142" s="49">
        <f>SUMIF($B$6:$B$134,5,D6:D134)</f>
        <v>578</v>
      </c>
      <c r="E142" s="49">
        <f t="shared" ref="E142:N142" si="5">SUMIF($B$6:$B$134,5,E6:E134)</f>
        <v>570</v>
      </c>
      <c r="F142" s="49">
        <f t="shared" si="5"/>
        <v>367518.21160286089</v>
      </c>
      <c r="G142" s="49">
        <f t="shared" si="5"/>
        <v>468</v>
      </c>
      <c r="H142" s="49">
        <f t="shared" si="5"/>
        <v>38865.933000000005</v>
      </c>
      <c r="I142" s="49">
        <f t="shared" si="5"/>
        <v>7</v>
      </c>
      <c r="J142" s="49">
        <f t="shared" si="5"/>
        <v>11490.933000000001</v>
      </c>
      <c r="K142" s="49">
        <f t="shared" si="5"/>
        <v>2</v>
      </c>
      <c r="L142" s="49">
        <f t="shared" si="5"/>
        <v>652.92999999999904</v>
      </c>
      <c r="M142" s="49">
        <f t="shared" si="5"/>
        <v>7</v>
      </c>
      <c r="N142" s="49">
        <f t="shared" si="5"/>
        <v>7254.2350000000006</v>
      </c>
    </row>
    <row r="143" spans="1:14" x14ac:dyDescent="0.25">
      <c r="A143" s="149"/>
      <c r="B143" s="148"/>
      <c r="C143" s="156" t="s">
        <v>214</v>
      </c>
      <c r="D143" s="52">
        <f>SUMIF($B$6:$B$134,6,D6:D134)</f>
        <v>16</v>
      </c>
      <c r="E143" s="52">
        <f t="shared" ref="E143:N143" si="6">SUMIF($B$6:$B$134,6,E6:E134)</f>
        <v>16</v>
      </c>
      <c r="F143" s="52">
        <f t="shared" si="6"/>
        <v>73426.73</v>
      </c>
      <c r="G143" s="52">
        <f t="shared" si="6"/>
        <v>11</v>
      </c>
      <c r="H143" s="52">
        <f t="shared" si="6"/>
        <v>1032.008</v>
      </c>
      <c r="I143" s="52">
        <f t="shared" si="6"/>
        <v>0</v>
      </c>
      <c r="J143" s="52">
        <f t="shared" si="6"/>
        <v>0</v>
      </c>
      <c r="K143" s="52">
        <f t="shared" si="6"/>
        <v>0</v>
      </c>
      <c r="L143" s="52">
        <f t="shared" si="6"/>
        <v>0</v>
      </c>
      <c r="M143" s="52">
        <f t="shared" si="6"/>
        <v>0</v>
      </c>
      <c r="N143" s="52">
        <f t="shared" si="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Marzo 2002</vt:lpstr>
      <vt:lpstr>Abril 2002</vt:lpstr>
      <vt:lpstr>Mayo 2002</vt:lpstr>
      <vt:lpstr>Junio 2002</vt:lpstr>
      <vt:lpstr>Julio 2002</vt:lpstr>
      <vt:lpstr>Agosto 2002</vt:lpstr>
      <vt:lpstr>Septiembre 2002</vt:lpstr>
      <vt:lpstr>Octubre 2002</vt:lpstr>
      <vt:lpstr>Noviembre 2002</vt:lpstr>
      <vt:lpstr>Diciembre 2002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Ramírez Alfaro Fernanda Liliana</dc:creator>
  <cp:lastModifiedBy>Ramírez Alfaro Fernanda Liliana</cp:lastModifiedBy>
  <dcterms:created xsi:type="dcterms:W3CDTF">2013-10-28T17:06:54Z</dcterms:created>
  <dcterms:modified xsi:type="dcterms:W3CDTF">2013-10-28T17:22:54Z</dcterms:modified>
</cp:coreProperties>
</file>