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90" windowWidth="9570" windowHeight="5475" activeTab="0"/>
  </bookViews>
  <sheets>
    <sheet name="Vida" sheetId="1" r:id="rId1"/>
    <sheet name="Mutuales" sheetId="2" r:id="rId2"/>
  </sheets>
  <definedNames>
    <definedName name="_xlnm.Print_Area" localSheetId="1">'Mutuales'!$A$1:$K$22</definedName>
    <definedName name="_xlnm.Print_Area" localSheetId="0">'Vida'!$A$2:$M$45</definedName>
  </definedNames>
  <calcPr fullCalcOnLoad="1"/>
</workbook>
</file>

<file path=xl/sharedStrings.xml><?xml version="1.0" encoding="utf-8"?>
<sst xmlns="http://schemas.openxmlformats.org/spreadsheetml/2006/main" count="113" uniqueCount="87">
  <si>
    <t>CUMPLIMIENTO DE NORMAS</t>
  </si>
  <si>
    <t>SOCIEDAD</t>
  </si>
  <si>
    <t>PATRIMONIO</t>
  </si>
  <si>
    <t>OBLIGACION DE</t>
  </si>
  <si>
    <t>INVER.REPRES.</t>
  </si>
  <si>
    <t>SUPERAV.(DEF) DE</t>
  </si>
  <si>
    <t>INVERSIONES</t>
  </si>
  <si>
    <t>DE RIESGO</t>
  </si>
  <si>
    <t>TOTAL</t>
  </si>
  <si>
    <t>FINANC.</t>
  </si>
  <si>
    <t>INVERTIR LAS RES.</t>
  </si>
  <si>
    <t>DE RES.TEC Y PAT.</t>
  </si>
  <si>
    <t>INV.REPRES.DE RES.</t>
  </si>
  <si>
    <t>REPRESENTATIVAS</t>
  </si>
  <si>
    <t>TEC. Y PAT.RIESGO</t>
  </si>
  <si>
    <t>ENDEUDAMIENTO</t>
  </si>
  <si>
    <t>Caja Reaseguradora</t>
  </si>
  <si>
    <t>Chilena Consolidada</t>
  </si>
  <si>
    <t>Consorcio Nacional</t>
  </si>
  <si>
    <t>Cruz del Sur</t>
  </si>
  <si>
    <t>Interamericana</t>
  </si>
  <si>
    <t>Renta Nacional</t>
  </si>
  <si>
    <t>PAT. RIESGO</t>
  </si>
  <si>
    <t>RES. PREVIS.</t>
  </si>
  <si>
    <t>RES. NO PREVIS.</t>
  </si>
  <si>
    <t>RES. ADIC.</t>
  </si>
  <si>
    <t>INVERSIONES NO</t>
  </si>
  <si>
    <t>Ohio National</t>
  </si>
  <si>
    <t xml:space="preserve">Huelén </t>
  </si>
  <si>
    <t>Banchile</t>
  </si>
  <si>
    <t xml:space="preserve">  </t>
  </si>
  <si>
    <t>CN Life</t>
  </si>
  <si>
    <t xml:space="preserve">Euroamérica </t>
  </si>
  <si>
    <t>Bci</t>
  </si>
  <si>
    <t xml:space="preserve">ING </t>
  </si>
  <si>
    <t>Principal</t>
  </si>
  <si>
    <t xml:space="preserve">Cardif   </t>
  </si>
  <si>
    <t>Penta</t>
  </si>
  <si>
    <t>Bice</t>
  </si>
  <si>
    <t xml:space="preserve">Mapfre  </t>
  </si>
  <si>
    <t>MUTUALIDADES</t>
  </si>
  <si>
    <t>VENTAS INSTITUCIONALES EXCLUSIVAMENTE</t>
  </si>
  <si>
    <t>OBLIGACION</t>
  </si>
  <si>
    <t>SUPERAVIT (DEF)</t>
  </si>
  <si>
    <t>REPRESENT.</t>
  </si>
  <si>
    <t>DE PATRIMONIO</t>
  </si>
  <si>
    <t>VENTAS INSTITUCIONALES Y NO INSTITUCIONALES SIMULTANEAMENTE</t>
  </si>
  <si>
    <t xml:space="preserve">OBLIGACION DE </t>
  </si>
  <si>
    <t xml:space="preserve">INVERSIONES </t>
  </si>
  <si>
    <t>SUPERAVIT (DEFICIT)</t>
  </si>
  <si>
    <t>TOTALES</t>
  </si>
  <si>
    <t>Y  PATRIMONIO</t>
  </si>
  <si>
    <t>VENTAS NO INST.</t>
  </si>
  <si>
    <t>VENTAS INST.</t>
  </si>
  <si>
    <t>Y PATRIMONIO</t>
  </si>
  <si>
    <t>MUTUALIDAD DE CARABINEROS</t>
  </si>
  <si>
    <t>MUTUALIDAD DEL EJERCITO Y AVIACION</t>
  </si>
  <si>
    <t>MUTUAL DE SEGUROS</t>
  </si>
  <si>
    <t xml:space="preserve">CLC </t>
  </si>
  <si>
    <t>Santander</t>
  </si>
  <si>
    <t>COMPAÑIAS DE SEGUROS DEL SEGUNDO GRUPO</t>
  </si>
  <si>
    <t>Compañías de Seguros de Vida</t>
  </si>
  <si>
    <t>Compañías de Reaseguros de Vida</t>
  </si>
  <si>
    <t>TOTAL CIAS. DE SEGUROS DE VIDA</t>
  </si>
  <si>
    <t>TOTAL CIAS. DE REASEGUROS DE VIDA</t>
  </si>
  <si>
    <t>TOTAL CIAS. DEL SEGUNDO GRUPO</t>
  </si>
  <si>
    <t>DE INV. REPRES.</t>
  </si>
  <si>
    <t>DE INV. LAS</t>
  </si>
  <si>
    <t>DE INV. EL</t>
  </si>
  <si>
    <t>Y  PAT. RIESGO</t>
  </si>
  <si>
    <t>DE RES. TECNICAS</t>
  </si>
  <si>
    <t xml:space="preserve"> INV. LAS RES. TEC.</t>
  </si>
  <si>
    <t>REPRES. DE RES. TEC.</t>
  </si>
  <si>
    <t>DE RES.TEC.</t>
  </si>
  <si>
    <t>DE RES. TEC.</t>
  </si>
  <si>
    <t>RES. TECNICAS</t>
  </si>
  <si>
    <t>(1)</t>
  </si>
  <si>
    <t xml:space="preserve">Ace </t>
  </si>
  <si>
    <t>BBVA</t>
  </si>
  <si>
    <t>(al 31 de diciembre de 2007, montos expresados en miles de pesos)</t>
  </si>
  <si>
    <t>Met Life</t>
  </si>
  <si>
    <t xml:space="preserve">CorpVida  </t>
  </si>
  <si>
    <t>Con fecha 30 de junio de 2007, la compañía Security Rentas Seguros de Vida S.A. se ha fusionado con la compañía Seguros Vida Security Previsión S.A. Con fecha 31 de diciembre de 2007 la compañía Cigna Compañía de Seguros de Vida (Chile) S.A. se ha fusionado con la compañía Seguros Vida Security Previsión S.A.</t>
  </si>
  <si>
    <t>ABN Amro (1)</t>
  </si>
  <si>
    <t>Security Previsión (2)</t>
  </si>
  <si>
    <t>(2)</t>
  </si>
  <si>
    <t>La compañía presenta déficit de inversiones representativas de Reservas Técnicas y Patrimonio de Riesgo ascendente a M$15.963. Para solucionar dicho déficit, la compañía contrató créditos por M$300.000, los que fueron ingresados en una cuenta corriente bancaria de la compañía.</t>
  </si>
</sst>
</file>

<file path=xl/styles.xml><?xml version="1.0" encoding="utf-8"?>
<styleSheet xmlns="http://schemas.openxmlformats.org/spreadsheetml/2006/main">
  <numFmts count="7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Ch$&quot;#,##0_);\(&quot;Ch$&quot;#,##0\)"/>
    <numFmt numFmtId="195" formatCode="&quot;Ch$&quot;#,##0_);[Red]\(&quot;Ch$&quot;#,##0\)"/>
    <numFmt numFmtId="196" formatCode="&quot;Ch$&quot;#,##0.00_);\(&quot;Ch$&quot;#,##0.00\)"/>
    <numFmt numFmtId="197" formatCode="&quot;Ch$&quot;#,##0.00_);[Red]\(&quot;Ch$&quot;#,##0.00\)"/>
    <numFmt numFmtId="198" formatCode="_(&quot;Ch$&quot;* #,##0_);_(&quot;Ch$&quot;* \(#,##0\);_(&quot;Ch$&quot;* &quot;-&quot;_);_(@_)"/>
    <numFmt numFmtId="199" formatCode="_(&quot;Ch$&quot;* #,##0.00_);_(&quot;Ch$&quot;* \(#,##0.00\);_(&quot;Ch$&quot;* &quot;-&quot;??_);_(@_)"/>
    <numFmt numFmtId="200" formatCode="#,##0\ &quot;Pts&quot;;\-#,##0\ &quot;Pts&quot;"/>
    <numFmt numFmtId="201" formatCode="#,##0\ &quot;Pts&quot;;[Red]\-#,##0\ &quot;Pts&quot;"/>
    <numFmt numFmtId="202" formatCode="#,##0.00\ &quot;Pts&quot;;\-#,##0.00\ &quot;Pts&quot;"/>
    <numFmt numFmtId="203" formatCode="#,##0.00\ &quot;Pts&quot;;[Red]\-#,##0.00\ &quot;Pts&quot;"/>
    <numFmt numFmtId="204" formatCode="_-* #,##0\ &quot;Pts&quot;_-;\-* #,##0\ &quot;Pts&quot;_-;_-* &quot;-&quot;\ &quot;Pts&quot;_-;_-@_-"/>
    <numFmt numFmtId="205" formatCode="_-* #,##0\ _P_t_s_-;\-* #,##0\ _P_t_s_-;_-* &quot;-&quot;\ _P_t_s_-;_-@_-"/>
    <numFmt numFmtId="206" formatCode="_-* #,##0.00\ &quot;Pts&quot;_-;\-* #,##0.00\ &quot;Pts&quot;_-;_-* &quot;-&quot;??\ &quot;Pts&quot;_-;_-@_-"/>
    <numFmt numFmtId="207" formatCode="_-* #,##0.00\ _P_t_s_-;\-* #,##0.00\ _P_t_s_-;_-* &quot;-&quot;??\ _P_t_s_-;_-@_-"/>
    <numFmt numFmtId="208" formatCode="#,##0\ &quot;$&quot;_);\(#,##0\ &quot;$&quot;\)"/>
    <numFmt numFmtId="209" formatCode="#,##0\ &quot;$&quot;_);[Red]\(#,##0\ &quot;$&quot;\)"/>
    <numFmt numFmtId="210" formatCode="#,##0.00\ &quot;$&quot;_);\(#,##0.00\ &quot;$&quot;\)"/>
    <numFmt numFmtId="211" formatCode="#,##0.00\ &quot;$&quot;_);[Red]\(#,##0.00\ &quot;$&quot;\)"/>
    <numFmt numFmtId="212" formatCode="_ * #,##0_)\ &quot;$&quot;_ ;_ * \(#,##0\)\ &quot;$&quot;_ ;_ * &quot;-&quot;_)\ &quot;$&quot;_ ;_ @_ "/>
    <numFmt numFmtId="213" formatCode="_ * #,##0_)\ _$_ ;_ * \(#,##0\)\ _$_ ;_ * &quot;-&quot;_)\ _$_ ;_ @_ "/>
    <numFmt numFmtId="214" formatCode="_ * #,##0.00_)\ &quot;$&quot;_ ;_ * \(#,##0.00\)\ &quot;$&quot;_ ;_ * &quot;-&quot;??_)\ &quot;$&quot;_ ;_ @_ "/>
    <numFmt numFmtId="215" formatCode="_ * #,##0.00_)\ _$_ ;_ * \(#,##0.00\)\ _$_ ;_ * &quot;-&quot;??_)\ _$_ ;_ @_ "/>
    <numFmt numFmtId="216" formatCode="#,##0&quot; Pts&quot;;\-#,##0&quot; Pts&quot;"/>
    <numFmt numFmtId="217" formatCode="#,##0&quot; Pts&quot;;[Red]\-#,##0&quot; Pts&quot;"/>
    <numFmt numFmtId="218" formatCode="#,##0.00&quot; Pts&quot;;\-#,##0.00&quot; Pts&quot;"/>
    <numFmt numFmtId="219" formatCode="#,##0.00&quot; Pts&quot;;[Red]\-#,##0.00&quot; Pts&quot;"/>
    <numFmt numFmtId="220" formatCode="#,##0.000"/>
    <numFmt numFmtId="221" formatCode="0.00000000"/>
    <numFmt numFmtId="222" formatCode="0.0000000"/>
    <numFmt numFmtId="223" formatCode="0.000000"/>
    <numFmt numFmtId="224" formatCode="0.00000"/>
    <numFmt numFmtId="225" formatCode="0.0000"/>
    <numFmt numFmtId="226" formatCode="#,##0.0"/>
  </numFmts>
  <fonts count="10">
    <font>
      <sz val="10"/>
      <name val="MS Sans Serif"/>
      <family val="0"/>
    </font>
    <font>
      <b/>
      <sz val="10"/>
      <name val="MS Sans Serif"/>
      <family val="0"/>
    </font>
    <font>
      <i/>
      <sz val="10"/>
      <name val="MS Sans Serif"/>
      <family val="0"/>
    </font>
    <font>
      <b/>
      <i/>
      <sz val="10"/>
      <name val="MS Sans Serif"/>
      <family val="0"/>
    </font>
    <font>
      <sz val="8"/>
      <name val="MS Sans Serif"/>
      <family val="0"/>
    </font>
    <font>
      <sz val="10"/>
      <color indexed="10"/>
      <name val="MS Sans Serif"/>
      <family val="2"/>
    </font>
    <font>
      <sz val="9"/>
      <name val="MS Sans Serif"/>
      <family val="0"/>
    </font>
    <font>
      <u val="single"/>
      <sz val="8"/>
      <color indexed="12"/>
      <name val="MS Sans Serif"/>
      <family val="0"/>
    </font>
    <font>
      <u val="single"/>
      <sz val="8"/>
      <color indexed="36"/>
      <name val="MS Sans Serif"/>
      <family val="0"/>
    </font>
    <font>
      <sz val="10"/>
      <name val="Times New Roman"/>
      <family val="0"/>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217" fontId="0" fillId="0" borderId="0" applyFont="0" applyFill="0" applyBorder="0" applyAlignment="0" applyProtection="0"/>
    <xf numFmtId="217" fontId="0" fillId="0" borderId="0" applyFon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3" fontId="0" fillId="0" borderId="0" xfId="0" applyNumberFormat="1" applyAlignment="1">
      <alignment horizontal="right"/>
    </xf>
    <xf numFmtId="3" fontId="0" fillId="0" borderId="0" xfId="0" applyNumberFormat="1" applyBorder="1" applyAlignment="1">
      <alignment horizontal="right"/>
    </xf>
    <xf numFmtId="3" fontId="4" fillId="0" borderId="0" xfId="0" applyNumberFormat="1" applyFont="1" applyBorder="1" applyAlignment="1" quotePrefix="1">
      <alignment horizontal="right"/>
    </xf>
    <xf numFmtId="3" fontId="4" fillId="0" borderId="0" xfId="0" applyNumberFormat="1" applyFont="1" applyBorder="1" applyAlignment="1">
      <alignment horizontal="right"/>
    </xf>
    <xf numFmtId="3" fontId="0" fillId="0" borderId="1" xfId="0" applyNumberFormat="1" applyBorder="1" applyAlignment="1">
      <alignment horizontal="right"/>
    </xf>
    <xf numFmtId="3" fontId="4" fillId="0" borderId="0" xfId="0" applyNumberFormat="1" applyFont="1" applyBorder="1" applyAlignment="1" quotePrefix="1">
      <alignment horizontal="center"/>
    </xf>
    <xf numFmtId="3" fontId="4" fillId="0" borderId="2" xfId="0" applyNumberFormat="1" applyFont="1" applyBorder="1" applyAlignment="1">
      <alignment horizontal="left"/>
    </xf>
    <xf numFmtId="3" fontId="0" fillId="0" borderId="0" xfId="0" applyNumberFormat="1" applyFont="1" applyAlignment="1" quotePrefix="1">
      <alignment horizontal="left"/>
    </xf>
    <xf numFmtId="3" fontId="4" fillId="0" borderId="2" xfId="0" applyNumberFormat="1" applyFont="1" applyBorder="1" applyAlignment="1">
      <alignment horizontal="center"/>
    </xf>
    <xf numFmtId="3" fontId="1" fillId="0" borderId="0" xfId="0" applyNumberFormat="1" applyFont="1" applyAlignment="1">
      <alignment/>
    </xf>
    <xf numFmtId="3" fontId="0" fillId="0" borderId="0" xfId="0" applyNumberFormat="1" applyFont="1" applyFill="1" applyAlignment="1">
      <alignment horizontal="right"/>
    </xf>
    <xf numFmtId="3" fontId="0" fillId="0" borderId="0" xfId="0" applyNumberFormat="1" applyFill="1" applyAlignment="1">
      <alignment horizontal="right"/>
    </xf>
    <xf numFmtId="3" fontId="0" fillId="0" borderId="0" xfId="0" applyNumberFormat="1" applyFont="1" applyFill="1" applyAlignment="1">
      <alignment horizontal="left"/>
    </xf>
    <xf numFmtId="4" fontId="0" fillId="0" borderId="0" xfId="0" applyNumberFormat="1" applyFill="1" applyAlignment="1">
      <alignment horizontal="right"/>
    </xf>
    <xf numFmtId="3" fontId="4" fillId="0" borderId="1" xfId="0" applyNumberFormat="1" applyFont="1" applyBorder="1" applyAlignment="1" quotePrefix="1">
      <alignment horizontal="center"/>
    </xf>
    <xf numFmtId="3" fontId="0" fillId="0" borderId="0" xfId="0" applyNumberFormat="1" applyFill="1" applyAlignment="1">
      <alignment horizontal="left"/>
    </xf>
    <xf numFmtId="4" fontId="0" fillId="0" borderId="0" xfId="0" applyNumberFormat="1" applyFont="1" applyFill="1" applyAlignment="1">
      <alignment horizontal="right"/>
    </xf>
    <xf numFmtId="3" fontId="5" fillId="0" borderId="0" xfId="0" applyNumberFormat="1" applyFont="1" applyFill="1" applyAlignment="1">
      <alignment horizontal="right"/>
    </xf>
    <xf numFmtId="3" fontId="1" fillId="0" borderId="0" xfId="0" applyNumberFormat="1" applyFont="1" applyFill="1" applyAlignment="1">
      <alignment horizontal="right"/>
    </xf>
    <xf numFmtId="3" fontId="4" fillId="0" borderId="3" xfId="0" applyNumberFormat="1" applyFont="1" applyFill="1" applyBorder="1" applyAlignment="1" quotePrefix="1">
      <alignment horizontal="left"/>
    </xf>
    <xf numFmtId="3" fontId="0" fillId="0" borderId="3" xfId="0" applyNumberFormat="1" applyFill="1" applyBorder="1" applyAlignment="1">
      <alignment horizontal="right"/>
    </xf>
    <xf numFmtId="4" fontId="0" fillId="0" borderId="3" xfId="0" applyNumberFormat="1" applyFill="1" applyBorder="1" applyAlignment="1">
      <alignment horizontal="right"/>
    </xf>
    <xf numFmtId="3" fontId="4" fillId="0" borderId="0" xfId="0" applyNumberFormat="1" applyFont="1" applyFill="1" applyAlignment="1">
      <alignment horizontal="left"/>
    </xf>
    <xf numFmtId="3" fontId="4" fillId="0" borderId="3" xfId="0" applyNumberFormat="1" applyFont="1" applyFill="1" applyBorder="1" applyAlignment="1">
      <alignment horizontal="left"/>
    </xf>
    <xf numFmtId="3" fontId="0" fillId="0" borderId="0" xfId="0" applyNumberFormat="1" applyFill="1" applyBorder="1" applyAlignment="1">
      <alignment horizontal="right"/>
    </xf>
    <xf numFmtId="3" fontId="0" fillId="0" borderId="0" xfId="0" applyNumberFormat="1" applyFill="1" applyAlignment="1" quotePrefix="1">
      <alignment horizontal="left"/>
    </xf>
    <xf numFmtId="3" fontId="1" fillId="0" borderId="0" xfId="0" applyNumberFormat="1" applyFont="1" applyAlignment="1">
      <alignment horizontal="left"/>
    </xf>
    <xf numFmtId="3" fontId="1" fillId="0" borderId="0" xfId="0" applyNumberFormat="1" applyFont="1" applyAlignment="1">
      <alignment horizontal="right"/>
    </xf>
    <xf numFmtId="3" fontId="1" fillId="0" borderId="0" xfId="0" applyNumberFormat="1" applyFont="1" applyAlignment="1" quotePrefix="1">
      <alignment horizontal="left"/>
    </xf>
    <xf numFmtId="0" fontId="4" fillId="0" borderId="0" xfId="0" applyFont="1" applyAlignment="1">
      <alignment/>
    </xf>
    <xf numFmtId="0" fontId="0" fillId="0" borderId="0" xfId="0" applyBorder="1" applyAlignment="1">
      <alignment/>
    </xf>
    <xf numFmtId="0" fontId="6" fillId="0" borderId="0" xfId="0" applyFont="1" applyBorder="1" applyAlignment="1">
      <alignment/>
    </xf>
    <xf numFmtId="0" fontId="4" fillId="0" borderId="0" xfId="0" applyFont="1" applyBorder="1" applyAlignment="1">
      <alignment/>
    </xf>
    <xf numFmtId="0" fontId="9" fillId="0" borderId="0" xfId="0" applyFont="1" applyBorder="1" applyAlignment="1">
      <alignment/>
    </xf>
    <xf numFmtId="0" fontId="0" fillId="0" borderId="0" xfId="0" applyFont="1" applyAlignment="1">
      <alignment/>
    </xf>
    <xf numFmtId="0" fontId="4" fillId="0" borderId="2" xfId="0" applyFont="1" applyBorder="1" applyAlignment="1">
      <alignment/>
    </xf>
    <xf numFmtId="0" fontId="4" fillId="0" borderId="2" xfId="0" applyFont="1" applyBorder="1" applyAlignment="1">
      <alignment horizontal="center"/>
    </xf>
    <xf numFmtId="0" fontId="4" fillId="0" borderId="2" xfId="0" applyFont="1" applyBorder="1" applyAlignment="1" quotePrefix="1">
      <alignment horizontal="center"/>
    </xf>
    <xf numFmtId="0" fontId="4" fillId="0" borderId="0" xfId="0" applyFont="1" applyAlignment="1">
      <alignment horizontal="center"/>
    </xf>
    <xf numFmtId="0" fontId="4" fillId="0" borderId="1" xfId="0" applyFont="1" applyBorder="1" applyAlignment="1">
      <alignment/>
    </xf>
    <xf numFmtId="0" fontId="4" fillId="0" borderId="1" xfId="0" applyFont="1" applyBorder="1" applyAlignment="1">
      <alignment horizontal="center"/>
    </xf>
    <xf numFmtId="0" fontId="4" fillId="0" borderId="1" xfId="0" applyFont="1" applyBorder="1" applyAlignment="1" quotePrefix="1">
      <alignment horizontal="center"/>
    </xf>
    <xf numFmtId="2" fontId="4" fillId="0" borderId="0" xfId="0" applyNumberFormat="1" applyFont="1" applyAlignment="1">
      <alignment/>
    </xf>
    <xf numFmtId="3" fontId="4" fillId="0" borderId="0" xfId="0" applyNumberFormat="1" applyFont="1" applyAlignment="1">
      <alignment horizontal="center"/>
    </xf>
    <xf numFmtId="3" fontId="4" fillId="0" borderId="0" xfId="0" applyNumberFormat="1" applyFont="1" applyAlignment="1" quotePrefix="1">
      <alignment horizontal="center"/>
    </xf>
    <xf numFmtId="2" fontId="4" fillId="0" borderId="0" xfId="0" applyNumberFormat="1" applyFont="1" applyAlignment="1">
      <alignment horizontal="center"/>
    </xf>
    <xf numFmtId="0" fontId="4" fillId="0" borderId="0" xfId="0" applyNumberFormat="1" applyFont="1" applyAlignment="1">
      <alignment horizontal="center"/>
    </xf>
    <xf numFmtId="3" fontId="4" fillId="0" borderId="0" xfId="0" applyNumberFormat="1" applyFont="1" applyAlignment="1">
      <alignment/>
    </xf>
    <xf numFmtId="2" fontId="0" fillId="0" borderId="0" xfId="0" applyNumberFormat="1" applyFont="1" applyAlignment="1">
      <alignment/>
    </xf>
    <xf numFmtId="3" fontId="0" fillId="0" borderId="0" xfId="0" applyNumberFormat="1" applyFont="1" applyAlignment="1">
      <alignment/>
    </xf>
    <xf numFmtId="3" fontId="4" fillId="0" borderId="2" xfId="0" applyNumberFormat="1" applyFont="1" applyBorder="1" applyAlignment="1" quotePrefix="1">
      <alignment horizontal="center"/>
    </xf>
    <xf numFmtId="2" fontId="4" fillId="0" borderId="1" xfId="0" applyNumberFormat="1" applyFont="1" applyBorder="1" applyAlignment="1">
      <alignment/>
    </xf>
    <xf numFmtId="3" fontId="4" fillId="0" borderId="1" xfId="0" applyNumberFormat="1" applyFont="1" applyBorder="1" applyAlignment="1">
      <alignment horizontal="center"/>
    </xf>
    <xf numFmtId="0" fontId="9" fillId="0" borderId="0" xfId="0" applyFont="1" applyAlignment="1">
      <alignment/>
    </xf>
    <xf numFmtId="0" fontId="0" fillId="0" borderId="0" xfId="0" applyAlignment="1" quotePrefix="1">
      <alignment horizontal="left"/>
    </xf>
    <xf numFmtId="0" fontId="4" fillId="0" borderId="0" xfId="0" applyFont="1" applyAlignment="1" quotePrefix="1">
      <alignment horizontal="left"/>
    </xf>
    <xf numFmtId="0" fontId="1" fillId="0" borderId="0" xfId="0" applyFont="1" applyAlignment="1">
      <alignment/>
    </xf>
    <xf numFmtId="3" fontId="4" fillId="0" borderId="0" xfId="0" applyNumberFormat="1" applyFont="1" applyFill="1" applyBorder="1" applyAlignment="1" quotePrefix="1">
      <alignment horizontal="left"/>
    </xf>
    <xf numFmtId="4" fontId="0" fillId="0" borderId="0" xfId="0" applyNumberFormat="1" applyFill="1" applyBorder="1" applyAlignment="1">
      <alignment horizontal="right"/>
    </xf>
    <xf numFmtId="0" fontId="4" fillId="0" borderId="0" xfId="0" applyFont="1" applyFill="1" applyAlignment="1" quotePrefix="1">
      <alignment horizontal="left"/>
    </xf>
    <xf numFmtId="0" fontId="4" fillId="0" borderId="0" xfId="0" applyFont="1" applyAlignment="1">
      <alignment horizontal="right"/>
    </xf>
    <xf numFmtId="3" fontId="0" fillId="0" borderId="3" xfId="0" applyNumberFormat="1" applyFont="1" applyBorder="1" applyAlignment="1">
      <alignment horizontal="left"/>
    </xf>
    <xf numFmtId="3" fontId="1" fillId="0" borderId="4" xfId="0" applyNumberFormat="1" applyFont="1" applyBorder="1" applyAlignment="1">
      <alignment horizontal="left"/>
    </xf>
    <xf numFmtId="3" fontId="0" fillId="0" borderId="4" xfId="0" applyNumberFormat="1" applyFont="1" applyFill="1" applyBorder="1" applyAlignment="1">
      <alignment horizontal="left"/>
    </xf>
    <xf numFmtId="3" fontId="0" fillId="0" borderId="4" xfId="0" applyNumberFormat="1" applyFill="1" applyBorder="1" applyAlignment="1">
      <alignment horizontal="right"/>
    </xf>
    <xf numFmtId="4" fontId="0" fillId="0" borderId="4" xfId="0" applyNumberFormat="1" applyFill="1" applyBorder="1" applyAlignment="1">
      <alignment horizontal="right"/>
    </xf>
    <xf numFmtId="3" fontId="0" fillId="0" borderId="4" xfId="0" applyNumberFormat="1" applyFont="1" applyFill="1" applyBorder="1" applyAlignment="1">
      <alignment horizontal="right"/>
    </xf>
    <xf numFmtId="3" fontId="4" fillId="0" borderId="0" xfId="0" applyNumberFormat="1" applyFont="1" applyBorder="1" applyAlignment="1">
      <alignment horizontal="center"/>
    </xf>
    <xf numFmtId="3" fontId="4" fillId="0" borderId="0" xfId="0" applyNumberFormat="1" applyFont="1" applyAlignment="1">
      <alignment horizontal="center" vertical="center"/>
    </xf>
    <xf numFmtId="3" fontId="4" fillId="0" borderId="0" xfId="0" applyNumberFormat="1" applyFont="1" applyAlignment="1">
      <alignment horizontal="center"/>
    </xf>
    <xf numFmtId="3" fontId="0" fillId="0" borderId="1" xfId="0" applyNumberFormat="1" applyBorder="1" applyAlignment="1">
      <alignment horizontal="center"/>
    </xf>
    <xf numFmtId="4" fontId="0" fillId="0" borderId="0" xfId="0" applyNumberFormat="1" applyFill="1" applyAlignment="1">
      <alignment horizontal="left"/>
    </xf>
    <xf numFmtId="3" fontId="0" fillId="0" borderId="0" xfId="0" applyNumberFormat="1" applyFill="1" applyAlignment="1" quotePrefix="1">
      <alignment horizontal="right" vertical="top"/>
    </xf>
    <xf numFmtId="3" fontId="4" fillId="0" borderId="3" xfId="0" applyNumberFormat="1" applyFont="1" applyBorder="1" applyAlignment="1" quotePrefix="1">
      <alignment horizontal="center"/>
    </xf>
    <xf numFmtId="3" fontId="0" fillId="0" borderId="0" xfId="0" applyNumberFormat="1" applyFill="1" applyAlignment="1">
      <alignment horizontal="justify"/>
    </xf>
    <xf numFmtId="3" fontId="4" fillId="0" borderId="3" xfId="0" applyNumberFormat="1" applyFont="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1"/>
    <pageSetUpPr fitToPage="1"/>
  </sheetPr>
  <dimension ref="A2:O65"/>
  <sheetViews>
    <sheetView tabSelected="1" zoomScale="90" zoomScaleNormal="90" workbookViewId="0" topLeftCell="A1">
      <selection activeCell="A1" sqref="A1"/>
    </sheetView>
  </sheetViews>
  <sheetFormatPr defaultColWidth="11.421875" defaultRowHeight="12.75"/>
  <cols>
    <col min="1" max="1" width="4.7109375" style="1" customWidth="1"/>
    <col min="2" max="2" width="31.421875" style="1" customWidth="1"/>
    <col min="3" max="3" width="14.00390625" style="1" customWidth="1"/>
    <col min="4" max="4" width="8.140625" style="1" customWidth="1"/>
    <col min="5" max="5" width="8.57421875" style="1" customWidth="1"/>
    <col min="6" max="6" width="17.00390625" style="1" bestFit="1" customWidth="1"/>
    <col min="7" max="7" width="16.7109375" style="1" bestFit="1" customWidth="1"/>
    <col min="8" max="8" width="18.00390625" style="1" bestFit="1" customWidth="1"/>
    <col min="9" max="9" width="17.7109375" style="1" bestFit="1" customWidth="1"/>
    <col min="10" max="10" width="15.7109375" style="1" customWidth="1"/>
    <col min="11" max="11" width="16.28125" style="1" customWidth="1"/>
    <col min="12" max="12" width="15.140625" style="1" customWidth="1"/>
    <col min="13" max="13" width="14.28125" style="1" customWidth="1"/>
    <col min="14" max="14" width="14.57421875" style="1" bestFit="1" customWidth="1"/>
    <col min="15" max="16384" width="11.421875" style="1" customWidth="1"/>
  </cols>
  <sheetData>
    <row r="2" spans="1:5" ht="12.75">
      <c r="A2" s="27" t="s">
        <v>0</v>
      </c>
      <c r="B2" s="27"/>
      <c r="C2" s="28"/>
      <c r="D2" s="28"/>
      <c r="E2" s="10"/>
    </row>
    <row r="3" spans="1:4" ht="12.75">
      <c r="A3" s="29" t="s">
        <v>60</v>
      </c>
      <c r="B3" s="29"/>
      <c r="C3" s="28"/>
      <c r="D3" s="28"/>
    </row>
    <row r="4" spans="1:13" ht="12.75">
      <c r="A4" s="8" t="s">
        <v>79</v>
      </c>
      <c r="B4" s="29"/>
      <c r="C4" s="28"/>
      <c r="D4" s="28"/>
      <c r="M4" s="5"/>
    </row>
    <row r="5" spans="1:14" ht="13.5" customHeight="1">
      <c r="A5" s="7" t="s">
        <v>1</v>
      </c>
      <c r="B5" s="7"/>
      <c r="C5" s="9" t="s">
        <v>2</v>
      </c>
      <c r="D5" s="74" t="s">
        <v>15</v>
      </c>
      <c r="E5" s="74"/>
      <c r="F5" s="9" t="s">
        <v>3</v>
      </c>
      <c r="G5" s="51" t="s">
        <v>4</v>
      </c>
      <c r="H5" s="51" t="s">
        <v>5</v>
      </c>
      <c r="I5" s="9" t="s">
        <v>26</v>
      </c>
      <c r="J5" s="9" t="s">
        <v>6</v>
      </c>
      <c r="K5" s="9" t="s">
        <v>6</v>
      </c>
      <c r="L5" s="9" t="s">
        <v>6</v>
      </c>
      <c r="M5" s="9" t="s">
        <v>6</v>
      </c>
      <c r="N5" s="10"/>
    </row>
    <row r="6" spans="1:14" ht="12.75">
      <c r="A6" s="2"/>
      <c r="B6" s="2"/>
      <c r="C6" s="6" t="s">
        <v>7</v>
      </c>
      <c r="D6" s="68" t="s">
        <v>8</v>
      </c>
      <c r="E6" s="68" t="s">
        <v>9</v>
      </c>
      <c r="F6" s="6" t="s">
        <v>10</v>
      </c>
      <c r="G6" s="45" t="s">
        <v>11</v>
      </c>
      <c r="H6" s="68" t="s">
        <v>12</v>
      </c>
      <c r="I6" s="68" t="s">
        <v>13</v>
      </c>
      <c r="J6" s="68" t="s">
        <v>23</v>
      </c>
      <c r="K6" s="68" t="s">
        <v>24</v>
      </c>
      <c r="L6" s="69" t="s">
        <v>25</v>
      </c>
      <c r="M6" s="70" t="s">
        <v>22</v>
      </c>
      <c r="N6" s="10"/>
    </row>
    <row r="7" spans="1:13" ht="12.75">
      <c r="A7" s="5"/>
      <c r="B7" s="5"/>
      <c r="C7" s="5"/>
      <c r="D7" s="5"/>
      <c r="E7" s="5"/>
      <c r="F7" s="15" t="s">
        <v>14</v>
      </c>
      <c r="G7" s="15" t="s">
        <v>7</v>
      </c>
      <c r="H7" s="15" t="s">
        <v>14</v>
      </c>
      <c r="I7" s="53"/>
      <c r="J7" s="71"/>
      <c r="K7" s="71"/>
      <c r="L7" s="71"/>
      <c r="M7" s="71"/>
    </row>
    <row r="8" spans="1:13" ht="12.75">
      <c r="A8" s="2"/>
      <c r="B8" s="2"/>
      <c r="C8" s="2"/>
      <c r="D8" s="2"/>
      <c r="E8" s="2"/>
      <c r="F8" s="3"/>
      <c r="G8" s="6"/>
      <c r="H8" s="3"/>
      <c r="I8" s="4"/>
      <c r="J8" s="2"/>
      <c r="K8" s="2"/>
      <c r="L8" s="2"/>
      <c r="M8" s="2"/>
    </row>
    <row r="9" spans="1:13" ht="12.75">
      <c r="A9" s="27" t="s">
        <v>61</v>
      </c>
      <c r="B9" s="2"/>
      <c r="C9" s="2"/>
      <c r="D9" s="2"/>
      <c r="E9" s="2"/>
      <c r="F9" s="3"/>
      <c r="G9" s="12"/>
      <c r="H9" s="11"/>
      <c r="I9" s="4"/>
      <c r="J9" s="2"/>
      <c r="K9" s="2"/>
      <c r="L9" s="2"/>
      <c r="M9" s="2"/>
    </row>
    <row r="10" spans="1:13" s="12" customFormat="1" ht="12.75">
      <c r="A10" s="11">
        <v>1</v>
      </c>
      <c r="B10" s="72" t="s">
        <v>83</v>
      </c>
      <c r="C10" s="12">
        <v>1766039</v>
      </c>
      <c r="D10" s="14">
        <v>0.42</v>
      </c>
      <c r="E10" s="14">
        <v>0.16</v>
      </c>
      <c r="F10" s="12">
        <v>2332365</v>
      </c>
      <c r="G10" s="12">
        <f aca="true" t="shared" si="0" ref="G10:G34">+J10+K10+L10+M10</f>
        <v>2316402</v>
      </c>
      <c r="H10" s="11">
        <f aca="true" t="shared" si="1" ref="H10:H34">G10-F10</f>
        <v>-15963</v>
      </c>
      <c r="I10" s="12">
        <v>0</v>
      </c>
      <c r="J10" s="12">
        <v>0</v>
      </c>
      <c r="K10" s="12">
        <v>376069</v>
      </c>
      <c r="L10" s="12">
        <v>190257</v>
      </c>
      <c r="M10" s="12">
        <v>1750076</v>
      </c>
    </row>
    <row r="11" spans="1:13" s="12" customFormat="1" ht="12.75">
      <c r="A11" s="11">
        <v>2</v>
      </c>
      <c r="B11" s="72" t="s">
        <v>77</v>
      </c>
      <c r="C11" s="12">
        <v>1766039</v>
      </c>
      <c r="D11" s="14">
        <v>0.62</v>
      </c>
      <c r="E11" s="14">
        <v>0.43</v>
      </c>
      <c r="F11" s="12">
        <v>2162983</v>
      </c>
      <c r="G11" s="12">
        <f t="shared" si="0"/>
        <v>2291214</v>
      </c>
      <c r="H11" s="11">
        <f t="shared" si="1"/>
        <v>128231</v>
      </c>
      <c r="I11" s="12">
        <v>31520</v>
      </c>
      <c r="J11" s="12">
        <v>0</v>
      </c>
      <c r="K11" s="12">
        <v>396944</v>
      </c>
      <c r="L11" s="12">
        <v>0</v>
      </c>
      <c r="M11" s="12">
        <v>1894270</v>
      </c>
    </row>
    <row r="12" spans="1:14" s="11" customFormat="1" ht="12.75">
      <c r="A12" s="11">
        <v>3</v>
      </c>
      <c r="B12" s="13" t="s">
        <v>29</v>
      </c>
      <c r="C12" s="12">
        <v>5972165</v>
      </c>
      <c r="D12" s="14">
        <v>2.12</v>
      </c>
      <c r="E12" s="14">
        <v>0.47</v>
      </c>
      <c r="F12" s="12">
        <v>27335546</v>
      </c>
      <c r="G12" s="12">
        <f t="shared" si="0"/>
        <v>31660275</v>
      </c>
      <c r="H12" s="11">
        <f t="shared" si="1"/>
        <v>4324729</v>
      </c>
      <c r="I12" s="12">
        <v>4078632</v>
      </c>
      <c r="J12" s="12">
        <v>0</v>
      </c>
      <c r="K12" s="12">
        <v>21446819</v>
      </c>
      <c r="L12" s="12">
        <v>0</v>
      </c>
      <c r="M12" s="12">
        <v>10213456</v>
      </c>
      <c r="N12" s="12"/>
    </row>
    <row r="13" spans="1:13" s="12" customFormat="1" ht="12.75">
      <c r="A13" s="11">
        <v>4</v>
      </c>
      <c r="B13" s="72" t="s">
        <v>78</v>
      </c>
      <c r="C13" s="12">
        <v>9363949</v>
      </c>
      <c r="D13" s="14">
        <v>7.71</v>
      </c>
      <c r="E13" s="14">
        <v>0.2</v>
      </c>
      <c r="F13" s="12">
        <v>160840856</v>
      </c>
      <c r="G13" s="12">
        <f t="shared" si="0"/>
        <v>168424218</v>
      </c>
      <c r="H13" s="11">
        <f t="shared" si="1"/>
        <v>7583362</v>
      </c>
      <c r="I13" s="12">
        <v>3705799</v>
      </c>
      <c r="J13" s="12">
        <v>140534970</v>
      </c>
      <c r="K13" s="12">
        <f>1229592+9712345</f>
        <v>10941937</v>
      </c>
      <c r="L13" s="12">
        <v>0</v>
      </c>
      <c r="M13" s="12">
        <v>16947311</v>
      </c>
    </row>
    <row r="14" spans="1:13" s="12" customFormat="1" ht="12.75">
      <c r="A14" s="11">
        <v>5</v>
      </c>
      <c r="B14" s="72" t="s">
        <v>33</v>
      </c>
      <c r="C14" s="12">
        <v>8526237</v>
      </c>
      <c r="D14" s="14">
        <v>5.41</v>
      </c>
      <c r="E14" s="14">
        <v>0.7</v>
      </c>
      <c r="F14" s="12">
        <v>75536117</v>
      </c>
      <c r="G14" s="12">
        <f t="shared" si="0"/>
        <v>83660341</v>
      </c>
      <c r="H14" s="11">
        <f t="shared" si="1"/>
        <v>8124224</v>
      </c>
      <c r="I14" s="12">
        <v>993993</v>
      </c>
      <c r="J14" s="12">
        <v>39632564</v>
      </c>
      <c r="K14" s="12">
        <v>28354021</v>
      </c>
      <c r="L14" s="12">
        <v>3785</v>
      </c>
      <c r="M14" s="12">
        <v>15669971</v>
      </c>
    </row>
    <row r="15" spans="1:13" s="12" customFormat="1" ht="12.75">
      <c r="A15" s="11">
        <v>6</v>
      </c>
      <c r="B15" s="72" t="s">
        <v>38</v>
      </c>
      <c r="C15" s="12">
        <v>86974462</v>
      </c>
      <c r="D15" s="14">
        <v>8.45</v>
      </c>
      <c r="E15" s="14">
        <v>0.51</v>
      </c>
      <c r="F15" s="12">
        <v>1442589729</v>
      </c>
      <c r="G15" s="12">
        <f t="shared" si="0"/>
        <v>1490001162</v>
      </c>
      <c r="H15" s="11">
        <f t="shared" si="1"/>
        <v>47411433</v>
      </c>
      <c r="I15" s="12">
        <v>56597658</v>
      </c>
      <c r="J15" s="12">
        <v>1300028691</v>
      </c>
      <c r="K15" s="12">
        <v>57455969</v>
      </c>
      <c r="L15" s="12">
        <v>12963</v>
      </c>
      <c r="M15" s="12">
        <v>132503539</v>
      </c>
    </row>
    <row r="16" spans="1:13" s="11" customFormat="1" ht="12.75">
      <c r="A16" s="11">
        <v>7</v>
      </c>
      <c r="B16" s="13" t="s">
        <v>36</v>
      </c>
      <c r="C16" s="12">
        <v>13540709</v>
      </c>
      <c r="D16" s="14">
        <v>2.85</v>
      </c>
      <c r="E16" s="14">
        <v>0.8</v>
      </c>
      <c r="F16" s="12">
        <v>47966772</v>
      </c>
      <c r="G16" s="12">
        <f t="shared" si="0"/>
        <v>55696659</v>
      </c>
      <c r="H16" s="11">
        <f t="shared" si="1"/>
        <v>7729887</v>
      </c>
      <c r="I16" s="12">
        <v>410338</v>
      </c>
      <c r="J16" s="12">
        <v>0</v>
      </c>
      <c r="K16" s="12">
        <v>34426063</v>
      </c>
      <c r="L16" s="12">
        <v>0</v>
      </c>
      <c r="M16" s="12">
        <v>21270596</v>
      </c>
    </row>
    <row r="17" spans="1:13" s="12" customFormat="1" ht="12.75">
      <c r="A17" s="11">
        <v>8</v>
      </c>
      <c r="B17" s="13" t="s">
        <v>17</v>
      </c>
      <c r="C17" s="12">
        <v>43173549</v>
      </c>
      <c r="D17" s="14">
        <v>8.22</v>
      </c>
      <c r="E17" s="14">
        <v>0.37</v>
      </c>
      <c r="F17" s="12">
        <v>763732305</v>
      </c>
      <c r="G17" s="12">
        <f t="shared" si="0"/>
        <v>796627175</v>
      </c>
      <c r="H17" s="11">
        <f t="shared" si="1"/>
        <v>32894870</v>
      </c>
      <c r="I17" s="12">
        <v>8575500</v>
      </c>
      <c r="J17" s="12">
        <v>615304310</v>
      </c>
      <c r="K17" s="12">
        <v>98268298</v>
      </c>
      <c r="L17" s="12">
        <v>3488958</v>
      </c>
      <c r="M17" s="12">
        <v>79565609</v>
      </c>
    </row>
    <row r="18" spans="1:14" s="18" customFormat="1" ht="12.75">
      <c r="A18" s="11">
        <v>9</v>
      </c>
      <c r="B18" s="72" t="s">
        <v>58</v>
      </c>
      <c r="C18" s="11">
        <v>1766039</v>
      </c>
      <c r="D18" s="17">
        <v>0.86</v>
      </c>
      <c r="E18" s="17">
        <v>0.55</v>
      </c>
      <c r="F18" s="11">
        <v>2322503</v>
      </c>
      <c r="G18" s="12">
        <f t="shared" si="0"/>
        <v>2788760</v>
      </c>
      <c r="H18" s="11">
        <f t="shared" si="1"/>
        <v>466257</v>
      </c>
      <c r="I18" s="11">
        <v>400865</v>
      </c>
      <c r="J18" s="11">
        <v>0</v>
      </c>
      <c r="K18" s="11">
        <f>332273+224191</f>
        <v>556464</v>
      </c>
      <c r="L18" s="11">
        <v>0</v>
      </c>
      <c r="M18" s="11">
        <v>2232296</v>
      </c>
      <c r="N18" s="12"/>
    </row>
    <row r="19" spans="1:13" s="12" customFormat="1" ht="12.75">
      <c r="A19" s="11">
        <v>10</v>
      </c>
      <c r="B19" s="72" t="s">
        <v>31</v>
      </c>
      <c r="C19" s="12">
        <v>16395082</v>
      </c>
      <c r="D19" s="14">
        <v>5.42</v>
      </c>
      <c r="E19" s="14">
        <v>0.14</v>
      </c>
      <c r="F19" s="12">
        <v>303974643</v>
      </c>
      <c r="G19" s="12">
        <f t="shared" si="0"/>
        <v>338716467</v>
      </c>
      <c r="H19" s="11">
        <f t="shared" si="1"/>
        <v>34741824</v>
      </c>
      <c r="I19" s="12">
        <v>4969971</v>
      </c>
      <c r="J19" s="12">
        <v>284963067</v>
      </c>
      <c r="K19" s="12">
        <v>2415555</v>
      </c>
      <c r="L19" s="12">
        <v>200939</v>
      </c>
      <c r="M19" s="12">
        <v>51136906</v>
      </c>
    </row>
    <row r="20" spans="1:13" s="12" customFormat="1" ht="12.75">
      <c r="A20" s="11">
        <v>11</v>
      </c>
      <c r="B20" s="72" t="s">
        <v>18</v>
      </c>
      <c r="C20" s="12">
        <v>137556443</v>
      </c>
      <c r="D20" s="14">
        <v>7.06</v>
      </c>
      <c r="E20" s="14">
        <v>0.5</v>
      </c>
      <c r="F20" s="12">
        <v>2048390057</v>
      </c>
      <c r="G20" s="12">
        <f t="shared" si="0"/>
        <v>2139167755</v>
      </c>
      <c r="H20" s="11">
        <f t="shared" si="1"/>
        <v>90777698</v>
      </c>
      <c r="I20" s="12">
        <v>69609600</v>
      </c>
      <c r="J20" s="12">
        <v>1751804805</v>
      </c>
      <c r="K20" s="12">
        <v>138746245</v>
      </c>
      <c r="L20" s="12">
        <v>431355</v>
      </c>
      <c r="M20" s="12">
        <v>248185350</v>
      </c>
    </row>
    <row r="21" spans="1:13" s="12" customFormat="1" ht="12.75">
      <c r="A21" s="11">
        <v>12</v>
      </c>
      <c r="B21" s="72" t="s">
        <v>81</v>
      </c>
      <c r="C21" s="12">
        <v>54585730</v>
      </c>
      <c r="D21" s="14">
        <v>8.24</v>
      </c>
      <c r="E21" s="14">
        <v>0.31</v>
      </c>
      <c r="F21" s="12">
        <v>1003340343</v>
      </c>
      <c r="G21" s="12">
        <f t="shared" si="0"/>
        <v>1054671291</v>
      </c>
      <c r="H21" s="11">
        <f t="shared" si="1"/>
        <v>51330948</v>
      </c>
      <c r="I21" s="12">
        <v>7650240</v>
      </c>
      <c r="J21" s="12">
        <v>911700245</v>
      </c>
      <c r="K21" s="12">
        <v>37587369</v>
      </c>
      <c r="L21" s="12">
        <v>0</v>
      </c>
      <c r="M21" s="12">
        <v>105383677</v>
      </c>
    </row>
    <row r="22" spans="1:13" s="12" customFormat="1" ht="12.75">
      <c r="A22" s="11">
        <v>13</v>
      </c>
      <c r="B22" s="13" t="s">
        <v>19</v>
      </c>
      <c r="C22" s="12">
        <v>20945502</v>
      </c>
      <c r="D22" s="14">
        <v>5.37</v>
      </c>
      <c r="E22" s="14">
        <v>0.23</v>
      </c>
      <c r="F22" s="12">
        <v>364677505</v>
      </c>
      <c r="G22" s="12">
        <f t="shared" si="0"/>
        <v>404959305</v>
      </c>
      <c r="H22" s="11">
        <f t="shared" si="1"/>
        <v>40281800</v>
      </c>
      <c r="I22" s="12">
        <v>10856121</v>
      </c>
      <c r="J22" s="12">
        <v>303415346</v>
      </c>
      <c r="K22" s="12">
        <v>41034874</v>
      </c>
      <c r="L22" s="12">
        <v>281845</v>
      </c>
      <c r="M22" s="12">
        <v>60227240</v>
      </c>
    </row>
    <row r="23" spans="1:13" s="12" customFormat="1" ht="12.75">
      <c r="A23" s="11">
        <v>14</v>
      </c>
      <c r="B23" s="72" t="s">
        <v>32</v>
      </c>
      <c r="C23" s="12">
        <v>24034191</v>
      </c>
      <c r="D23" s="14">
        <v>11.27</v>
      </c>
      <c r="E23" s="14">
        <v>0.55</v>
      </c>
      <c r="F23" s="12">
        <v>502629442</v>
      </c>
      <c r="G23" s="12">
        <f t="shared" si="0"/>
        <v>515764653</v>
      </c>
      <c r="H23" s="11">
        <f t="shared" si="1"/>
        <v>13135211</v>
      </c>
      <c r="I23" s="12">
        <v>12809144</v>
      </c>
      <c r="J23" s="12">
        <v>381423172</v>
      </c>
      <c r="K23" s="12">
        <v>90628395</v>
      </c>
      <c r="L23" s="12">
        <v>235811</v>
      </c>
      <c r="M23" s="12">
        <v>43477275</v>
      </c>
    </row>
    <row r="24" spans="1:14" s="19" customFormat="1" ht="12.75">
      <c r="A24" s="11">
        <v>15</v>
      </c>
      <c r="B24" s="72" t="s">
        <v>28</v>
      </c>
      <c r="C24" s="12">
        <v>1766039</v>
      </c>
      <c r="D24" s="14">
        <v>0.61</v>
      </c>
      <c r="E24" s="14">
        <v>0.04</v>
      </c>
      <c r="F24" s="12">
        <v>3382815</v>
      </c>
      <c r="G24" s="12">
        <f t="shared" si="0"/>
        <v>3495044</v>
      </c>
      <c r="H24" s="11">
        <f t="shared" si="1"/>
        <v>112229</v>
      </c>
      <c r="I24" s="12">
        <v>897998</v>
      </c>
      <c r="J24" s="12">
        <v>0</v>
      </c>
      <c r="K24" s="12">
        <f>432799+1183977</f>
        <v>1616776</v>
      </c>
      <c r="L24" s="12">
        <v>0</v>
      </c>
      <c r="M24" s="12">
        <v>1878268</v>
      </c>
      <c r="N24" s="12"/>
    </row>
    <row r="25" spans="1:14" s="19" customFormat="1" ht="12.75">
      <c r="A25" s="11">
        <v>16</v>
      </c>
      <c r="B25" s="72" t="s">
        <v>34</v>
      </c>
      <c r="C25" s="12">
        <v>102796084</v>
      </c>
      <c r="D25" s="14">
        <v>8.28</v>
      </c>
      <c r="E25" s="14">
        <v>0.13</v>
      </c>
      <c r="F25" s="12">
        <v>1827555026</v>
      </c>
      <c r="G25" s="12">
        <f t="shared" si="0"/>
        <v>1909532489</v>
      </c>
      <c r="H25" s="11">
        <f t="shared" si="1"/>
        <v>81977463</v>
      </c>
      <c r="I25" s="12">
        <v>13926133</v>
      </c>
      <c r="J25" s="12">
        <v>1567170937</v>
      </c>
      <c r="K25" s="12">
        <f>5612964+62410621+47313831+39325556</f>
        <v>154662972</v>
      </c>
      <c r="L25" s="12">
        <v>835450</v>
      </c>
      <c r="M25" s="12">
        <v>186863130</v>
      </c>
      <c r="N25" s="12"/>
    </row>
    <row r="26" spans="1:13" s="11" customFormat="1" ht="12.75">
      <c r="A26" s="11">
        <v>17</v>
      </c>
      <c r="B26" s="72" t="s">
        <v>20</v>
      </c>
      <c r="C26" s="12">
        <v>17530713</v>
      </c>
      <c r="D26" s="14">
        <v>2.9</v>
      </c>
      <c r="E26" s="14">
        <v>0.43</v>
      </c>
      <c r="F26" s="12">
        <v>171101253</v>
      </c>
      <c r="G26" s="12">
        <f t="shared" si="0"/>
        <v>189494881</v>
      </c>
      <c r="H26" s="11">
        <f t="shared" si="1"/>
        <v>18393628</v>
      </c>
      <c r="I26" s="12">
        <v>10514022</v>
      </c>
      <c r="J26" s="12">
        <v>31770099</v>
      </c>
      <c r="K26" s="12">
        <f>8273332+53132840+61315725</f>
        <v>122721897</v>
      </c>
      <c r="L26" s="12">
        <v>0</v>
      </c>
      <c r="M26" s="12">
        <v>35002885</v>
      </c>
    </row>
    <row r="27" spans="1:13" s="11" customFormat="1" ht="12.75">
      <c r="A27" s="11">
        <v>18</v>
      </c>
      <c r="B27" s="13" t="s">
        <v>39</v>
      </c>
      <c r="C27" s="12">
        <v>1828783</v>
      </c>
      <c r="D27" s="14">
        <v>12.37</v>
      </c>
      <c r="E27" s="14">
        <v>0.48</v>
      </c>
      <c r="F27" s="12">
        <v>31695553</v>
      </c>
      <c r="G27" s="12">
        <f t="shared" si="0"/>
        <v>32258794</v>
      </c>
      <c r="H27" s="11">
        <f t="shared" si="1"/>
        <v>563241</v>
      </c>
      <c r="I27" s="12">
        <v>73208</v>
      </c>
      <c r="J27" s="12">
        <v>28581053</v>
      </c>
      <c r="K27" s="12">
        <v>1298732</v>
      </c>
      <c r="L27" s="12">
        <v>0</v>
      </c>
      <c r="M27" s="12">
        <v>2379009</v>
      </c>
    </row>
    <row r="28" spans="1:13" s="12" customFormat="1" ht="12.75">
      <c r="A28" s="11">
        <v>19</v>
      </c>
      <c r="B28" s="72" t="s">
        <v>80</v>
      </c>
      <c r="C28" s="12">
        <v>84584358</v>
      </c>
      <c r="D28" s="14">
        <v>11.09</v>
      </c>
      <c r="E28" s="14">
        <v>0.31</v>
      </c>
      <c r="F28" s="12">
        <v>1440085315</v>
      </c>
      <c r="G28" s="12">
        <f t="shared" si="0"/>
        <v>1459068647</v>
      </c>
      <c r="H28" s="11">
        <f t="shared" si="1"/>
        <v>18983332</v>
      </c>
      <c r="I28" s="12">
        <v>10772291</v>
      </c>
      <c r="J28" s="12">
        <v>1267116205</v>
      </c>
      <c r="K28" s="12">
        <f>13366894+41099342+4328761+28832131</f>
        <v>87627128</v>
      </c>
      <c r="L28" s="12">
        <v>1</v>
      </c>
      <c r="M28" s="12">
        <v>104325313</v>
      </c>
    </row>
    <row r="29" spans="1:13" s="11" customFormat="1" ht="12.75">
      <c r="A29" s="11">
        <v>20</v>
      </c>
      <c r="B29" s="13" t="s">
        <v>27</v>
      </c>
      <c r="C29" s="12">
        <v>20753429</v>
      </c>
      <c r="D29" s="14">
        <v>11.65</v>
      </c>
      <c r="E29" s="14">
        <v>0.09</v>
      </c>
      <c r="F29" s="12">
        <v>385632684</v>
      </c>
      <c r="G29" s="12">
        <f t="shared" si="0"/>
        <v>390788162</v>
      </c>
      <c r="H29" s="11">
        <f t="shared" si="1"/>
        <v>5155478</v>
      </c>
      <c r="I29" s="12">
        <v>637944</v>
      </c>
      <c r="J29" s="12">
        <v>359331772</v>
      </c>
      <c r="K29" s="12">
        <v>5547484</v>
      </c>
      <c r="L29" s="12">
        <v>0</v>
      </c>
      <c r="M29" s="12">
        <v>25908906</v>
      </c>
    </row>
    <row r="30" spans="1:13" s="11" customFormat="1" ht="12.75">
      <c r="A30" s="11">
        <v>21</v>
      </c>
      <c r="B30" s="72" t="s">
        <v>37</v>
      </c>
      <c r="C30" s="12">
        <v>40863373</v>
      </c>
      <c r="D30" s="14">
        <v>9.73</v>
      </c>
      <c r="E30" s="14">
        <v>0.51</v>
      </c>
      <c r="F30" s="12">
        <v>738276796</v>
      </c>
      <c r="G30" s="12">
        <f t="shared" si="0"/>
        <v>748734839</v>
      </c>
      <c r="H30" s="11">
        <f t="shared" si="1"/>
        <v>10458043</v>
      </c>
      <c r="I30" s="12">
        <v>14488366.16098</v>
      </c>
      <c r="J30" s="12">
        <v>670270555</v>
      </c>
      <c r="K30" s="12">
        <f>334416+5839279+23345798</f>
        <v>29519493</v>
      </c>
      <c r="L30" s="12">
        <v>440069</v>
      </c>
      <c r="M30" s="12">
        <v>48504722</v>
      </c>
    </row>
    <row r="31" spans="1:13" s="12" customFormat="1" ht="12.75">
      <c r="A31" s="11">
        <v>22</v>
      </c>
      <c r="B31" s="72" t="s">
        <v>35</v>
      </c>
      <c r="C31" s="12">
        <v>74010213</v>
      </c>
      <c r="D31" s="14">
        <v>16.48</v>
      </c>
      <c r="E31" s="14">
        <v>0.51</v>
      </c>
      <c r="F31" s="12">
        <v>1368205416</v>
      </c>
      <c r="G31" s="12">
        <f t="shared" si="0"/>
        <v>1370129677</v>
      </c>
      <c r="H31" s="11">
        <f t="shared" si="1"/>
        <v>1924261</v>
      </c>
      <c r="I31" s="12">
        <v>7480288</v>
      </c>
      <c r="J31" s="12">
        <v>1268210623</v>
      </c>
      <c r="K31" s="12">
        <f>1028671+17006814+3508467+4687126</f>
        <v>26231078</v>
      </c>
      <c r="L31" s="12">
        <v>0</v>
      </c>
      <c r="M31" s="12">
        <v>75687976</v>
      </c>
    </row>
    <row r="32" spans="1:14" s="11" customFormat="1" ht="12.75">
      <c r="A32" s="11">
        <v>23</v>
      </c>
      <c r="B32" s="72" t="s">
        <v>21</v>
      </c>
      <c r="C32" s="12">
        <v>15221367</v>
      </c>
      <c r="D32" s="14">
        <v>8.25</v>
      </c>
      <c r="E32" s="14">
        <v>0.36</v>
      </c>
      <c r="F32" s="12">
        <v>277803511</v>
      </c>
      <c r="G32" s="12">
        <f t="shared" si="0"/>
        <v>280843602</v>
      </c>
      <c r="H32" s="11">
        <f t="shared" si="1"/>
        <v>3040091</v>
      </c>
      <c r="I32" s="12">
        <v>13442280</v>
      </c>
      <c r="J32" s="12">
        <v>259639967</v>
      </c>
      <c r="K32" s="12">
        <v>2978808</v>
      </c>
      <c r="L32" s="12">
        <v>1668</v>
      </c>
      <c r="M32" s="12">
        <v>18223159</v>
      </c>
      <c r="N32" s="12"/>
    </row>
    <row r="33" spans="1:14" s="11" customFormat="1" ht="12.75">
      <c r="A33" s="11">
        <v>24</v>
      </c>
      <c r="B33" s="72" t="s">
        <v>59</v>
      </c>
      <c r="C33" s="12">
        <v>14105045</v>
      </c>
      <c r="D33" s="14">
        <v>0.76</v>
      </c>
      <c r="E33" s="14">
        <v>0.2</v>
      </c>
      <c r="F33" s="12">
        <v>57017986</v>
      </c>
      <c r="G33" s="12">
        <f t="shared" si="0"/>
        <v>70544058</v>
      </c>
      <c r="H33" s="11">
        <f t="shared" si="1"/>
        <v>13526072</v>
      </c>
      <c r="I33" s="12">
        <v>33976041</v>
      </c>
      <c r="J33" s="12">
        <v>0</v>
      </c>
      <c r="K33" s="12">
        <f>8907401+30231361+4366196</f>
        <v>43504958</v>
      </c>
      <c r="L33" s="12">
        <v>50705</v>
      </c>
      <c r="M33" s="12">
        <v>26988395</v>
      </c>
      <c r="N33" s="12"/>
    </row>
    <row r="34" spans="1:13" s="12" customFormat="1" ht="12.75">
      <c r="A34" s="11">
        <v>25</v>
      </c>
      <c r="B34" s="72" t="s">
        <v>84</v>
      </c>
      <c r="C34" s="12">
        <v>42266612</v>
      </c>
      <c r="D34" s="14">
        <v>7.42</v>
      </c>
      <c r="E34" s="14">
        <v>0.13</v>
      </c>
      <c r="F34" s="12">
        <v>709490543</v>
      </c>
      <c r="G34" s="12">
        <f t="shared" si="0"/>
        <v>737696664</v>
      </c>
      <c r="H34" s="11">
        <f t="shared" si="1"/>
        <v>28206121</v>
      </c>
      <c r="I34" s="12">
        <v>1157811</v>
      </c>
      <c r="J34" s="12">
        <v>590588169</v>
      </c>
      <c r="K34" s="12">
        <v>78380927</v>
      </c>
      <c r="L34" s="12">
        <v>152</v>
      </c>
      <c r="M34" s="12">
        <v>68727416</v>
      </c>
    </row>
    <row r="35" spans="1:13" s="12" customFormat="1" ht="12.75">
      <c r="A35" s="62" t="s">
        <v>63</v>
      </c>
      <c r="B35" s="20"/>
      <c r="C35" s="21">
        <f>SUM(C10:C34)</f>
        <v>842092152</v>
      </c>
      <c r="D35" s="22"/>
      <c r="E35" s="22"/>
      <c r="F35" s="21">
        <f aca="true" t="shared" si="2" ref="F35:M35">SUM(F10:F34)</f>
        <v>13758078064</v>
      </c>
      <c r="G35" s="21">
        <f t="shared" si="2"/>
        <v>14279332534</v>
      </c>
      <c r="H35" s="21">
        <f t="shared" si="2"/>
        <v>521254470</v>
      </c>
      <c r="I35" s="21">
        <f t="shared" si="2"/>
        <v>288055763.16098</v>
      </c>
      <c r="J35" s="21">
        <f t="shared" si="2"/>
        <v>11771486550</v>
      </c>
      <c r="K35" s="21">
        <f t="shared" si="2"/>
        <v>1116725275</v>
      </c>
      <c r="L35" s="21">
        <f t="shared" si="2"/>
        <v>6173958</v>
      </c>
      <c r="M35" s="21">
        <f t="shared" si="2"/>
        <v>1384946751</v>
      </c>
    </row>
    <row r="36" spans="1:13" s="12" customFormat="1" ht="12.75">
      <c r="A36" s="58"/>
      <c r="B36" s="58"/>
      <c r="C36" s="25"/>
      <c r="D36" s="59"/>
      <c r="E36" s="59"/>
      <c r="F36" s="25"/>
      <c r="G36" s="25"/>
      <c r="H36" s="25"/>
      <c r="I36" s="25"/>
      <c r="J36" s="25"/>
      <c r="K36" s="25"/>
      <c r="L36" s="25"/>
      <c r="M36" s="25"/>
    </row>
    <row r="37" spans="1:13" s="12" customFormat="1" ht="12.75">
      <c r="A37" s="27" t="s">
        <v>62</v>
      </c>
      <c r="B37" s="23"/>
      <c r="D37" s="14"/>
      <c r="E37" s="14"/>
      <c r="G37" s="11"/>
      <c r="H37" s="11"/>
      <c r="M37" s="16"/>
    </row>
    <row r="38" spans="1:14" s="11" customFormat="1" ht="12.75">
      <c r="A38" s="11">
        <v>1</v>
      </c>
      <c r="B38" s="13" t="s">
        <v>16</v>
      </c>
      <c r="C38" s="12">
        <v>2354719</v>
      </c>
      <c r="D38" s="14">
        <v>1.56</v>
      </c>
      <c r="E38" s="14">
        <v>0.04</v>
      </c>
      <c r="F38" s="12">
        <v>36054770</v>
      </c>
      <c r="G38" s="11">
        <f>+J38+K38+L38+M38</f>
        <v>45213422</v>
      </c>
      <c r="H38" s="11">
        <f>G38-F38</f>
        <v>9158652</v>
      </c>
      <c r="I38" s="12">
        <v>11316867</v>
      </c>
      <c r="J38" s="12">
        <v>33646300</v>
      </c>
      <c r="K38" s="12">
        <v>53751</v>
      </c>
      <c r="L38" s="12">
        <v>0</v>
      </c>
      <c r="M38" s="12">
        <v>11513371</v>
      </c>
      <c r="N38" s="25"/>
    </row>
    <row r="39" spans="2:14" s="11" customFormat="1" ht="12.75">
      <c r="B39" s="13"/>
      <c r="C39" s="12"/>
      <c r="D39" s="14"/>
      <c r="E39" s="14"/>
      <c r="F39" s="12"/>
      <c r="I39" s="12"/>
      <c r="J39" s="12"/>
      <c r="K39" s="12"/>
      <c r="L39" s="12"/>
      <c r="M39" s="12"/>
      <c r="N39" s="25"/>
    </row>
    <row r="40" spans="1:15" s="12" customFormat="1" ht="12.75">
      <c r="A40" s="62" t="s">
        <v>64</v>
      </c>
      <c r="B40" s="24"/>
      <c r="C40" s="21">
        <f>SUM(C38)</f>
        <v>2354719</v>
      </c>
      <c r="D40" s="22"/>
      <c r="E40" s="22"/>
      <c r="F40" s="21">
        <f aca="true" t="shared" si="3" ref="F40:M40">SUM(F38)</f>
        <v>36054770</v>
      </c>
      <c r="G40" s="21">
        <f t="shared" si="3"/>
        <v>45213422</v>
      </c>
      <c r="H40" s="21">
        <f t="shared" si="3"/>
        <v>9158652</v>
      </c>
      <c r="I40" s="21">
        <f t="shared" si="3"/>
        <v>11316867</v>
      </c>
      <c r="J40" s="21">
        <f t="shared" si="3"/>
        <v>33646300</v>
      </c>
      <c r="K40" s="21">
        <f t="shared" si="3"/>
        <v>53751</v>
      </c>
      <c r="L40" s="21">
        <f t="shared" si="3"/>
        <v>0</v>
      </c>
      <c r="M40" s="21">
        <f t="shared" si="3"/>
        <v>11513371</v>
      </c>
      <c r="N40" s="25"/>
      <c r="O40" s="25"/>
    </row>
    <row r="41" spans="4:14" s="12" customFormat="1" ht="13.5" thickBot="1">
      <c r="D41" s="14"/>
      <c r="E41" s="14"/>
      <c r="I41" s="11"/>
      <c r="J41" s="11"/>
      <c r="K41" s="11"/>
      <c r="M41" s="16"/>
      <c r="N41" s="25"/>
    </row>
    <row r="42" spans="1:13" s="12" customFormat="1" ht="13.5" thickBot="1">
      <c r="A42" s="63" t="s">
        <v>65</v>
      </c>
      <c r="B42" s="64"/>
      <c r="C42" s="65">
        <f>C35+C40</f>
        <v>844446871</v>
      </c>
      <c r="D42" s="66"/>
      <c r="E42" s="66"/>
      <c r="F42" s="65">
        <f aca="true" t="shared" si="4" ref="F42:M42">F35+F40</f>
        <v>13794132834</v>
      </c>
      <c r="G42" s="65">
        <f t="shared" si="4"/>
        <v>14324545956</v>
      </c>
      <c r="H42" s="65">
        <f t="shared" si="4"/>
        <v>530413122</v>
      </c>
      <c r="I42" s="65">
        <f t="shared" si="4"/>
        <v>299372630.16098</v>
      </c>
      <c r="J42" s="67">
        <f t="shared" si="4"/>
        <v>11805132850</v>
      </c>
      <c r="K42" s="67">
        <f t="shared" si="4"/>
        <v>1116779026</v>
      </c>
      <c r="L42" s="65">
        <f t="shared" si="4"/>
        <v>6173958</v>
      </c>
      <c r="M42" s="65">
        <f t="shared" si="4"/>
        <v>1396460122</v>
      </c>
    </row>
    <row r="43" s="12" customFormat="1" ht="12.75" customHeight="1"/>
    <row r="44" spans="1:13" s="12" customFormat="1" ht="24" customHeight="1">
      <c r="A44" s="73" t="s">
        <v>76</v>
      </c>
      <c r="B44" s="75" t="s">
        <v>86</v>
      </c>
      <c r="C44" s="75"/>
      <c r="D44" s="75"/>
      <c r="E44" s="75"/>
      <c r="F44" s="75"/>
      <c r="G44" s="75"/>
      <c r="H44" s="75"/>
      <c r="I44" s="75"/>
      <c r="J44" s="75"/>
      <c r="K44" s="75"/>
      <c r="L44" s="75"/>
      <c r="M44" s="75"/>
    </row>
    <row r="45" spans="1:13" s="12" customFormat="1" ht="24.75" customHeight="1">
      <c r="A45" s="73" t="s">
        <v>85</v>
      </c>
      <c r="B45" s="75" t="s">
        <v>82</v>
      </c>
      <c r="C45" s="75"/>
      <c r="D45" s="75"/>
      <c r="E45" s="75"/>
      <c r="F45" s="75"/>
      <c r="G45" s="75"/>
      <c r="H45" s="75"/>
      <c r="I45" s="75"/>
      <c r="J45" s="75"/>
      <c r="K45" s="75"/>
      <c r="L45" s="75"/>
      <c r="M45" s="75"/>
    </row>
    <row r="46" s="12" customFormat="1" ht="12.75">
      <c r="A46" s="26"/>
    </row>
    <row r="47" s="12" customFormat="1" ht="12.75">
      <c r="A47" s="26"/>
    </row>
    <row r="48" spans="1:5" s="12" customFormat="1" ht="12.75">
      <c r="A48" s="16"/>
      <c r="D48" s="14"/>
      <c r="E48" s="14"/>
    </row>
    <row r="49" spans="1:5" s="12" customFormat="1" ht="12.75">
      <c r="A49" s="16"/>
      <c r="D49" s="14"/>
      <c r="E49" s="14"/>
    </row>
    <row r="50" spans="1:5" s="12" customFormat="1" ht="12.75">
      <c r="A50" s="16"/>
      <c r="D50" s="14"/>
      <c r="E50" s="14"/>
    </row>
    <row r="51" spans="1:6" s="12" customFormat="1" ht="12.75">
      <c r="A51" s="16"/>
      <c r="D51" s="14"/>
      <c r="E51" s="14"/>
      <c r="F51" s="12" t="s">
        <v>30</v>
      </c>
    </row>
    <row r="52" spans="4:5" s="12" customFormat="1" ht="12.75">
      <c r="D52" s="14"/>
      <c r="E52" s="14"/>
    </row>
    <row r="53" spans="4:5" s="12" customFormat="1" ht="12.75">
      <c r="D53" s="14"/>
      <c r="E53" s="14"/>
    </row>
    <row r="54" spans="4:5" s="12" customFormat="1" ht="12.75">
      <c r="D54" s="14"/>
      <c r="E54" s="14"/>
    </row>
    <row r="55" spans="4:5" s="12" customFormat="1" ht="12.75">
      <c r="D55" s="14"/>
      <c r="E55" s="14"/>
    </row>
    <row r="56" spans="4:5" s="12" customFormat="1" ht="12.75">
      <c r="D56" s="14"/>
      <c r="E56" s="14"/>
    </row>
    <row r="57" spans="4:5" s="12" customFormat="1" ht="12.75">
      <c r="D57" s="14"/>
      <c r="E57" s="14"/>
    </row>
    <row r="58" spans="4:5" s="12" customFormat="1" ht="12.75">
      <c r="D58" s="14"/>
      <c r="E58" s="14"/>
    </row>
    <row r="59" spans="4:5" s="12" customFormat="1" ht="12.75">
      <c r="D59" s="14"/>
      <c r="E59" s="14"/>
    </row>
    <row r="60" spans="4:5" s="12" customFormat="1" ht="12.75">
      <c r="D60" s="14"/>
      <c r="E60" s="14"/>
    </row>
    <row r="61" spans="4:5" s="12" customFormat="1" ht="12.75">
      <c r="D61" s="14"/>
      <c r="E61" s="14"/>
    </row>
    <row r="62" spans="4:5" s="12" customFormat="1" ht="12.75">
      <c r="D62" s="14"/>
      <c r="E62" s="14"/>
    </row>
    <row r="63" spans="4:5" s="12" customFormat="1" ht="12.75">
      <c r="D63" s="14"/>
      <c r="E63" s="14"/>
    </row>
    <row r="64" spans="4:5" s="12" customFormat="1" ht="12.75">
      <c r="D64" s="14"/>
      <c r="E64" s="14"/>
    </row>
    <row r="65" spans="4:5" s="12" customFormat="1" ht="12.75">
      <c r="D65" s="14"/>
      <c r="E65" s="14"/>
    </row>
    <row r="66" s="12" customFormat="1" ht="12.75"/>
    <row r="67" s="12" customFormat="1" ht="12.75"/>
    <row r="68" s="12" customFormat="1" ht="12.75"/>
    <row r="69" s="12" customFormat="1" ht="12.75"/>
    <row r="70" s="12" customFormat="1" ht="12.75"/>
    <row r="71" s="12" customFormat="1" ht="12.75"/>
    <row r="72" s="12" customFormat="1" ht="12.75"/>
    <row r="73" s="12" customFormat="1" ht="12.75"/>
    <row r="74" s="12" customFormat="1" ht="12.75"/>
    <row r="75" s="12" customFormat="1" ht="12.75"/>
    <row r="76" s="12" customFormat="1" ht="12.75"/>
    <row r="77" s="12" customFormat="1" ht="12.75"/>
    <row r="78" s="12" customFormat="1" ht="12.75"/>
    <row r="79" s="12" customFormat="1" ht="12.75"/>
    <row r="80" s="12" customFormat="1" ht="12.75"/>
    <row r="81" s="12" customFormat="1" ht="12.75"/>
    <row r="82" s="12" customFormat="1" ht="12.75"/>
    <row r="83" s="12" customFormat="1" ht="12.75"/>
    <row r="84" s="12" customFormat="1" ht="12.75"/>
    <row r="85" s="12" customFormat="1" ht="12.75"/>
    <row r="86" s="12" customFormat="1" ht="12.75"/>
    <row r="87" s="12" customFormat="1" ht="12.75"/>
    <row r="88" s="12" customFormat="1" ht="12.75"/>
    <row r="89" s="12" customFormat="1" ht="12.75"/>
    <row r="90" s="12" customFormat="1" ht="12.75"/>
    <row r="91" s="12" customFormat="1" ht="12.75"/>
    <row r="92" s="12" customFormat="1" ht="12.75"/>
    <row r="93" s="12" customFormat="1" ht="12.75"/>
    <row r="94" s="12" customFormat="1" ht="12.75"/>
    <row r="95" s="12" customFormat="1" ht="12.75"/>
    <row r="96" s="12" customFormat="1" ht="12.75"/>
    <row r="97" s="12" customFormat="1" ht="12.75"/>
    <row r="98" s="12" customFormat="1" ht="12.75"/>
    <row r="99" s="12" customFormat="1" ht="12.75"/>
    <row r="100" s="12" customFormat="1" ht="12.75"/>
    <row r="101" s="12" customFormat="1" ht="12.75"/>
    <row r="102" s="12" customFormat="1" ht="12.75"/>
    <row r="103" s="12" customFormat="1" ht="12.75"/>
    <row r="104" s="12" customFormat="1" ht="12.75"/>
    <row r="105" s="12" customFormat="1" ht="12.75"/>
    <row r="106" s="12" customFormat="1" ht="12.75"/>
    <row r="107" s="12" customFormat="1" ht="12.75"/>
    <row r="108" s="12" customFormat="1" ht="12.75"/>
    <row r="109" s="12" customFormat="1" ht="12.75"/>
    <row r="110" s="12" customFormat="1" ht="12.75"/>
    <row r="111" s="12" customFormat="1" ht="12.75"/>
    <row r="112" s="12" customFormat="1" ht="12.75"/>
    <row r="113" s="12" customFormat="1" ht="12.75"/>
    <row r="114" s="12" customFormat="1" ht="12.75"/>
    <row r="115" s="12" customFormat="1" ht="12.75"/>
    <row r="116" s="12" customFormat="1" ht="12.75"/>
    <row r="117" s="12" customFormat="1" ht="12.75"/>
    <row r="118" s="12" customFormat="1" ht="12.75"/>
    <row r="119" s="12" customFormat="1" ht="12.75"/>
    <row r="120" s="12" customFormat="1" ht="12.75"/>
    <row r="121" s="12" customFormat="1" ht="12.75"/>
    <row r="122" s="12" customFormat="1" ht="12.75"/>
    <row r="123" s="12" customFormat="1" ht="12.75"/>
    <row r="124" s="12" customFormat="1" ht="12.75"/>
    <row r="125" s="12" customFormat="1" ht="12.75"/>
    <row r="126" s="12" customFormat="1" ht="12.75"/>
    <row r="127" s="12" customFormat="1" ht="12.75"/>
    <row r="128" s="12" customFormat="1" ht="12.75"/>
    <row r="129" s="12" customFormat="1" ht="12.75"/>
    <row r="130" s="12" customFormat="1" ht="12.75"/>
    <row r="131" s="12" customFormat="1" ht="12.75"/>
    <row r="132" s="12" customFormat="1" ht="12.75"/>
    <row r="133" s="12" customFormat="1" ht="12.75"/>
    <row r="134" s="12" customFormat="1" ht="12.75"/>
    <row r="135" s="12" customFormat="1" ht="12.75"/>
    <row r="136" s="12" customFormat="1" ht="12.75"/>
    <row r="137" s="12" customFormat="1" ht="12.75"/>
    <row r="138" s="12" customFormat="1" ht="12.75"/>
    <row r="139" s="12" customFormat="1" ht="12.75"/>
    <row r="140" s="12" customFormat="1" ht="12.75"/>
    <row r="141" s="12" customFormat="1" ht="12.75"/>
    <row r="142" s="12" customFormat="1" ht="12.75"/>
    <row r="143" s="12" customFormat="1" ht="12.75"/>
    <row r="144" s="12" customFormat="1" ht="12.75"/>
    <row r="145" s="12" customFormat="1" ht="12.75"/>
    <row r="146" s="12" customFormat="1" ht="12.75"/>
    <row r="147" s="12" customFormat="1" ht="12.75"/>
    <row r="148" s="12" customFormat="1" ht="12.75"/>
    <row r="149" s="12" customFormat="1" ht="12.75"/>
    <row r="150" s="12" customFormat="1" ht="12.75"/>
    <row r="151" s="12" customFormat="1" ht="12.75"/>
    <row r="152" s="12" customFormat="1" ht="12.75"/>
    <row r="153" s="12" customFormat="1" ht="12.75"/>
    <row r="154" s="12" customFormat="1" ht="12.75"/>
    <row r="155" s="12" customFormat="1" ht="12.75"/>
    <row r="156" s="12" customFormat="1" ht="12.75"/>
    <row r="157" s="12" customFormat="1" ht="12.75"/>
    <row r="158" s="12" customFormat="1" ht="12.75"/>
    <row r="159" s="12" customFormat="1" ht="12.75"/>
    <row r="160" s="12" customFormat="1" ht="12.75"/>
    <row r="161" s="12" customFormat="1" ht="12.75"/>
    <row r="162" s="12" customFormat="1" ht="12.75"/>
    <row r="163" s="12" customFormat="1" ht="12.75"/>
    <row r="164" s="12" customFormat="1" ht="12.75"/>
    <row r="165" s="12" customFormat="1" ht="12.75"/>
    <row r="166" s="12" customFormat="1" ht="12.75"/>
  </sheetData>
  <mergeCells count="3">
    <mergeCell ref="D5:E5"/>
    <mergeCell ref="B45:M45"/>
    <mergeCell ref="B44:M44"/>
  </mergeCells>
  <printOptions/>
  <pageMargins left="0.7" right="0.3937007874015748" top="0.5905511811023623" bottom="0.1968503937007874" header="0.1968503937007874" footer="0"/>
  <pageSetup fitToHeight="1" fitToWidth="1" horizontalDpi="300" verticalDpi="300" orientation="landscape" paperSize="9" scale="69" r:id="rId1"/>
</worksheet>
</file>

<file path=xl/worksheets/sheet2.xml><?xml version="1.0" encoding="utf-8"?>
<worksheet xmlns="http://schemas.openxmlformats.org/spreadsheetml/2006/main" xmlns:r="http://schemas.openxmlformats.org/officeDocument/2006/relationships">
  <sheetPr>
    <tabColor indexed="50"/>
    <pageSetUpPr fitToPage="1"/>
  </sheetPr>
  <dimension ref="A1:M39"/>
  <sheetViews>
    <sheetView zoomScale="90" zoomScaleNormal="90" workbookViewId="0" topLeftCell="B1">
      <selection activeCell="F24" sqref="F24"/>
    </sheetView>
  </sheetViews>
  <sheetFormatPr defaultColWidth="11.421875" defaultRowHeight="12.75"/>
  <cols>
    <col min="1" max="1" width="2.7109375" style="0" customWidth="1"/>
    <col min="2" max="2" width="21.57421875" style="0" customWidth="1"/>
    <col min="4" max="4" width="10.00390625" style="0" customWidth="1"/>
    <col min="5" max="5" width="10.140625" style="0" customWidth="1"/>
    <col min="6" max="6" width="15.8515625" style="0" customWidth="1"/>
    <col min="7" max="7" width="16.00390625" style="0" customWidth="1"/>
    <col min="8" max="8" width="17.8515625" style="0" customWidth="1"/>
    <col min="9" max="9" width="17.140625" style="0" customWidth="1"/>
    <col min="10" max="10" width="16.28125" style="0" customWidth="1"/>
    <col min="11" max="11" width="17.57421875" style="0" customWidth="1"/>
  </cols>
  <sheetData>
    <row r="1" spans="1:13" ht="12.75">
      <c r="A1" s="55"/>
      <c r="L1" s="31"/>
      <c r="M1" s="31"/>
    </row>
    <row r="2" spans="1:13" ht="12.75">
      <c r="A2" s="27" t="s">
        <v>40</v>
      </c>
      <c r="B2" s="57"/>
      <c r="C2" s="35"/>
      <c r="D2" s="35"/>
      <c r="E2" s="35"/>
      <c r="F2" s="35"/>
      <c r="G2" s="35"/>
      <c r="H2" s="35"/>
      <c r="I2" s="35"/>
      <c r="J2" s="35"/>
      <c r="K2" s="35"/>
      <c r="L2" s="31"/>
      <c r="M2" s="31"/>
    </row>
    <row r="3" spans="1:13" ht="12.75">
      <c r="A3" s="8" t="s">
        <v>79</v>
      </c>
      <c r="B3" s="29"/>
      <c r="C3" s="28"/>
      <c r="D3" s="28"/>
      <c r="E3" s="1"/>
      <c r="F3" s="35"/>
      <c r="G3" s="35"/>
      <c r="H3" s="35"/>
      <c r="I3" s="35"/>
      <c r="J3" s="35"/>
      <c r="K3" s="35"/>
      <c r="L3" s="31"/>
      <c r="M3" s="31"/>
    </row>
    <row r="4" spans="1:13" ht="12.75">
      <c r="A4" s="35"/>
      <c r="B4" s="35"/>
      <c r="C4" s="35"/>
      <c r="D4" s="35"/>
      <c r="E4" s="35"/>
      <c r="F4" s="35"/>
      <c r="G4" s="35"/>
      <c r="H4" s="35"/>
      <c r="I4" s="35"/>
      <c r="J4" s="35"/>
      <c r="K4" s="35"/>
      <c r="L4" s="31"/>
      <c r="M4" s="31"/>
    </row>
    <row r="5" spans="1:13" ht="12.75">
      <c r="A5" s="56" t="s">
        <v>41</v>
      </c>
      <c r="B5" s="30"/>
      <c r="C5" s="56"/>
      <c r="D5" s="30"/>
      <c r="E5" s="35"/>
      <c r="F5" s="35"/>
      <c r="G5" s="35"/>
      <c r="H5" s="35"/>
      <c r="I5" s="35"/>
      <c r="J5" s="35"/>
      <c r="K5" s="35"/>
      <c r="L5" s="31"/>
      <c r="M5" s="31"/>
    </row>
    <row r="6" spans="1:13" ht="12.75">
      <c r="A6" s="7" t="s">
        <v>1</v>
      </c>
      <c r="B6" s="36"/>
      <c r="C6" s="36"/>
      <c r="D6" s="76" t="s">
        <v>15</v>
      </c>
      <c r="E6" s="74"/>
      <c r="F6" s="37" t="s">
        <v>42</v>
      </c>
      <c r="G6" s="37" t="s">
        <v>6</v>
      </c>
      <c r="H6" s="38" t="s">
        <v>43</v>
      </c>
      <c r="I6" s="37" t="s">
        <v>42</v>
      </c>
      <c r="J6" s="37" t="s">
        <v>6</v>
      </c>
      <c r="K6" s="38" t="s">
        <v>43</v>
      </c>
      <c r="L6" s="32"/>
      <c r="M6" s="31"/>
    </row>
    <row r="7" spans="1:13" ht="12.75">
      <c r="A7" s="30"/>
      <c r="B7" s="30"/>
      <c r="C7" s="30"/>
      <c r="D7" s="68" t="s">
        <v>8</v>
      </c>
      <c r="E7" s="68" t="s">
        <v>9</v>
      </c>
      <c r="F7" s="39" t="s">
        <v>67</v>
      </c>
      <c r="G7" s="39" t="s">
        <v>44</v>
      </c>
      <c r="H7" s="39" t="s">
        <v>66</v>
      </c>
      <c r="I7" s="39" t="s">
        <v>68</v>
      </c>
      <c r="J7" s="39" t="s">
        <v>44</v>
      </c>
      <c r="K7" s="39" t="s">
        <v>66</v>
      </c>
      <c r="L7" s="31"/>
      <c r="M7" s="31"/>
    </row>
    <row r="8" spans="1:13" ht="12.75">
      <c r="A8" s="40"/>
      <c r="B8" s="40"/>
      <c r="C8" s="40"/>
      <c r="D8" s="40"/>
      <c r="E8" s="40"/>
      <c r="F8" s="41" t="s">
        <v>75</v>
      </c>
      <c r="G8" s="41" t="s">
        <v>73</v>
      </c>
      <c r="H8" s="41" t="s">
        <v>74</v>
      </c>
      <c r="I8" s="41" t="s">
        <v>2</v>
      </c>
      <c r="J8" s="42" t="s">
        <v>45</v>
      </c>
      <c r="K8" s="42" t="s">
        <v>45</v>
      </c>
      <c r="L8" s="31"/>
      <c r="M8" s="31"/>
    </row>
    <row r="9" spans="1:13" ht="12.75">
      <c r="A9" s="30"/>
      <c r="B9" s="30"/>
      <c r="C9" s="30"/>
      <c r="D9" s="43"/>
      <c r="E9" s="43"/>
      <c r="F9" s="44"/>
      <c r="G9" s="44"/>
      <c r="H9" s="44"/>
      <c r="I9" s="44"/>
      <c r="J9" s="45"/>
      <c r="K9" s="45"/>
      <c r="L9" s="31"/>
      <c r="M9" s="31"/>
    </row>
    <row r="10" spans="1:13" ht="12.75">
      <c r="A10" s="61">
        <v>1</v>
      </c>
      <c r="B10" s="56" t="s">
        <v>55</v>
      </c>
      <c r="C10" s="30"/>
      <c r="D10" s="46">
        <v>1.1</v>
      </c>
      <c r="E10" s="47">
        <v>0.02</v>
      </c>
      <c r="F10" s="48">
        <v>69532852</v>
      </c>
      <c r="G10" s="48">
        <v>69532852</v>
      </c>
      <c r="H10" s="48">
        <f>G10-F10</f>
        <v>0</v>
      </c>
      <c r="I10" s="48">
        <v>64070226</v>
      </c>
      <c r="J10" s="48">
        <v>65148497</v>
      </c>
      <c r="K10" s="48">
        <f>J10-I10</f>
        <v>1078271</v>
      </c>
      <c r="L10" s="31"/>
      <c r="M10" s="31"/>
    </row>
    <row r="11" spans="1:13" ht="12.75">
      <c r="A11" s="61">
        <v>2</v>
      </c>
      <c r="B11" s="60" t="s">
        <v>56</v>
      </c>
      <c r="C11" s="30"/>
      <c r="D11" s="46">
        <v>0.43</v>
      </c>
      <c r="E11" s="46">
        <v>0.01</v>
      </c>
      <c r="F11" s="48">
        <v>19325832</v>
      </c>
      <c r="G11" s="48">
        <v>19325832</v>
      </c>
      <c r="H11" s="48">
        <f>G11-F11</f>
        <v>0</v>
      </c>
      <c r="I11" s="48">
        <v>46181319</v>
      </c>
      <c r="J11" s="48">
        <v>46632045</v>
      </c>
      <c r="K11" s="48">
        <f>J11-I11</f>
        <v>450726</v>
      </c>
      <c r="L11" s="31"/>
      <c r="M11" s="31"/>
    </row>
    <row r="12" spans="1:13" ht="12.75">
      <c r="A12" s="30"/>
      <c r="B12" s="30"/>
      <c r="C12" s="30"/>
      <c r="D12" s="43"/>
      <c r="E12" s="43"/>
      <c r="F12" s="48"/>
      <c r="G12" s="48"/>
      <c r="H12" s="48"/>
      <c r="I12" s="48"/>
      <c r="J12" s="48"/>
      <c r="K12" s="48"/>
      <c r="L12" s="31"/>
      <c r="M12" s="31"/>
    </row>
    <row r="13" spans="1:13" s="30" customFormat="1" ht="12.75">
      <c r="A13" s="35"/>
      <c r="B13" s="35"/>
      <c r="C13" s="35"/>
      <c r="D13" s="49"/>
      <c r="E13" s="49"/>
      <c r="F13" s="50"/>
      <c r="G13" s="50"/>
      <c r="H13" s="50"/>
      <c r="I13" s="50"/>
      <c r="J13" s="50"/>
      <c r="K13" s="50"/>
      <c r="L13" s="31"/>
      <c r="M13" s="33"/>
    </row>
    <row r="14" spans="1:13" s="30" customFormat="1" ht="12.75">
      <c r="A14" s="56" t="s">
        <v>46</v>
      </c>
      <c r="C14" s="56"/>
      <c r="D14" s="56"/>
      <c r="F14" s="56"/>
      <c r="G14" s="50"/>
      <c r="H14" s="50"/>
      <c r="I14" s="50"/>
      <c r="J14" s="50"/>
      <c r="K14" s="50"/>
      <c r="L14" s="31"/>
      <c r="M14" s="33"/>
    </row>
    <row r="15" spans="1:13" s="30" customFormat="1" ht="12.75">
      <c r="A15" s="7" t="s">
        <v>1</v>
      </c>
      <c r="B15" s="36"/>
      <c r="C15" s="36"/>
      <c r="D15" s="76" t="s">
        <v>15</v>
      </c>
      <c r="E15" s="74"/>
      <c r="F15" s="51" t="s">
        <v>47</v>
      </c>
      <c r="G15" s="51" t="s">
        <v>47</v>
      </c>
      <c r="H15" s="9" t="s">
        <v>48</v>
      </c>
      <c r="I15" s="9" t="s">
        <v>49</v>
      </c>
      <c r="J15" s="48"/>
      <c r="K15" s="48"/>
      <c r="L15" s="31"/>
      <c r="M15" s="33"/>
    </row>
    <row r="16" spans="4:13" s="30" customFormat="1" ht="10.5">
      <c r="D16" s="68" t="s">
        <v>8</v>
      </c>
      <c r="E16" s="68" t="s">
        <v>9</v>
      </c>
      <c r="F16" s="45" t="s">
        <v>71</v>
      </c>
      <c r="G16" s="45" t="s">
        <v>71</v>
      </c>
      <c r="H16" s="44" t="s">
        <v>50</v>
      </c>
      <c r="I16" s="44" t="s">
        <v>66</v>
      </c>
      <c r="J16" s="48"/>
      <c r="K16" s="48"/>
      <c r="L16" s="33"/>
      <c r="M16" s="33"/>
    </row>
    <row r="17" spans="1:13" ht="12.75">
      <c r="A17" s="30"/>
      <c r="B17" s="30"/>
      <c r="C17" s="30"/>
      <c r="D17" s="43"/>
      <c r="E17" s="43"/>
      <c r="F17" s="45" t="s">
        <v>69</v>
      </c>
      <c r="G17" s="44" t="s">
        <v>51</v>
      </c>
      <c r="H17" s="45" t="s">
        <v>72</v>
      </c>
      <c r="I17" s="44" t="s">
        <v>70</v>
      </c>
      <c r="J17" s="48"/>
      <c r="K17" s="48"/>
      <c r="L17" s="33"/>
      <c r="M17" s="31"/>
    </row>
    <row r="18" spans="1:13" s="30" customFormat="1" ht="10.5">
      <c r="A18" s="40"/>
      <c r="B18" s="40"/>
      <c r="C18" s="40"/>
      <c r="D18" s="52"/>
      <c r="E18" s="52"/>
      <c r="F18" s="53" t="s">
        <v>52</v>
      </c>
      <c r="G18" s="53" t="s">
        <v>53</v>
      </c>
      <c r="H18" s="53" t="s">
        <v>54</v>
      </c>
      <c r="I18" s="53" t="s">
        <v>54</v>
      </c>
      <c r="J18" s="48"/>
      <c r="K18" s="48"/>
      <c r="L18" s="33"/>
      <c r="M18" s="33"/>
    </row>
    <row r="19" spans="1:13" ht="12.75">
      <c r="A19" s="30"/>
      <c r="B19" s="30"/>
      <c r="C19" s="35"/>
      <c r="D19" s="49"/>
      <c r="E19" s="49"/>
      <c r="F19" s="50"/>
      <c r="G19" s="50"/>
      <c r="H19" s="50"/>
      <c r="I19" s="50"/>
      <c r="J19" s="50"/>
      <c r="K19" s="50"/>
      <c r="L19" s="33"/>
      <c r="M19" s="31"/>
    </row>
    <row r="20" spans="1:13" ht="12.75">
      <c r="A20" s="61">
        <v>3</v>
      </c>
      <c r="B20" s="30" t="s">
        <v>57</v>
      </c>
      <c r="C20" s="30"/>
      <c r="D20" s="46">
        <v>1.13</v>
      </c>
      <c r="E20" s="46">
        <v>0.01</v>
      </c>
      <c r="F20" s="48">
        <v>59838079</v>
      </c>
      <c r="G20" s="48">
        <v>59500214</v>
      </c>
      <c r="H20" s="48">
        <v>119715218</v>
      </c>
      <c r="I20" s="48">
        <f>+H20-G20-F20</f>
        <v>376925</v>
      </c>
      <c r="J20" s="48"/>
      <c r="K20" s="48"/>
      <c r="L20" s="31"/>
      <c r="M20" s="31"/>
    </row>
    <row r="21" spans="1:13" ht="12.75">
      <c r="A21" s="30"/>
      <c r="B21" s="35"/>
      <c r="C21" s="35"/>
      <c r="D21" s="49"/>
      <c r="E21" s="49"/>
      <c r="F21" s="50"/>
      <c r="G21" s="50"/>
      <c r="H21" s="50"/>
      <c r="I21" s="48"/>
      <c r="J21" s="50"/>
      <c r="K21" s="50"/>
      <c r="L21" s="33"/>
      <c r="M21" s="31"/>
    </row>
    <row r="22" spans="1:13" ht="12.75">
      <c r="A22" s="35"/>
      <c r="B22" s="35"/>
      <c r="C22" s="35"/>
      <c r="D22" s="49"/>
      <c r="E22" s="49"/>
      <c r="F22" s="50"/>
      <c r="G22" s="50"/>
      <c r="H22" s="50"/>
      <c r="I22" s="50"/>
      <c r="J22" s="50"/>
      <c r="K22" s="50"/>
      <c r="L22" s="31"/>
      <c r="M22" s="31"/>
    </row>
    <row r="23" spans="1:13" ht="12.75">
      <c r="A23" s="54"/>
      <c r="B23" s="54"/>
      <c r="C23" s="54"/>
      <c r="D23" s="54"/>
      <c r="E23" s="54"/>
      <c r="F23" s="54"/>
      <c r="G23" s="54"/>
      <c r="H23" s="54"/>
      <c r="I23" s="54"/>
      <c r="J23" s="54"/>
      <c r="K23" s="54"/>
      <c r="L23" s="31"/>
      <c r="M23" s="31"/>
    </row>
    <row r="24" spans="1:13" ht="12.75">
      <c r="A24" s="34"/>
      <c r="B24" s="34"/>
      <c r="C24" s="34"/>
      <c r="D24" s="34"/>
      <c r="E24" s="34"/>
      <c r="F24" s="34"/>
      <c r="G24" s="34"/>
      <c r="H24" s="34"/>
      <c r="I24" s="34"/>
      <c r="J24" s="34"/>
      <c r="K24" s="34"/>
      <c r="L24" s="31"/>
      <c r="M24" s="31"/>
    </row>
    <row r="25" spans="1:13" ht="12.75">
      <c r="A25" s="34"/>
      <c r="B25" s="34"/>
      <c r="C25" s="34"/>
      <c r="D25" s="34"/>
      <c r="E25" s="34"/>
      <c r="F25" s="34"/>
      <c r="G25" s="34"/>
      <c r="H25" s="34"/>
      <c r="I25" s="34"/>
      <c r="J25" s="34"/>
      <c r="K25" s="34"/>
      <c r="L25" s="31"/>
      <c r="M25" s="31"/>
    </row>
    <row r="26" spans="1:13" ht="12.75">
      <c r="A26" s="31"/>
      <c r="B26" s="31"/>
      <c r="C26" s="31"/>
      <c r="D26" s="31"/>
      <c r="E26" s="31"/>
      <c r="F26" s="31"/>
      <c r="G26" s="31"/>
      <c r="H26" s="31"/>
      <c r="I26" s="31"/>
      <c r="J26" s="31"/>
      <c r="K26" s="31"/>
      <c r="L26" s="31"/>
      <c r="M26" s="31"/>
    </row>
    <row r="39" ht="12.75">
      <c r="A39">
        <f>22701586+55852</f>
        <v>22757438</v>
      </c>
    </row>
  </sheetData>
  <mergeCells count="2">
    <mergeCell ref="D6:E6"/>
    <mergeCell ref="D15:E15"/>
  </mergeCells>
  <printOptions/>
  <pageMargins left="0.7480314960629921" right="0.45" top="0.984251968503937" bottom="0.984251968503937" header="0" footer="0"/>
  <pageSetup fitToHeight="1" fitToWidth="1" horizontalDpi="300" verticalDpi="300" orientation="landscape" paperSize="9" scale="8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SPonce</cp:lastModifiedBy>
  <cp:lastPrinted>2008-04-09T18:39:00Z</cp:lastPrinted>
  <dcterms:created xsi:type="dcterms:W3CDTF">1998-12-29T20:15:03Z</dcterms:created>
  <dcterms:modified xsi:type="dcterms:W3CDTF">2008-04-09T18:39:57Z</dcterms:modified>
  <cp:category/>
  <cp:version/>
  <cp:contentType/>
  <cp:contentStatus/>
</cp:coreProperties>
</file>