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9720" windowHeight="4380" tabRatio="533" activeTab="0"/>
  </bookViews>
  <sheets>
    <sheet name="A RESERVAS 528" sheetId="1" r:id="rId1"/>
    <sheet name="B RESERVAS 778" sheetId="2" r:id="rId2"/>
    <sheet name="C RESERVAS 967" sheetId="3" r:id="rId3"/>
  </sheets>
  <definedNames>
    <definedName name="\b" localSheetId="1">'B RESERVAS 778'!$C$23:$C$26</definedName>
    <definedName name="\b" localSheetId="2">'C RESERVAS 967'!$A$43:$B$51</definedName>
    <definedName name="\g" localSheetId="1">'B RESERVAS 778'!$B$23</definedName>
    <definedName name="\g" localSheetId="2">'C RESERVAS 967'!$D$43</definedName>
    <definedName name="\i" localSheetId="1">'B RESERVAS 778'!$D$23</definedName>
    <definedName name="\i" localSheetId="2">'C RESERVAS 967'!$E$43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_impresión_IM" localSheetId="0">'A RESERVAS 528'!$A$1:$I$46</definedName>
    <definedName name="A_impresión_IM" localSheetId="1">'B RESERVAS 778'!$A$1:$F$16</definedName>
    <definedName name="A_impresión_IM" localSheetId="2">'C RESERVAS 967'!$A$1:$M$40</definedName>
    <definedName name="_xlnm.Print_Area" localSheetId="0">'A RESERVAS 528'!$A$1:$H$46</definedName>
    <definedName name="_xlnm.Print_Area" localSheetId="1">'B RESERVAS 778'!$B$1:$F$17</definedName>
    <definedName name="_xlnm.Print_Area" localSheetId="2">'C RESERVAS 967'!$A$1:$L$40</definedName>
    <definedName name="GUIONES" localSheetId="1">'B RESERVAS 778'!$B$7</definedName>
    <definedName name="GUIONES" localSheetId="2">'C RESERVAS 967'!$A$8</definedName>
    <definedName name="PESOS" localSheetId="1">'B RESERVAS 778'!#REF!</definedName>
    <definedName name="PESOS" localSheetId="2">'C RESERVAS 967'!$O$39</definedName>
  </definedNames>
  <calcPr fullCalcOnLoad="1"/>
</workbook>
</file>

<file path=xl/sharedStrings.xml><?xml version="1.0" encoding="utf-8"?>
<sst xmlns="http://schemas.openxmlformats.org/spreadsheetml/2006/main" count="116" uniqueCount="58">
  <si>
    <t>A. RESERVAS SEGURO DE INVALIDEZ Y SOBREVIVENCIA (Circular Nº 528)</t>
  </si>
  <si>
    <t>Sociedad</t>
  </si>
  <si>
    <t>A.F.P.</t>
  </si>
  <si>
    <t>Número</t>
  </si>
  <si>
    <t>Total</t>
  </si>
  <si>
    <t>Santa María</t>
  </si>
  <si>
    <t>Unión</t>
  </si>
  <si>
    <t>Chilena Consolidada</t>
  </si>
  <si>
    <t>El Libertador</t>
  </si>
  <si>
    <t>Consorcio Nacional</t>
  </si>
  <si>
    <t>Alameda</t>
  </si>
  <si>
    <t>Provida</t>
  </si>
  <si>
    <t>Habitat</t>
  </si>
  <si>
    <t>Euroamérica</t>
  </si>
  <si>
    <t>Concordia</t>
  </si>
  <si>
    <t>Cuprum</t>
  </si>
  <si>
    <t>Invierta</t>
  </si>
  <si>
    <t>Planvital</t>
  </si>
  <si>
    <t>San Cristóbal</t>
  </si>
  <si>
    <t>Summa</t>
  </si>
  <si>
    <t>Magister</t>
  </si>
  <si>
    <t>Protección</t>
  </si>
  <si>
    <t>Renta Nacional</t>
  </si>
  <si>
    <t>TOTAL</t>
  </si>
  <si>
    <t>TOTAL (miles de pesos)</t>
  </si>
  <si>
    <t>B. RESERVAS DE SINIESTROS SEGURO DE A.F.P. (Circular Nº 778)</t>
  </si>
  <si>
    <t xml:space="preserve">         Número</t>
  </si>
  <si>
    <t>Monto</t>
  </si>
  <si>
    <t>C. RESERVAS DE SINIESTROS SEGURO DE A.F.P. (Circular Nº 967)</t>
  </si>
  <si>
    <t>I  N  V  A  L  I  D  E  Z</t>
  </si>
  <si>
    <t xml:space="preserve">     INVALIDOS</t>
  </si>
  <si>
    <t>INVAL.TRANSIT.FALLEC.</t>
  </si>
  <si>
    <t>OYNR</t>
  </si>
  <si>
    <t xml:space="preserve"> Monto</t>
  </si>
  <si>
    <t>Bansander</t>
  </si>
  <si>
    <t xml:space="preserve">Total  </t>
  </si>
  <si>
    <t xml:space="preserve">    Monto</t>
  </si>
  <si>
    <t xml:space="preserve">  Monto</t>
  </si>
  <si>
    <t>Invalidez</t>
  </si>
  <si>
    <t xml:space="preserve">              S O B R E V I V E N C I A</t>
  </si>
  <si>
    <t xml:space="preserve">        Liquidados y en proceso </t>
  </si>
  <si>
    <t xml:space="preserve">      Liquidados y en proceso </t>
  </si>
  <si>
    <t xml:space="preserve">                   S O B R E V I V E N C I A</t>
  </si>
  <si>
    <t>Summa-Bansander</t>
  </si>
  <si>
    <t>Principal</t>
  </si>
  <si>
    <t>ING</t>
  </si>
  <si>
    <t>Metlife</t>
  </si>
  <si>
    <t>Security</t>
  </si>
  <si>
    <t>BBVA</t>
  </si>
  <si>
    <t>Penta</t>
  </si>
  <si>
    <t>Liquidados y en proceso</t>
  </si>
  <si>
    <t>Sobrevivencia</t>
  </si>
  <si>
    <t>Vida Corp</t>
  </si>
  <si>
    <t>Cruz del Sur</t>
  </si>
  <si>
    <t>Bice</t>
  </si>
  <si>
    <t>Interamericana</t>
  </si>
  <si>
    <t xml:space="preserve">     (al 30 de septiembre de 2006, montos expresados en U.F.)</t>
  </si>
  <si>
    <t>U.F. al 30.09.2006 $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</si>
</sst>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General_)"/>
    <numFmt numFmtId="185" formatCode="#,##0.000;[Red]\-#,##0.000"/>
    <numFmt numFmtId="186" formatCode="#,##0.0000;[Red]\-#,##0.0000"/>
    <numFmt numFmtId="187" formatCode="#,##0.00000;[Red]\-#,##0.00000"/>
    <numFmt numFmtId="188" formatCode="0.00000_)"/>
    <numFmt numFmtId="189" formatCode="#,##0[$€];[Red]\-#,##0[$€]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1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Courier"/>
      <family val="3"/>
    </font>
    <font>
      <sz val="8"/>
      <name val="Courier"/>
      <family val="0"/>
    </font>
    <font>
      <u val="single"/>
      <sz val="10"/>
      <name val="Times New Roman"/>
      <family val="1"/>
    </font>
    <font>
      <sz val="9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>
        <color indexed="63"/>
      </left>
      <right style="hair">
        <color indexed="3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12"/>
      </right>
      <top style="thin"/>
      <bottom>
        <color indexed="63"/>
      </bottom>
    </border>
  </borders>
  <cellStyleXfs count="24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37" fontId="0" fillId="0" borderId="0">
      <alignment/>
      <protection/>
    </xf>
    <xf numFmtId="9" fontId="4" fillId="0" borderId="0" applyFont="0" applyFill="0" applyBorder="0" applyAlignment="0" applyProtection="0"/>
  </cellStyleXfs>
  <cellXfs count="155">
    <xf numFmtId="184" fontId="0" fillId="0" borderId="0" xfId="0" applyAlignment="1">
      <alignment/>
    </xf>
    <xf numFmtId="37" fontId="6" fillId="0" borderId="0" xfId="22" applyFont="1">
      <alignment/>
      <protection/>
    </xf>
    <xf numFmtId="37" fontId="7" fillId="0" borderId="0" xfId="22" applyFont="1" applyAlignment="1" applyProtection="1" quotePrefix="1">
      <alignment horizontal="left"/>
      <protection/>
    </xf>
    <xf numFmtId="37" fontId="8" fillId="0" borderId="0" xfId="22" applyFont="1" applyAlignment="1" applyProtection="1" quotePrefix="1">
      <alignment horizontal="left"/>
      <protection locked="0"/>
    </xf>
    <xf numFmtId="37" fontId="6" fillId="0" borderId="1" xfId="22" applyFont="1" applyBorder="1" applyAlignment="1" applyProtection="1">
      <alignment horizontal="fill"/>
      <protection/>
    </xf>
    <xf numFmtId="37" fontId="6" fillId="0" borderId="2" xfId="22" applyFont="1" applyBorder="1" applyAlignment="1" applyProtection="1">
      <alignment horizontal="fill"/>
      <protection/>
    </xf>
    <xf numFmtId="37" fontId="6" fillId="0" borderId="3" xfId="22" applyFont="1" applyBorder="1" applyAlignment="1" applyProtection="1">
      <alignment horizontal="fill"/>
      <protection/>
    </xf>
    <xf numFmtId="37" fontId="6" fillId="0" borderId="0" xfId="22" applyFont="1" applyAlignment="1" applyProtection="1">
      <alignment horizontal="left"/>
      <protection/>
    </xf>
    <xf numFmtId="37" fontId="6" fillId="0" borderId="4" xfId="22" applyFont="1" applyBorder="1">
      <alignment/>
      <protection/>
    </xf>
    <xf numFmtId="37" fontId="6" fillId="0" borderId="0" xfId="22" applyFont="1" applyBorder="1">
      <alignment/>
      <protection/>
    </xf>
    <xf numFmtId="37" fontId="6" fillId="0" borderId="5" xfId="22" applyFont="1" applyBorder="1">
      <alignment/>
      <protection/>
    </xf>
    <xf numFmtId="37" fontId="5" fillId="0" borderId="5" xfId="22" applyFont="1" applyBorder="1" applyAlignment="1" applyProtection="1">
      <alignment horizontal="left"/>
      <protection/>
    </xf>
    <xf numFmtId="37" fontId="8" fillId="0" borderId="5" xfId="22" applyFont="1" applyBorder="1" applyAlignment="1" applyProtection="1" quotePrefix="1">
      <alignment horizontal="left"/>
      <protection/>
    </xf>
    <xf numFmtId="37" fontId="6" fillId="0" borderId="6" xfId="22" applyFont="1" applyBorder="1">
      <alignment/>
      <protection/>
    </xf>
    <xf numFmtId="37" fontId="6" fillId="0" borderId="0" xfId="22" applyFont="1" applyAlignment="1" applyProtection="1">
      <alignment horizontal="right"/>
      <protection/>
    </xf>
    <xf numFmtId="37" fontId="7" fillId="0" borderId="4" xfId="22" applyFont="1" applyBorder="1" applyAlignment="1" applyProtection="1">
      <alignment horizontal="left"/>
      <protection/>
    </xf>
    <xf numFmtId="37" fontId="7" fillId="0" borderId="0" xfId="22" applyFont="1" applyBorder="1" applyAlignment="1" applyProtection="1">
      <alignment horizontal="left"/>
      <protection/>
    </xf>
    <xf numFmtId="37" fontId="6" fillId="0" borderId="7" xfId="22" applyFont="1" applyBorder="1">
      <alignment/>
      <protection/>
    </xf>
    <xf numFmtId="37" fontId="8" fillId="0" borderId="7" xfId="22" applyFont="1" applyBorder="1" applyAlignment="1" applyProtection="1" quotePrefix="1">
      <alignment horizontal="left"/>
      <protection/>
    </xf>
    <xf numFmtId="37" fontId="9" fillId="0" borderId="7" xfId="22" applyFont="1" applyBorder="1" applyAlignment="1" applyProtection="1" quotePrefix="1">
      <alignment horizontal="left"/>
      <protection/>
    </xf>
    <xf numFmtId="37" fontId="6" fillId="0" borderId="8" xfId="22" applyFont="1" applyBorder="1">
      <alignment/>
      <protection/>
    </xf>
    <xf numFmtId="37" fontId="7" fillId="0" borderId="0" xfId="22" applyFont="1" applyBorder="1" applyAlignment="1" applyProtection="1" quotePrefix="1">
      <alignment horizontal="left"/>
      <protection/>
    </xf>
    <xf numFmtId="37" fontId="7" fillId="0" borderId="0" xfId="22" applyFont="1" applyBorder="1">
      <alignment/>
      <protection/>
    </xf>
    <xf numFmtId="37" fontId="7" fillId="0" borderId="0" xfId="22" applyFont="1" applyBorder="1" applyAlignment="1" applyProtection="1" quotePrefix="1">
      <alignment horizontal="center"/>
      <protection/>
    </xf>
    <xf numFmtId="37" fontId="7" fillId="0" borderId="0" xfId="22" applyFont="1" applyBorder="1" applyAlignment="1">
      <alignment horizontal="left"/>
      <protection/>
    </xf>
    <xf numFmtId="37" fontId="6" fillId="0" borderId="9" xfId="22" applyFont="1" applyBorder="1" applyAlignment="1" applyProtection="1">
      <alignment horizontal="fill"/>
      <protection/>
    </xf>
    <xf numFmtId="37" fontId="6" fillId="0" borderId="10" xfId="22" applyFont="1" applyBorder="1" applyAlignment="1" applyProtection="1">
      <alignment horizontal="fill"/>
      <protection/>
    </xf>
    <xf numFmtId="37" fontId="6" fillId="0" borderId="11" xfId="22" applyFont="1" applyBorder="1" applyAlignment="1" applyProtection="1">
      <alignment horizontal="fill"/>
      <protection/>
    </xf>
    <xf numFmtId="37" fontId="10" fillId="0" borderId="4" xfId="22" applyFont="1" applyBorder="1" applyAlignment="1" applyProtection="1">
      <alignment horizontal="left"/>
      <protection/>
    </xf>
    <xf numFmtId="37" fontId="9" fillId="0" borderId="0" xfId="22" applyFont="1" applyBorder="1" applyAlignment="1" applyProtection="1">
      <alignment horizontal="left"/>
      <protection/>
    </xf>
    <xf numFmtId="3" fontId="9" fillId="0" borderId="0" xfId="22" applyNumberFormat="1" applyFont="1" applyBorder="1" applyProtection="1">
      <alignment/>
      <protection/>
    </xf>
    <xf numFmtId="3" fontId="9" fillId="0" borderId="8" xfId="22" applyNumberFormat="1" applyFont="1" applyBorder="1" applyProtection="1">
      <alignment/>
      <protection/>
    </xf>
    <xf numFmtId="37" fontId="10" fillId="0" borderId="4" xfId="22" applyFont="1" applyBorder="1">
      <alignment/>
      <protection/>
    </xf>
    <xf numFmtId="3" fontId="8" fillId="0" borderId="0" xfId="22" applyNumberFormat="1" applyFont="1" applyBorder="1" applyProtection="1">
      <alignment/>
      <protection locked="0"/>
    </xf>
    <xf numFmtId="3" fontId="8" fillId="0" borderId="0" xfId="22" applyNumberFormat="1" applyFont="1">
      <alignment/>
      <protection/>
    </xf>
    <xf numFmtId="3" fontId="8" fillId="0" borderId="8" xfId="22" applyNumberFormat="1" applyFont="1" applyBorder="1" applyProtection="1">
      <alignment/>
      <protection locked="0"/>
    </xf>
    <xf numFmtId="37" fontId="9" fillId="0" borderId="0" xfId="22" applyFont="1" applyBorder="1" applyAlignment="1" applyProtection="1" quotePrefix="1">
      <alignment horizontal="left"/>
      <protection/>
    </xf>
    <xf numFmtId="3" fontId="8" fillId="0" borderId="8" xfId="22" applyNumberFormat="1" applyFont="1" applyBorder="1">
      <alignment/>
      <protection/>
    </xf>
    <xf numFmtId="37" fontId="9" fillId="0" borderId="0" xfId="22" applyFont="1" applyBorder="1">
      <alignment/>
      <protection/>
    </xf>
    <xf numFmtId="3" fontId="8" fillId="0" borderId="0" xfId="22" applyNumberFormat="1" applyFont="1" applyBorder="1">
      <alignment/>
      <protection/>
    </xf>
    <xf numFmtId="3" fontId="9" fillId="0" borderId="0" xfId="22" applyNumberFormat="1" applyFont="1" applyBorder="1" applyProtection="1">
      <alignment/>
      <protection locked="0"/>
    </xf>
    <xf numFmtId="37" fontId="10" fillId="0" borderId="4" xfId="22" applyFont="1" applyBorder="1" applyAlignment="1" applyProtection="1" quotePrefix="1">
      <alignment horizontal="left"/>
      <protection/>
    </xf>
    <xf numFmtId="3" fontId="9" fillId="0" borderId="8" xfId="22" applyNumberFormat="1" applyFont="1" applyBorder="1" applyProtection="1">
      <alignment/>
      <protection locked="0"/>
    </xf>
    <xf numFmtId="3" fontId="9" fillId="0" borderId="0" xfId="22" applyNumberFormat="1" applyFont="1">
      <alignment/>
      <protection/>
    </xf>
    <xf numFmtId="3" fontId="6" fillId="0" borderId="2" xfId="22" applyNumberFormat="1" applyFont="1" applyBorder="1" applyAlignment="1" applyProtection="1">
      <alignment horizontal="fill"/>
      <protection/>
    </xf>
    <xf numFmtId="3" fontId="6" fillId="0" borderId="3" xfId="22" applyNumberFormat="1" applyFont="1" applyBorder="1" applyAlignment="1" applyProtection="1">
      <alignment horizontal="fill"/>
      <protection/>
    </xf>
    <xf numFmtId="3" fontId="5" fillId="0" borderId="0" xfId="22" applyNumberFormat="1" applyFont="1" applyBorder="1" applyProtection="1">
      <alignment/>
      <protection/>
    </xf>
    <xf numFmtId="3" fontId="5" fillId="0" borderId="8" xfId="22" applyNumberFormat="1" applyFont="1" applyBorder="1" applyProtection="1">
      <alignment/>
      <protection/>
    </xf>
    <xf numFmtId="37" fontId="5" fillId="0" borderId="4" xfId="22" applyFont="1" applyBorder="1" applyAlignment="1" applyProtection="1">
      <alignment horizontal="left"/>
      <protection/>
    </xf>
    <xf numFmtId="184" fontId="8" fillId="0" borderId="0" xfId="0" applyFont="1" applyAlignment="1" applyProtection="1" quotePrefix="1">
      <alignment horizontal="left"/>
      <protection locked="0"/>
    </xf>
    <xf numFmtId="3" fontId="6" fillId="0" borderId="10" xfId="22" applyNumberFormat="1" applyFont="1" applyBorder="1" applyAlignment="1" applyProtection="1">
      <alignment horizontal="fill"/>
      <protection/>
    </xf>
    <xf numFmtId="3" fontId="6" fillId="0" borderId="11" xfId="22" applyNumberFormat="1" applyFont="1" applyBorder="1" applyAlignment="1" applyProtection="1">
      <alignment horizontal="fill"/>
      <protection/>
    </xf>
    <xf numFmtId="37" fontId="8" fillId="0" borderId="0" xfId="22" applyFont="1" applyProtection="1">
      <alignment/>
      <protection locked="0"/>
    </xf>
    <xf numFmtId="37" fontId="8" fillId="0" borderId="0" xfId="22" applyFont="1" applyAlignment="1" applyProtection="1">
      <alignment horizontal="left"/>
      <protection locked="0"/>
    </xf>
    <xf numFmtId="184" fontId="6" fillId="0" borderId="0" xfId="0" applyFont="1" applyAlignment="1">
      <alignment/>
    </xf>
    <xf numFmtId="184" fontId="7" fillId="0" borderId="0" xfId="0" applyFont="1" applyAlignment="1" applyProtection="1" quotePrefix="1">
      <alignment horizontal="left"/>
      <protection/>
    </xf>
    <xf numFmtId="184" fontId="6" fillId="0" borderId="0" xfId="0" applyFont="1" applyAlignment="1" applyProtection="1">
      <alignment horizontal="right"/>
      <protection/>
    </xf>
    <xf numFmtId="184" fontId="6" fillId="0" borderId="1" xfId="0" applyFont="1" applyBorder="1" applyAlignment="1" applyProtection="1">
      <alignment horizontal="fill"/>
      <protection/>
    </xf>
    <xf numFmtId="184" fontId="6" fillId="0" borderId="2" xfId="0" applyFont="1" applyBorder="1" applyAlignment="1" applyProtection="1">
      <alignment horizontal="fill"/>
      <protection/>
    </xf>
    <xf numFmtId="184" fontId="6" fillId="0" borderId="3" xfId="0" applyFont="1" applyBorder="1" applyAlignment="1" applyProtection="1">
      <alignment horizontal="fill"/>
      <protection/>
    </xf>
    <xf numFmtId="184" fontId="6" fillId="0" borderId="0" xfId="0" applyFont="1" applyAlignment="1" applyProtection="1">
      <alignment horizontal="left"/>
      <protection/>
    </xf>
    <xf numFmtId="184" fontId="6" fillId="0" borderId="4" xfId="0" applyFont="1" applyBorder="1" applyAlignment="1">
      <alignment/>
    </xf>
    <xf numFmtId="184" fontId="6" fillId="0" borderId="0" xfId="0" applyFont="1" applyBorder="1" applyAlignment="1">
      <alignment/>
    </xf>
    <xf numFmtId="184" fontId="7" fillId="0" borderId="4" xfId="0" applyFont="1" applyBorder="1" applyAlignment="1" applyProtection="1">
      <alignment horizontal="left"/>
      <protection/>
    </xf>
    <xf numFmtId="184" fontId="7" fillId="0" borderId="0" xfId="0" applyFont="1" applyBorder="1" applyAlignment="1" applyProtection="1">
      <alignment horizontal="left"/>
      <protection/>
    </xf>
    <xf numFmtId="184" fontId="7" fillId="0" borderId="4" xfId="0" applyFont="1" applyBorder="1" applyAlignment="1">
      <alignment/>
    </xf>
    <xf numFmtId="184" fontId="7" fillId="0" borderId="0" xfId="0" applyFont="1" applyBorder="1" applyAlignment="1">
      <alignment/>
    </xf>
    <xf numFmtId="184" fontId="7" fillId="0" borderId="0" xfId="0" applyFont="1" applyBorder="1" applyAlignment="1" applyProtection="1">
      <alignment horizontal="right"/>
      <protection/>
    </xf>
    <xf numFmtId="184" fontId="6" fillId="0" borderId="9" xfId="0" applyFont="1" applyBorder="1" applyAlignment="1" applyProtection="1">
      <alignment horizontal="fill"/>
      <protection/>
    </xf>
    <xf numFmtId="184" fontId="6" fillId="0" borderId="10" xfId="0" applyFont="1" applyBorder="1" applyAlignment="1" applyProtection="1">
      <alignment horizontal="fill"/>
      <protection/>
    </xf>
    <xf numFmtId="184" fontId="6" fillId="0" borderId="11" xfId="0" applyFont="1" applyBorder="1" applyAlignment="1" applyProtection="1">
      <alignment horizontal="fill"/>
      <protection/>
    </xf>
    <xf numFmtId="184" fontId="10" fillId="0" borderId="4" xfId="0" applyFont="1" applyBorder="1" applyAlignment="1" applyProtection="1" quotePrefix="1">
      <alignment horizontal="left"/>
      <protection/>
    </xf>
    <xf numFmtId="184" fontId="9" fillId="0" borderId="0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8" xfId="0" applyNumberFormat="1" applyFont="1" applyBorder="1" applyAlignment="1" applyProtection="1">
      <alignment/>
      <protection locked="0"/>
    </xf>
    <xf numFmtId="184" fontId="10" fillId="0" borderId="4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/>
    </xf>
    <xf numFmtId="3" fontId="8" fillId="0" borderId="8" xfId="0" applyNumberFormat="1" applyFont="1" applyBorder="1" applyAlignment="1" applyProtection="1">
      <alignment/>
      <protection/>
    </xf>
    <xf numFmtId="184" fontId="10" fillId="0" borderId="4" xfId="0" applyFont="1" applyBorder="1" applyAlignment="1">
      <alignment/>
    </xf>
    <xf numFmtId="184" fontId="9" fillId="0" borderId="0" xfId="0" applyFont="1" applyBorder="1" applyAlignment="1">
      <alignment/>
    </xf>
    <xf numFmtId="184" fontId="6" fillId="0" borderId="4" xfId="0" applyFont="1" applyBorder="1" applyAlignment="1" applyProtection="1">
      <alignment horizontal="fill"/>
      <protection/>
    </xf>
    <xf numFmtId="184" fontId="6" fillId="0" borderId="0" xfId="0" applyFont="1" applyBorder="1" applyAlignment="1" applyProtection="1">
      <alignment horizontal="fill"/>
      <protection/>
    </xf>
    <xf numFmtId="3" fontId="6" fillId="0" borderId="0" xfId="0" applyNumberFormat="1" applyFont="1" applyBorder="1" applyAlignment="1" applyProtection="1">
      <alignment horizontal="fill"/>
      <protection/>
    </xf>
    <xf numFmtId="3" fontId="6" fillId="0" borderId="8" xfId="0" applyNumberFormat="1" applyFont="1" applyBorder="1" applyAlignment="1" applyProtection="1">
      <alignment horizontal="fill"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8" xfId="0" applyNumberFormat="1" applyFont="1" applyBorder="1" applyAlignment="1" applyProtection="1">
      <alignment/>
      <protection/>
    </xf>
    <xf numFmtId="184" fontId="5" fillId="0" borderId="4" xfId="0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 horizontal="fill"/>
      <protection/>
    </xf>
    <xf numFmtId="37" fontId="6" fillId="0" borderId="11" xfId="0" applyNumberFormat="1" applyFont="1" applyBorder="1" applyAlignment="1" applyProtection="1">
      <alignment horizontal="fill"/>
      <protection/>
    </xf>
    <xf numFmtId="184" fontId="8" fillId="0" borderId="0" xfId="0" applyFont="1" applyAlignment="1" applyProtection="1">
      <alignment horizontal="left"/>
      <protection locked="0"/>
    </xf>
    <xf numFmtId="184" fontId="8" fillId="0" borderId="0" xfId="0" applyFont="1" applyAlignment="1" applyProtection="1">
      <alignment/>
      <protection locked="0"/>
    </xf>
    <xf numFmtId="184" fontId="7" fillId="0" borderId="0" xfId="0" applyFont="1" applyBorder="1" applyAlignment="1" applyProtection="1" quotePrefix="1">
      <alignment horizontal="right"/>
      <protection/>
    </xf>
    <xf numFmtId="184" fontId="7" fillId="0" borderId="8" xfId="0" applyFont="1" applyBorder="1" applyAlignment="1" applyProtection="1" quotePrefix="1">
      <alignment horizontal="right"/>
      <protection/>
    </xf>
    <xf numFmtId="3" fontId="8" fillId="0" borderId="0" xfId="19" applyNumberFormat="1" applyFont="1" applyBorder="1" applyAlignment="1" applyProtection="1">
      <alignment/>
      <protection locked="0"/>
    </xf>
    <xf numFmtId="184" fontId="9" fillId="0" borderId="0" xfId="0" applyFont="1" applyBorder="1" applyAlignment="1" applyProtection="1" quotePrefix="1">
      <alignment horizontal="left"/>
      <protection/>
    </xf>
    <xf numFmtId="3" fontId="6" fillId="0" borderId="2" xfId="0" applyNumberFormat="1" applyFont="1" applyBorder="1" applyAlignment="1" applyProtection="1">
      <alignment horizontal="fill"/>
      <protection/>
    </xf>
    <xf numFmtId="3" fontId="6" fillId="0" borderId="3" xfId="0" applyNumberFormat="1" applyFont="1" applyBorder="1" applyAlignment="1" applyProtection="1">
      <alignment horizontal="fill"/>
      <protection/>
    </xf>
    <xf numFmtId="3" fontId="6" fillId="0" borderId="10" xfId="0" applyNumberFormat="1" applyFont="1" applyBorder="1" applyAlignment="1" applyProtection="1">
      <alignment horizontal="fill"/>
      <protection/>
    </xf>
    <xf numFmtId="3" fontId="6" fillId="0" borderId="11" xfId="0" applyNumberFormat="1" applyFont="1" applyBorder="1" applyAlignment="1" applyProtection="1">
      <alignment horizontal="fill"/>
      <protection/>
    </xf>
    <xf numFmtId="187" fontId="12" fillId="0" borderId="0" xfId="18" applyNumberFormat="1" applyFont="1" applyAlignment="1" applyProtection="1" quotePrefix="1">
      <alignment horizontal="left"/>
      <protection locked="0"/>
    </xf>
    <xf numFmtId="187" fontId="12" fillId="0" borderId="0" xfId="18" applyNumberFormat="1" applyFont="1" applyAlignment="1" applyProtection="1">
      <alignment/>
      <protection locked="0"/>
    </xf>
    <xf numFmtId="37" fontId="7" fillId="0" borderId="0" xfId="22" applyFont="1" applyBorder="1" applyAlignment="1" applyProtection="1">
      <alignment horizontal="right"/>
      <protection/>
    </xf>
    <xf numFmtId="37" fontId="7" fillId="0" borderId="0" xfId="22" applyFont="1" applyBorder="1" applyAlignment="1" applyProtection="1" quotePrefix="1">
      <alignment horizontal="right"/>
      <protection/>
    </xf>
    <xf numFmtId="37" fontId="7" fillId="0" borderId="8" xfId="22" applyFont="1" applyBorder="1" applyAlignment="1" applyProtection="1">
      <alignment horizontal="right"/>
      <protection/>
    </xf>
    <xf numFmtId="37" fontId="7" fillId="0" borderId="8" xfId="22" applyFont="1" applyBorder="1" applyAlignment="1" applyProtection="1" quotePrefix="1">
      <alignment horizontal="right"/>
      <protection/>
    </xf>
    <xf numFmtId="37" fontId="6" fillId="0" borderId="12" xfId="22" applyFont="1" applyBorder="1">
      <alignment/>
      <protection/>
    </xf>
    <xf numFmtId="184" fontId="8" fillId="0" borderId="13" xfId="0" applyFont="1" applyBorder="1" applyAlignment="1" applyProtection="1" quotePrefix="1">
      <alignment horizontal="left"/>
      <protection/>
    </xf>
    <xf numFmtId="37" fontId="10" fillId="0" borderId="0" xfId="22" applyFont="1" applyBorder="1" applyAlignment="1" applyProtection="1">
      <alignment horizontal="left"/>
      <protection/>
    </xf>
    <xf numFmtId="184" fontId="11" fillId="0" borderId="0" xfId="0" applyFont="1" applyBorder="1" applyAlignment="1" applyProtection="1" quotePrefix="1">
      <alignment horizontal="left"/>
      <protection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8" xfId="0" applyNumberFormat="1" applyFont="1" applyBorder="1" applyAlignment="1" applyProtection="1">
      <alignment/>
      <protection locked="0"/>
    </xf>
    <xf numFmtId="184" fontId="6" fillId="0" borderId="14" xfId="0" applyFont="1" applyBorder="1" applyAlignment="1">
      <alignment/>
    </xf>
    <xf numFmtId="184" fontId="10" fillId="0" borderId="0" xfId="0" applyFont="1" applyBorder="1" applyAlignment="1" applyProtection="1">
      <alignment horizontal="left"/>
      <protection/>
    </xf>
    <xf numFmtId="4" fontId="0" fillId="0" borderId="0" xfId="0" applyNumberFormat="1" applyBorder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184" fontId="14" fillId="0" borderId="0" xfId="0" applyFont="1" applyBorder="1" applyAlignment="1">
      <alignment/>
    </xf>
    <xf numFmtId="3" fontId="6" fillId="0" borderId="0" xfId="0" applyNumberFormat="1" applyFont="1" applyFill="1" applyAlignment="1">
      <alignment/>
    </xf>
    <xf numFmtId="184" fontId="6" fillId="0" borderId="0" xfId="0" applyFont="1" applyFill="1" applyAlignment="1" applyProtection="1">
      <alignment horizontal="right"/>
      <protection/>
    </xf>
    <xf numFmtId="3" fontId="8" fillId="0" borderId="0" xfId="0" applyNumberFormat="1" applyFont="1" applyAlignment="1">
      <alignment/>
    </xf>
    <xf numFmtId="37" fontId="9" fillId="0" borderId="0" xfId="22" applyFont="1" applyFill="1" applyBorder="1" applyAlignment="1" applyProtection="1">
      <alignment horizontal="left"/>
      <protection/>
    </xf>
    <xf numFmtId="37" fontId="9" fillId="0" borderId="0" xfId="22" applyFont="1" applyFill="1" applyBorder="1">
      <alignment/>
      <protection/>
    </xf>
    <xf numFmtId="184" fontId="10" fillId="0" borderId="4" xfId="0" applyFont="1" applyFill="1" applyBorder="1" applyAlignment="1" applyProtection="1">
      <alignment horizontal="left"/>
      <protection/>
    </xf>
    <xf numFmtId="184" fontId="10" fillId="0" borderId="9" xfId="0" applyFont="1" applyFill="1" applyBorder="1" applyAlignment="1" applyProtection="1">
      <alignment horizontal="left"/>
      <protection/>
    </xf>
    <xf numFmtId="37" fontId="6" fillId="0" borderId="4" xfId="22" applyFont="1" applyBorder="1" applyAlignment="1" applyProtection="1">
      <alignment horizontal="fill"/>
      <protection/>
    </xf>
    <xf numFmtId="37" fontId="6" fillId="0" borderId="0" xfId="22" applyFont="1" applyBorder="1" applyAlignment="1" applyProtection="1">
      <alignment horizontal="fill"/>
      <protection/>
    </xf>
    <xf numFmtId="37" fontId="6" fillId="0" borderId="8" xfId="22" applyFont="1" applyBorder="1" applyAlignment="1" applyProtection="1">
      <alignment horizontal="fill"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8" xfId="0" applyNumberFormat="1" applyFont="1" applyFill="1" applyBorder="1" applyAlignment="1" applyProtection="1">
      <alignment/>
      <protection locked="0"/>
    </xf>
    <xf numFmtId="184" fontId="8" fillId="0" borderId="0" xfId="0" applyFont="1" applyFill="1" applyAlignment="1" applyProtection="1">
      <alignment/>
      <protection locked="0"/>
    </xf>
    <xf numFmtId="184" fontId="10" fillId="0" borderId="4" xfId="0" applyFont="1" applyFill="1" applyBorder="1" applyAlignment="1" applyProtection="1" quotePrefix="1">
      <alignment horizontal="left"/>
      <protection/>
    </xf>
    <xf numFmtId="184" fontId="9" fillId="0" borderId="0" xfId="0" applyFont="1" applyFill="1" applyBorder="1" applyAlignment="1" applyProtection="1">
      <alignment horizontal="left"/>
      <protection/>
    </xf>
    <xf numFmtId="184" fontId="9" fillId="0" borderId="10" xfId="0" applyFont="1" applyFill="1" applyBorder="1" applyAlignment="1" applyProtection="1">
      <alignment horizontal="left"/>
      <protection/>
    </xf>
    <xf numFmtId="3" fontId="8" fillId="0" borderId="0" xfId="15" applyNumberFormat="1" applyFont="1" applyAlignment="1" applyProtection="1">
      <alignment/>
      <protection locked="0"/>
    </xf>
    <xf numFmtId="184" fontId="6" fillId="0" borderId="8" xfId="0" applyFont="1" applyBorder="1" applyAlignment="1" applyProtection="1">
      <alignment horizontal="fill"/>
      <protection/>
    </xf>
    <xf numFmtId="184" fontId="15" fillId="0" borderId="0" xfId="0" applyFont="1" applyAlignment="1">
      <alignment/>
    </xf>
    <xf numFmtId="184" fontId="5" fillId="0" borderId="0" xfId="0" applyFont="1" applyAlignment="1">
      <alignment/>
    </xf>
    <xf numFmtId="184" fontId="6" fillId="0" borderId="0" xfId="0" applyFont="1" applyFill="1" applyAlignment="1">
      <alignment/>
    </xf>
    <xf numFmtId="184" fontId="15" fillId="0" borderId="0" xfId="0" applyFont="1" applyAlignment="1">
      <alignment vertical="center"/>
    </xf>
    <xf numFmtId="184" fontId="15" fillId="0" borderId="0" xfId="0" applyFont="1" applyAlignment="1">
      <alignment/>
    </xf>
    <xf numFmtId="37" fontId="18" fillId="0" borderId="0" xfId="22" applyFont="1" applyProtection="1">
      <alignment/>
      <protection locked="0"/>
    </xf>
    <xf numFmtId="3" fontId="9" fillId="0" borderId="0" xfId="22" applyNumberFormat="1" applyFont="1" applyBorder="1" applyAlignment="1" applyProtection="1">
      <alignment readingOrder="2"/>
      <protection locked="0"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Fill="1" applyBorder="1" applyAlignment="1" applyProtection="1">
      <alignment/>
      <protection locked="0"/>
    </xf>
    <xf numFmtId="37" fontId="8" fillId="0" borderId="0" xfId="0" applyNumberFormat="1" applyFont="1" applyFill="1" applyBorder="1" applyAlignment="1" applyProtection="1">
      <alignment/>
      <protection locked="0"/>
    </xf>
    <xf numFmtId="37" fontId="8" fillId="0" borderId="8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/>
      <protection locked="0"/>
    </xf>
    <xf numFmtId="184" fontId="8" fillId="0" borderId="13" xfId="0" applyFont="1" applyBorder="1" applyAlignment="1" applyProtection="1" quotePrefix="1">
      <alignment horizontal="center"/>
      <protection/>
    </xf>
    <xf numFmtId="184" fontId="8" fillId="0" borderId="15" xfId="0" applyFont="1" applyBorder="1" applyAlignment="1" applyProtection="1" quotePrefix="1">
      <alignment horizontal="center"/>
      <protection/>
    </xf>
    <xf numFmtId="184" fontId="11" fillId="0" borderId="13" xfId="0" applyFont="1" applyBorder="1" applyAlignment="1" applyProtection="1" quotePrefix="1">
      <alignment horizontal="center"/>
      <protection/>
    </xf>
    <xf numFmtId="184" fontId="7" fillId="0" borderId="16" xfId="0" applyFont="1" applyBorder="1" applyAlignment="1" applyProtection="1" quotePrefix="1">
      <alignment horizontal="center"/>
      <protection/>
    </xf>
    <xf numFmtId="184" fontId="7" fillId="0" borderId="17" xfId="0" applyFont="1" applyBorder="1" applyAlignment="1" applyProtection="1" quotePrefix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RES967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A1:O50"/>
  <sheetViews>
    <sheetView showGridLines="0" tabSelected="1" workbookViewId="0" topLeftCell="A1">
      <selection activeCell="B3" sqref="B3"/>
    </sheetView>
  </sheetViews>
  <sheetFormatPr defaultColWidth="11.00390625" defaultRowHeight="12.75"/>
  <cols>
    <col min="1" max="1" width="2.375" style="54" customWidth="1"/>
    <col min="2" max="2" width="19.625" style="54" customWidth="1"/>
    <col min="3" max="3" width="14.125" style="54" customWidth="1"/>
    <col min="4" max="4" width="8.125" style="54" customWidth="1"/>
    <col min="5" max="5" width="11.00390625" style="54" customWidth="1"/>
    <col min="6" max="6" width="2.875" style="54" customWidth="1"/>
    <col min="7" max="7" width="8.375" style="54" customWidth="1"/>
    <col min="8" max="8" width="10.50390625" style="54" customWidth="1"/>
    <col min="9" max="9" width="3.625" style="54" customWidth="1"/>
    <col min="10" max="10" width="12.875" style="54" customWidth="1"/>
    <col min="11" max="11" width="8.75390625" style="54" customWidth="1"/>
    <col min="12" max="16384" width="7.00390625" style="54" customWidth="1"/>
  </cols>
  <sheetData>
    <row r="1" spans="2:9" ht="12.75">
      <c r="B1" s="55" t="s">
        <v>0</v>
      </c>
      <c r="I1" s="116"/>
    </row>
    <row r="2" spans="2:15" ht="12.75">
      <c r="B2" s="49" t="s">
        <v>56</v>
      </c>
      <c r="I2" s="116"/>
      <c r="L2" s="89"/>
      <c r="M2" s="90"/>
      <c r="N2" s="89"/>
      <c r="O2" s="89"/>
    </row>
    <row r="3" spans="2:15" ht="12.75">
      <c r="B3" s="57"/>
      <c r="C3" s="58"/>
      <c r="D3" s="58"/>
      <c r="E3" s="58"/>
      <c r="F3" s="58"/>
      <c r="G3" s="58"/>
      <c r="H3" s="59"/>
      <c r="L3" s="89"/>
      <c r="M3" s="90"/>
      <c r="N3" s="89"/>
      <c r="O3" s="89"/>
    </row>
    <row r="4" spans="2:14" ht="12.75">
      <c r="B4" s="63" t="s">
        <v>1</v>
      </c>
      <c r="C4" s="64" t="s">
        <v>2</v>
      </c>
      <c r="D4" s="152" t="s">
        <v>38</v>
      </c>
      <c r="E4" s="152"/>
      <c r="F4" s="108"/>
      <c r="G4" s="150" t="s">
        <v>51</v>
      </c>
      <c r="H4" s="151"/>
      <c r="I4" s="56"/>
      <c r="L4" s="89"/>
      <c r="M4" s="90"/>
      <c r="N4" s="90"/>
    </row>
    <row r="5" spans="1:14" ht="12.75">
      <c r="A5" s="56"/>
      <c r="B5" s="61"/>
      <c r="C5" s="62"/>
      <c r="D5" s="67" t="s">
        <v>3</v>
      </c>
      <c r="E5" s="91" t="s">
        <v>27</v>
      </c>
      <c r="F5" s="91"/>
      <c r="G5" s="67" t="s">
        <v>3</v>
      </c>
      <c r="H5" s="92" t="s">
        <v>27</v>
      </c>
      <c r="I5" s="56"/>
      <c r="L5" s="89"/>
      <c r="M5" s="90"/>
      <c r="N5" s="90"/>
    </row>
    <row r="6" spans="1:14" ht="12.75">
      <c r="A6" s="56"/>
      <c r="B6" s="68"/>
      <c r="C6" s="69"/>
      <c r="D6" s="69"/>
      <c r="E6" s="69"/>
      <c r="F6" s="69"/>
      <c r="G6" s="69"/>
      <c r="H6" s="70"/>
      <c r="I6" s="60"/>
      <c r="L6" s="89"/>
      <c r="M6" s="90"/>
      <c r="N6" s="90"/>
    </row>
    <row r="7" spans="1:14" ht="12.75">
      <c r="A7" s="56"/>
      <c r="B7" s="75" t="s">
        <v>54</v>
      </c>
      <c r="C7" s="72" t="s">
        <v>12</v>
      </c>
      <c r="D7" s="109">
        <v>632</v>
      </c>
      <c r="E7" s="109">
        <v>741675</v>
      </c>
      <c r="F7" s="109"/>
      <c r="G7" s="109">
        <v>326</v>
      </c>
      <c r="H7" s="110">
        <v>218876</v>
      </c>
      <c r="I7" s="56"/>
      <c r="J7" s="115"/>
      <c r="K7" s="115"/>
      <c r="L7" s="90"/>
      <c r="M7" s="90"/>
      <c r="N7" s="90"/>
    </row>
    <row r="8" spans="1:14" ht="12.75">
      <c r="A8" s="56"/>
      <c r="B8" s="80"/>
      <c r="C8" s="81"/>
      <c r="D8" s="81"/>
      <c r="E8" s="81"/>
      <c r="F8" s="81"/>
      <c r="G8" s="81"/>
      <c r="H8" s="134"/>
      <c r="I8" s="60"/>
      <c r="L8" s="89"/>
      <c r="M8" s="90"/>
      <c r="N8" s="90"/>
    </row>
    <row r="9" spans="1:14" ht="12.75">
      <c r="A9" s="56"/>
      <c r="B9" s="75" t="s">
        <v>7</v>
      </c>
      <c r="C9" s="72" t="s">
        <v>8</v>
      </c>
      <c r="D9" s="109">
        <v>159</v>
      </c>
      <c r="E9" s="109">
        <v>130369</v>
      </c>
      <c r="F9" s="136"/>
      <c r="G9" s="109">
        <v>133</v>
      </c>
      <c r="H9" s="110">
        <v>61353</v>
      </c>
      <c r="I9" s="56"/>
      <c r="J9" s="115"/>
      <c r="K9" s="115"/>
      <c r="L9" s="89"/>
      <c r="M9" s="90"/>
      <c r="N9" s="90"/>
    </row>
    <row r="10" spans="1:14" ht="12.75">
      <c r="A10" s="56"/>
      <c r="B10" s="78"/>
      <c r="C10" s="79"/>
      <c r="D10" s="76"/>
      <c r="E10" s="76"/>
      <c r="F10" s="76"/>
      <c r="G10" s="76"/>
      <c r="H10" s="77"/>
      <c r="I10" s="56"/>
      <c r="J10" s="115"/>
      <c r="K10" s="115"/>
      <c r="L10" s="89"/>
      <c r="M10" s="90"/>
      <c r="N10" s="90"/>
    </row>
    <row r="11" spans="1:14" ht="12.75">
      <c r="A11" s="56"/>
      <c r="B11" s="75" t="s">
        <v>9</v>
      </c>
      <c r="C11" s="112" t="s">
        <v>4</v>
      </c>
      <c r="D11" s="84">
        <f>SUM(D12:D14)</f>
        <v>3611</v>
      </c>
      <c r="E11" s="84">
        <f>SUM(E12:E14)</f>
        <v>3692255</v>
      </c>
      <c r="F11" s="84"/>
      <c r="G11" s="84">
        <f>SUM(G12:G14)</f>
        <v>2795</v>
      </c>
      <c r="H11" s="85">
        <f>SUM(H12:H14)</f>
        <v>1612717</v>
      </c>
      <c r="I11" s="56"/>
      <c r="J11" s="115"/>
      <c r="K11" s="115"/>
      <c r="L11" s="89"/>
      <c r="M11" s="133"/>
      <c r="N11" s="90"/>
    </row>
    <row r="12" spans="1:14" ht="12.75">
      <c r="A12" s="56"/>
      <c r="B12" s="75"/>
      <c r="C12" s="72" t="s">
        <v>10</v>
      </c>
      <c r="D12" s="76">
        <v>361</v>
      </c>
      <c r="E12" s="76">
        <v>323245</v>
      </c>
      <c r="F12" s="76"/>
      <c r="G12" s="76">
        <v>334</v>
      </c>
      <c r="H12" s="77">
        <v>160612</v>
      </c>
      <c r="I12" s="56"/>
      <c r="J12" s="115"/>
      <c r="K12" s="115"/>
      <c r="L12" s="89"/>
      <c r="M12" s="90"/>
      <c r="N12" s="90"/>
    </row>
    <row r="13" spans="1:14" ht="12.75">
      <c r="A13" s="56"/>
      <c r="B13" s="78"/>
      <c r="C13" s="72" t="s">
        <v>11</v>
      </c>
      <c r="D13" s="73">
        <v>3113</v>
      </c>
      <c r="E13" s="73">
        <v>3268197</v>
      </c>
      <c r="F13" s="73"/>
      <c r="G13" s="73">
        <v>2353</v>
      </c>
      <c r="H13" s="74">
        <v>1404058</v>
      </c>
      <c r="I13" s="56"/>
      <c r="J13" s="115"/>
      <c r="K13" s="115"/>
      <c r="L13" s="90"/>
      <c r="M13" s="90"/>
      <c r="N13" s="90"/>
    </row>
    <row r="14" spans="1:14" ht="12.75">
      <c r="A14" s="56"/>
      <c r="B14" s="78"/>
      <c r="C14" s="72" t="s">
        <v>6</v>
      </c>
      <c r="D14" s="76">
        <v>137</v>
      </c>
      <c r="E14" s="76">
        <v>100813</v>
      </c>
      <c r="F14" s="76"/>
      <c r="G14" s="76">
        <v>108</v>
      </c>
      <c r="H14" s="77">
        <v>48047</v>
      </c>
      <c r="I14" s="56"/>
      <c r="J14" s="115"/>
      <c r="K14" s="115"/>
      <c r="M14" s="90"/>
      <c r="N14" s="90"/>
    </row>
    <row r="15" spans="1:14" ht="12.75">
      <c r="A15" s="56"/>
      <c r="B15" s="78"/>
      <c r="C15" s="79"/>
      <c r="D15" s="73"/>
      <c r="E15" s="73"/>
      <c r="F15" s="73"/>
      <c r="G15" s="73"/>
      <c r="H15" s="74"/>
      <c r="I15" s="56"/>
      <c r="J15" s="115"/>
      <c r="K15" s="115"/>
      <c r="L15" s="90"/>
      <c r="M15" s="90"/>
      <c r="N15" s="90"/>
    </row>
    <row r="16" spans="1:14" ht="12.75">
      <c r="A16" s="56"/>
      <c r="B16" s="71" t="s">
        <v>53</v>
      </c>
      <c r="C16" s="72" t="s">
        <v>43</v>
      </c>
      <c r="D16" s="127">
        <v>968</v>
      </c>
      <c r="E16" s="127">
        <v>1107158</v>
      </c>
      <c r="F16" s="127"/>
      <c r="G16" s="127">
        <v>606</v>
      </c>
      <c r="H16" s="128">
        <v>363104</v>
      </c>
      <c r="I16" s="56"/>
      <c r="J16" s="115"/>
      <c r="K16" s="115"/>
      <c r="L16" s="129"/>
      <c r="M16" s="90"/>
      <c r="N16" s="90"/>
    </row>
    <row r="17" spans="1:14" ht="12.75">
      <c r="A17" s="56"/>
      <c r="B17" s="75"/>
      <c r="C17" s="72"/>
      <c r="D17" s="73"/>
      <c r="E17" s="73"/>
      <c r="F17" s="73"/>
      <c r="G17" s="73"/>
      <c r="H17" s="74"/>
      <c r="I17" s="56"/>
      <c r="J17" s="115"/>
      <c r="K17" s="115"/>
      <c r="L17" s="90"/>
      <c r="M17" s="90"/>
      <c r="N17" s="90"/>
    </row>
    <row r="18" spans="1:11" ht="12.75">
      <c r="A18" s="56"/>
      <c r="B18" s="75" t="s">
        <v>13</v>
      </c>
      <c r="C18" s="112" t="s">
        <v>4</v>
      </c>
      <c r="D18" s="84">
        <f>SUM(D19:D24)</f>
        <v>638</v>
      </c>
      <c r="E18" s="84">
        <f>SUM(E19:E24)</f>
        <v>737957</v>
      </c>
      <c r="F18" s="84"/>
      <c r="G18" s="84">
        <f>SUM(G19:G24)</f>
        <v>451</v>
      </c>
      <c r="H18" s="85">
        <f>SUM(H19:H24)</f>
        <v>348449</v>
      </c>
      <c r="I18" s="56"/>
      <c r="J18" s="115"/>
      <c r="K18" s="115"/>
    </row>
    <row r="19" spans="1:11" ht="12.75">
      <c r="A19" s="56"/>
      <c r="B19" s="78"/>
      <c r="C19" s="72" t="s">
        <v>14</v>
      </c>
      <c r="D19" s="73">
        <v>68</v>
      </c>
      <c r="E19" s="73">
        <v>43099</v>
      </c>
      <c r="F19" s="73"/>
      <c r="G19" s="73">
        <v>48</v>
      </c>
      <c r="H19" s="74">
        <v>20750</v>
      </c>
      <c r="I19" s="56"/>
      <c r="J19" s="115"/>
      <c r="K19" s="117"/>
    </row>
    <row r="20" spans="1:11" ht="12.75">
      <c r="A20" s="56"/>
      <c r="B20" s="78"/>
      <c r="C20" s="72" t="s">
        <v>15</v>
      </c>
      <c r="D20" s="73">
        <v>113</v>
      </c>
      <c r="E20" s="73">
        <v>249289</v>
      </c>
      <c r="F20" s="73"/>
      <c r="G20" s="73">
        <v>66</v>
      </c>
      <c r="H20" s="74">
        <v>122858</v>
      </c>
      <c r="I20" s="56"/>
      <c r="J20" s="115"/>
      <c r="K20" s="117"/>
    </row>
    <row r="21" spans="1:11" ht="12.75">
      <c r="A21" s="56"/>
      <c r="B21" s="78"/>
      <c r="C21" s="72" t="s">
        <v>16</v>
      </c>
      <c r="D21" s="73">
        <v>214</v>
      </c>
      <c r="E21" s="73">
        <v>174051</v>
      </c>
      <c r="F21" s="73"/>
      <c r="G21" s="73">
        <v>135</v>
      </c>
      <c r="H21" s="74">
        <v>65427</v>
      </c>
      <c r="I21" s="56"/>
      <c r="J21" s="115"/>
      <c r="K21" s="117"/>
    </row>
    <row r="22" spans="1:11" ht="12.75">
      <c r="A22" s="56"/>
      <c r="B22" s="78"/>
      <c r="C22" s="72" t="s">
        <v>17</v>
      </c>
      <c r="D22" s="73">
        <v>16</v>
      </c>
      <c r="E22" s="73">
        <v>19895</v>
      </c>
      <c r="F22" s="73"/>
      <c r="G22" s="73">
        <v>29</v>
      </c>
      <c r="H22" s="74">
        <v>15553</v>
      </c>
      <c r="I22" s="56"/>
      <c r="J22" s="115"/>
      <c r="K22" s="117"/>
    </row>
    <row r="23" spans="1:11" ht="12.75">
      <c r="A23" s="56"/>
      <c r="B23" s="78"/>
      <c r="C23" s="72" t="s">
        <v>18</v>
      </c>
      <c r="D23" s="73">
        <v>176</v>
      </c>
      <c r="E23" s="73">
        <v>170505</v>
      </c>
      <c r="F23" s="73"/>
      <c r="G23" s="73">
        <v>133</v>
      </c>
      <c r="H23" s="74">
        <v>79457</v>
      </c>
      <c r="I23" s="56"/>
      <c r="J23" s="115"/>
      <c r="K23" s="117"/>
    </row>
    <row r="24" spans="1:11" ht="12.75">
      <c r="A24" s="56"/>
      <c r="B24" s="78"/>
      <c r="C24" s="72" t="s">
        <v>19</v>
      </c>
      <c r="D24" s="73">
        <v>51</v>
      </c>
      <c r="E24" s="73">
        <v>81118</v>
      </c>
      <c r="F24" s="73"/>
      <c r="G24" s="73">
        <v>40</v>
      </c>
      <c r="H24" s="74">
        <v>44404</v>
      </c>
      <c r="I24" s="56"/>
      <c r="J24" s="115"/>
      <c r="K24" s="117"/>
    </row>
    <row r="25" spans="1:11" ht="12.75">
      <c r="A25" s="56"/>
      <c r="B25" s="78"/>
      <c r="C25" s="79"/>
      <c r="D25" s="76"/>
      <c r="E25" s="76"/>
      <c r="F25" s="76"/>
      <c r="G25" s="76"/>
      <c r="H25" s="77"/>
      <c r="I25" s="56"/>
      <c r="J25" s="115"/>
      <c r="K25" s="115"/>
    </row>
    <row r="26" spans="1:11" ht="12.75">
      <c r="A26" s="56"/>
      <c r="B26" s="71" t="s">
        <v>45</v>
      </c>
      <c r="C26" s="112" t="s">
        <v>4</v>
      </c>
      <c r="D26" s="114">
        <f>SUM(D27:D28)</f>
        <v>2751</v>
      </c>
      <c r="E26" s="84">
        <f>SUM(E27:E28)</f>
        <v>3054972</v>
      </c>
      <c r="F26" s="84"/>
      <c r="G26" s="84">
        <f>SUM(G27:G28)</f>
        <v>1896</v>
      </c>
      <c r="H26" s="85">
        <f>SUM(H27:H28)</f>
        <v>1140188</v>
      </c>
      <c r="I26" s="56"/>
      <c r="J26" s="115"/>
      <c r="K26" s="115"/>
    </row>
    <row r="27" spans="1:11" ht="12.75">
      <c r="A27" s="56"/>
      <c r="B27" s="78"/>
      <c r="C27" s="72" t="s">
        <v>5</v>
      </c>
      <c r="D27" s="73">
        <v>2098</v>
      </c>
      <c r="E27" s="73">
        <v>2435896</v>
      </c>
      <c r="F27" s="73"/>
      <c r="G27" s="93">
        <v>1517</v>
      </c>
      <c r="H27" s="74">
        <v>990488</v>
      </c>
      <c r="I27" s="56"/>
      <c r="J27" s="115"/>
      <c r="K27" s="115"/>
    </row>
    <row r="28" spans="1:11" ht="12.75">
      <c r="A28" s="56"/>
      <c r="B28" s="78"/>
      <c r="C28" s="72" t="s">
        <v>6</v>
      </c>
      <c r="D28" s="73">
        <v>653</v>
      </c>
      <c r="E28" s="73">
        <v>619076</v>
      </c>
      <c r="F28" s="73"/>
      <c r="G28" s="93">
        <v>379</v>
      </c>
      <c r="H28" s="74">
        <v>149700</v>
      </c>
      <c r="I28" s="56"/>
      <c r="J28" s="115"/>
      <c r="K28" s="115"/>
    </row>
    <row r="29" spans="1:11" ht="12.75">
      <c r="A29" s="56"/>
      <c r="B29" s="78"/>
      <c r="C29" s="79"/>
      <c r="D29" s="73"/>
      <c r="E29" s="73"/>
      <c r="F29" s="73"/>
      <c r="G29" s="73"/>
      <c r="H29" s="74"/>
      <c r="I29" s="56"/>
      <c r="J29" s="115"/>
      <c r="K29" s="115"/>
    </row>
    <row r="30" spans="1:11" ht="12.75">
      <c r="A30" s="56"/>
      <c r="B30" s="75" t="s">
        <v>55</v>
      </c>
      <c r="C30" s="112" t="s">
        <v>4</v>
      </c>
      <c r="D30" s="84">
        <f>SUM(D31:D32)</f>
        <v>436</v>
      </c>
      <c r="E30" s="84">
        <f>SUM(E31:E32)</f>
        <v>528321</v>
      </c>
      <c r="F30" s="84"/>
      <c r="G30" s="84">
        <f>SUM(G31:G32)</f>
        <v>299</v>
      </c>
      <c r="H30" s="85">
        <f>SUM(H31:H32)</f>
        <v>226113</v>
      </c>
      <c r="I30" s="56"/>
      <c r="J30" s="115"/>
      <c r="K30" s="115"/>
    </row>
    <row r="31" spans="1:11" ht="12.75">
      <c r="A31" s="56"/>
      <c r="B31" s="78"/>
      <c r="C31" s="94" t="s">
        <v>12</v>
      </c>
      <c r="D31" s="73">
        <v>347</v>
      </c>
      <c r="E31" s="73">
        <v>438073</v>
      </c>
      <c r="F31" s="73"/>
      <c r="G31" s="73">
        <v>267</v>
      </c>
      <c r="H31" s="74">
        <v>210779</v>
      </c>
      <c r="I31" s="56"/>
      <c r="J31" s="115"/>
      <c r="K31" s="115"/>
    </row>
    <row r="32" spans="1:11" ht="12.75">
      <c r="A32" s="56"/>
      <c r="B32" s="78"/>
      <c r="C32" s="72" t="s">
        <v>20</v>
      </c>
      <c r="D32" s="73">
        <v>89</v>
      </c>
      <c r="E32" s="73">
        <v>90248</v>
      </c>
      <c r="F32" s="73"/>
      <c r="G32" s="73">
        <v>32</v>
      </c>
      <c r="H32" s="74">
        <v>15334</v>
      </c>
      <c r="I32" s="56"/>
      <c r="J32" s="115"/>
      <c r="K32" s="115"/>
    </row>
    <row r="33" spans="1:11" ht="12.75">
      <c r="A33" s="56"/>
      <c r="B33" s="78"/>
      <c r="C33" s="79"/>
      <c r="D33" s="76"/>
      <c r="E33" s="76"/>
      <c r="F33" s="76"/>
      <c r="G33" s="76"/>
      <c r="H33" s="77"/>
      <c r="I33" s="56"/>
      <c r="J33" s="115"/>
      <c r="K33" s="115"/>
    </row>
    <row r="34" spans="1:11" ht="12.75">
      <c r="A34" s="56"/>
      <c r="B34" s="75" t="s">
        <v>49</v>
      </c>
      <c r="C34" s="112" t="s">
        <v>4</v>
      </c>
      <c r="D34" s="84">
        <f>SUM(D35:D36)</f>
        <v>277</v>
      </c>
      <c r="E34" s="84">
        <f>SUM(E35:E36)</f>
        <v>386384</v>
      </c>
      <c r="F34" s="84"/>
      <c r="G34" s="84">
        <f>SUM(G35:G36)</f>
        <v>220</v>
      </c>
      <c r="H34" s="85">
        <f>SUM(H35:H36)</f>
        <v>192425</v>
      </c>
      <c r="I34" s="56"/>
      <c r="J34" s="115"/>
      <c r="K34" s="115"/>
    </row>
    <row r="35" spans="1:11" ht="12.75">
      <c r="A35" s="56"/>
      <c r="B35" s="78"/>
      <c r="C35" s="72" t="s">
        <v>12</v>
      </c>
      <c r="D35" s="73">
        <v>146</v>
      </c>
      <c r="E35" s="73">
        <v>257846</v>
      </c>
      <c r="F35" s="73"/>
      <c r="G35" s="73">
        <v>117</v>
      </c>
      <c r="H35" s="74">
        <v>120292</v>
      </c>
      <c r="I35" s="56"/>
      <c r="J35" s="115"/>
      <c r="K35" s="115"/>
    </row>
    <row r="36" spans="1:11" ht="12.75">
      <c r="A36" s="56"/>
      <c r="B36" s="78"/>
      <c r="C36" s="72" t="s">
        <v>18</v>
      </c>
      <c r="D36" s="73">
        <v>131</v>
      </c>
      <c r="E36" s="73">
        <v>128538</v>
      </c>
      <c r="F36" s="73"/>
      <c r="G36" s="73">
        <v>103</v>
      </c>
      <c r="H36" s="74">
        <v>72133</v>
      </c>
      <c r="I36" s="56"/>
      <c r="J36" s="115"/>
      <c r="K36" s="115"/>
    </row>
    <row r="37" spans="1:11" ht="12.75">
      <c r="A37" s="56"/>
      <c r="B37" s="78"/>
      <c r="C37" s="79"/>
      <c r="D37" s="73"/>
      <c r="E37" s="73"/>
      <c r="F37" s="73"/>
      <c r="G37" s="73"/>
      <c r="H37" s="74"/>
      <c r="I37" s="56"/>
      <c r="J37" s="115"/>
      <c r="K37" s="115"/>
    </row>
    <row r="38" spans="1:11" ht="12.75">
      <c r="A38" s="56"/>
      <c r="B38" s="75" t="s">
        <v>22</v>
      </c>
      <c r="C38" s="112" t="s">
        <v>4</v>
      </c>
      <c r="D38" s="84">
        <f>SUM(D39:D40)</f>
        <v>661</v>
      </c>
      <c r="E38" s="84">
        <f>SUM(E39:E40)</f>
        <v>490157</v>
      </c>
      <c r="G38" s="84">
        <f>SUM(G39:G40)</f>
        <v>581</v>
      </c>
      <c r="H38" s="85">
        <f>SUM(H39:H40)</f>
        <v>267567</v>
      </c>
      <c r="I38" s="56"/>
      <c r="J38" s="115"/>
      <c r="K38" s="115"/>
    </row>
    <row r="39" spans="1:11" ht="12.75">
      <c r="A39" s="56"/>
      <c r="B39" s="78"/>
      <c r="C39" s="72" t="s">
        <v>16</v>
      </c>
      <c r="D39" s="73">
        <v>410</v>
      </c>
      <c r="E39" s="73">
        <v>304398</v>
      </c>
      <c r="F39" s="73"/>
      <c r="G39" s="73">
        <v>375</v>
      </c>
      <c r="H39" s="74">
        <v>169363</v>
      </c>
      <c r="I39" s="56"/>
      <c r="J39" s="115"/>
      <c r="K39" s="115"/>
    </row>
    <row r="40" spans="1:11" ht="12.75">
      <c r="A40" s="56"/>
      <c r="B40" s="78"/>
      <c r="C40" s="72" t="s">
        <v>17</v>
      </c>
      <c r="D40" s="73">
        <v>251</v>
      </c>
      <c r="E40" s="73">
        <v>185759</v>
      </c>
      <c r="F40" s="73"/>
      <c r="G40" s="73">
        <v>206</v>
      </c>
      <c r="H40" s="74">
        <v>98204</v>
      </c>
      <c r="I40" s="56"/>
      <c r="J40" s="115"/>
      <c r="K40" s="115"/>
    </row>
    <row r="41" spans="1:11" ht="12.75">
      <c r="A41" s="56"/>
      <c r="B41" s="78"/>
      <c r="C41" s="72"/>
      <c r="D41" s="73"/>
      <c r="E41" s="73"/>
      <c r="F41" s="73"/>
      <c r="G41" s="73"/>
      <c r="H41" s="74"/>
      <c r="I41" s="56"/>
      <c r="J41" s="115"/>
      <c r="K41" s="115"/>
    </row>
    <row r="42" spans="1:11" ht="12.75">
      <c r="A42" s="56"/>
      <c r="B42" s="75" t="s">
        <v>47</v>
      </c>
      <c r="C42" s="72" t="s">
        <v>21</v>
      </c>
      <c r="D42" s="109">
        <v>12</v>
      </c>
      <c r="E42" s="109">
        <v>26820</v>
      </c>
      <c r="F42" s="109"/>
      <c r="G42" s="109">
        <v>12</v>
      </c>
      <c r="H42" s="110">
        <v>20259</v>
      </c>
      <c r="I42" s="56"/>
      <c r="J42" s="115"/>
      <c r="K42" s="115"/>
    </row>
    <row r="43" spans="1:11" ht="12.75">
      <c r="A43" s="56"/>
      <c r="B43" s="57"/>
      <c r="C43" s="58"/>
      <c r="D43" s="95"/>
      <c r="E43" s="95"/>
      <c r="F43" s="95"/>
      <c r="G43" s="95"/>
      <c r="H43" s="96"/>
      <c r="I43" s="60"/>
      <c r="K43" s="113"/>
    </row>
    <row r="44" spans="1:9" ht="12.75">
      <c r="A44" s="56"/>
      <c r="B44" s="75" t="s">
        <v>23</v>
      </c>
      <c r="C44" s="62"/>
      <c r="D44" s="84">
        <f>D38+D42+D34+D30+D18+D16+D7+D11+D9+D26</f>
        <v>10145</v>
      </c>
      <c r="E44" s="84">
        <f>E38+E42+E34+E30+E18+E16+E7+E11+E9+E26</f>
        <v>10896068</v>
      </c>
      <c r="F44" s="84"/>
      <c r="G44" s="84">
        <f>G38+G42+G34+G30+G18+G16+G7+G11+G9+G26</f>
        <v>7319</v>
      </c>
      <c r="H44" s="85">
        <f>H38+H42+H34+H30+H18+H16+H7+H11+H9+H26</f>
        <v>4451051</v>
      </c>
      <c r="I44" s="56"/>
    </row>
    <row r="45" spans="1:11" ht="12.75">
      <c r="A45" s="56"/>
      <c r="B45" s="86" t="s">
        <v>24</v>
      </c>
      <c r="C45" s="62"/>
      <c r="D45" s="84"/>
      <c r="E45" s="84">
        <f>E44*K45</f>
        <v>200500181.6782</v>
      </c>
      <c r="F45" s="84"/>
      <c r="G45" s="84"/>
      <c r="H45" s="85">
        <f>H44*K45</f>
        <v>81904457.10865</v>
      </c>
      <c r="I45" s="56"/>
      <c r="J45" s="119" t="s">
        <v>57</v>
      </c>
      <c r="K45" s="100">
        <v>18.40115</v>
      </c>
    </row>
    <row r="46" spans="2:9" ht="12.75">
      <c r="B46" s="68"/>
      <c r="C46" s="69"/>
      <c r="D46" s="97"/>
      <c r="E46" s="97"/>
      <c r="F46" s="97"/>
      <c r="G46" s="97"/>
      <c r="H46" s="98"/>
      <c r="I46" s="56"/>
    </row>
    <row r="47" spans="2:8" ht="12.75">
      <c r="B47" s="138"/>
      <c r="C47" s="135"/>
      <c r="D47" s="135"/>
      <c r="E47" s="135"/>
      <c r="F47" s="135"/>
      <c r="G47" s="135"/>
      <c r="H47" s="135"/>
    </row>
    <row r="48" ht="12.75">
      <c r="B48" s="135"/>
    </row>
    <row r="49" ht="12.75">
      <c r="B49" s="135"/>
    </row>
    <row r="50" spans="2:3" ht="12.75">
      <c r="B50" s="138"/>
      <c r="C50" s="135"/>
    </row>
  </sheetData>
  <mergeCells count="2">
    <mergeCell ref="G4:H4"/>
    <mergeCell ref="D4:E4"/>
  </mergeCells>
  <printOptions horizontalCentered="1"/>
  <pageMargins left="0.31496062992125984" right="0.4724409448818898" top="0.9055118110236221" bottom="0.5511811023622047" header="0" footer="0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A1:H30"/>
  <sheetViews>
    <sheetView showGridLines="0" workbookViewId="0" topLeftCell="A1">
      <selection activeCell="B3" sqref="B3"/>
    </sheetView>
  </sheetViews>
  <sheetFormatPr defaultColWidth="11.00390625" defaultRowHeight="12.75"/>
  <cols>
    <col min="1" max="1" width="1.625" style="54" customWidth="1"/>
    <col min="2" max="2" width="17.875" style="54" customWidth="1"/>
    <col min="3" max="3" width="10.00390625" style="54" customWidth="1"/>
    <col min="4" max="4" width="7.75390625" style="54" customWidth="1"/>
    <col min="5" max="5" width="16.375" style="54" customWidth="1"/>
    <col min="6" max="6" width="4.50390625" style="54" customWidth="1"/>
    <col min="7" max="7" width="13.125" style="54" customWidth="1"/>
    <col min="8" max="8" width="9.125" style="54" customWidth="1"/>
    <col min="9" max="252" width="17.625" style="54" customWidth="1"/>
    <col min="253" max="16384" width="12.50390625" style="54" customWidth="1"/>
  </cols>
  <sheetData>
    <row r="1" ht="12.75">
      <c r="B1" s="55" t="s">
        <v>25</v>
      </c>
    </row>
    <row r="2" ht="12.75">
      <c r="B2" s="49" t="str">
        <f>'A RESERVAS 528'!$B$2</f>
        <v>     (al 30 de septiembre de 2006, montos expresados en U.F.)</v>
      </c>
    </row>
    <row r="3" spans="1:6" ht="12.75">
      <c r="A3" s="56"/>
      <c r="B3" s="57"/>
      <c r="C3" s="58"/>
      <c r="D3" s="58"/>
      <c r="E3" s="59"/>
      <c r="F3" s="60"/>
    </row>
    <row r="4" spans="1:6" ht="12.75">
      <c r="A4" s="60"/>
      <c r="B4" s="61"/>
      <c r="C4" s="62"/>
      <c r="D4" s="106" t="s">
        <v>39</v>
      </c>
      <c r="E4" s="111"/>
      <c r="F4" s="56"/>
    </row>
    <row r="5" spans="1:6" ht="12.75">
      <c r="A5" s="56"/>
      <c r="B5" s="63" t="s">
        <v>1</v>
      </c>
      <c r="C5" s="64" t="s">
        <v>2</v>
      </c>
      <c r="D5" s="153" t="s">
        <v>50</v>
      </c>
      <c r="E5" s="154"/>
      <c r="F5" s="56"/>
    </row>
    <row r="6" spans="1:6" ht="12.75">
      <c r="A6" s="56"/>
      <c r="B6" s="65"/>
      <c r="C6" s="66"/>
      <c r="D6" s="67" t="s">
        <v>26</v>
      </c>
      <c r="E6" s="92" t="s">
        <v>36</v>
      </c>
      <c r="F6" s="56"/>
    </row>
    <row r="7" spans="1:6" ht="12.75">
      <c r="A7" s="56"/>
      <c r="B7" s="68"/>
      <c r="C7" s="69"/>
      <c r="D7" s="69"/>
      <c r="E7" s="70"/>
      <c r="F7" s="60"/>
    </row>
    <row r="8" spans="1:6" ht="12.75">
      <c r="A8" s="56"/>
      <c r="B8" s="75" t="s">
        <v>7</v>
      </c>
      <c r="C8" s="131" t="s">
        <v>8</v>
      </c>
      <c r="D8" s="142">
        <v>1</v>
      </c>
      <c r="E8" s="143">
        <v>386</v>
      </c>
      <c r="F8" s="118"/>
    </row>
    <row r="9" spans="1:6" ht="12.75">
      <c r="A9" s="56"/>
      <c r="B9" s="78"/>
      <c r="C9" s="137"/>
      <c r="D9" s="144"/>
      <c r="E9" s="145"/>
      <c r="F9" s="56"/>
    </row>
    <row r="10" spans="1:6" ht="12.75">
      <c r="A10" s="56"/>
      <c r="B10" s="130" t="s">
        <v>45</v>
      </c>
      <c r="C10" s="131" t="s">
        <v>5</v>
      </c>
      <c r="D10" s="144">
        <v>17</v>
      </c>
      <c r="E10" s="145">
        <v>1844</v>
      </c>
      <c r="F10" s="118"/>
    </row>
    <row r="11" spans="1:6" ht="12.75">
      <c r="A11" s="56"/>
      <c r="B11" s="122"/>
      <c r="C11" s="131"/>
      <c r="D11" s="146"/>
      <c r="E11" s="147"/>
      <c r="F11" s="56"/>
    </row>
    <row r="12" spans="1:6" ht="12.75">
      <c r="A12" s="56"/>
      <c r="B12" s="123" t="s">
        <v>47</v>
      </c>
      <c r="C12" s="132" t="s">
        <v>14</v>
      </c>
      <c r="D12" s="148">
        <v>3</v>
      </c>
      <c r="E12" s="149">
        <v>803</v>
      </c>
      <c r="F12" s="56"/>
    </row>
    <row r="13" spans="1:6" ht="12.75">
      <c r="A13" s="56"/>
      <c r="B13" s="80"/>
      <c r="C13" s="81"/>
      <c r="D13" s="82"/>
      <c r="E13" s="83"/>
      <c r="F13" s="60"/>
    </row>
    <row r="14" spans="1:6" ht="12.75">
      <c r="A14" s="56"/>
      <c r="B14" s="75" t="s">
        <v>23</v>
      </c>
      <c r="C14" s="62"/>
      <c r="D14" s="84">
        <f>SUM(D8:D12)</f>
        <v>21</v>
      </c>
      <c r="E14" s="85">
        <f>SUM(E8:E12)</f>
        <v>3033</v>
      </c>
      <c r="F14" s="56"/>
    </row>
    <row r="15" spans="1:8" ht="12.75">
      <c r="A15" s="56"/>
      <c r="B15" s="86" t="s">
        <v>24</v>
      </c>
      <c r="C15" s="62"/>
      <c r="D15" s="84"/>
      <c r="E15" s="85">
        <f>E14*H15</f>
        <v>55810.68795000001</v>
      </c>
      <c r="F15" s="56"/>
      <c r="G15" s="119" t="str">
        <f>'A RESERVAS 528'!$J$45</f>
        <v>U.F. al 30.09.2006 $</v>
      </c>
      <c r="H15" s="100">
        <f>'A RESERVAS 528'!$K$45</f>
        <v>18.40115</v>
      </c>
    </row>
    <row r="16" spans="1:6" ht="12.75">
      <c r="A16" s="56"/>
      <c r="B16" s="68"/>
      <c r="C16" s="69"/>
      <c r="D16" s="87"/>
      <c r="E16" s="88"/>
      <c r="F16" s="60"/>
    </row>
    <row r="21" spans="2:4" ht="12.75">
      <c r="B21" s="89"/>
      <c r="C21" s="89"/>
      <c r="D21" s="89"/>
    </row>
    <row r="22" ht="12.75">
      <c r="B22" s="89"/>
    </row>
    <row r="23" spans="2:4" ht="12.75">
      <c r="B23" s="89"/>
      <c r="C23" s="89"/>
      <c r="D23" s="89"/>
    </row>
    <row r="24" ht="12.75">
      <c r="C24" s="89"/>
    </row>
    <row r="25" ht="12.75">
      <c r="C25" s="89"/>
    </row>
    <row r="26" spans="2:3" ht="12.75">
      <c r="B26" s="90"/>
      <c r="C26" s="89"/>
    </row>
    <row r="27" ht="12.75">
      <c r="B27" s="90"/>
    </row>
    <row r="28" spans="2:3" ht="12.75">
      <c r="B28" s="90"/>
      <c r="C28" s="90"/>
    </row>
    <row r="29" spans="2:3" ht="12.75">
      <c r="B29" s="90"/>
      <c r="C29" s="90"/>
    </row>
    <row r="30" spans="2:3" ht="12.75">
      <c r="B30" s="90"/>
      <c r="C30" s="90"/>
    </row>
  </sheetData>
  <mergeCells count="1">
    <mergeCell ref="D5:E5"/>
  </mergeCells>
  <printOptions/>
  <pageMargins left="1.31" right="0.4" top="1.32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9"/>
  </sheetPr>
  <dimension ref="A1:O53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5.875" style="1" customWidth="1"/>
    <col min="2" max="2" width="15.00390625" style="1" customWidth="1"/>
    <col min="3" max="3" width="8.25390625" style="1" customWidth="1"/>
    <col min="4" max="4" width="12.00390625" style="1" customWidth="1"/>
    <col min="5" max="5" width="9.125" style="1" customWidth="1"/>
    <col min="6" max="6" width="1.4921875" style="1" customWidth="1"/>
    <col min="7" max="7" width="8.25390625" style="1" customWidth="1"/>
    <col min="8" max="8" width="11.25390625" style="1" customWidth="1"/>
    <col min="9" max="9" width="1.4921875" style="1" customWidth="1"/>
    <col min="10" max="10" width="9.75390625" style="1" customWidth="1"/>
    <col min="11" max="11" width="10.50390625" style="1" customWidth="1"/>
    <col min="12" max="12" width="8.875" style="1" customWidth="1"/>
    <col min="13" max="13" width="7.50390625" style="1" customWidth="1"/>
    <col min="14" max="14" width="13.25390625" style="1" customWidth="1"/>
    <col min="15" max="15" width="9.125" style="1" customWidth="1"/>
    <col min="16" max="255" width="17.625" style="1" customWidth="1"/>
    <col min="256" max="16384" width="12.50390625" style="1" customWidth="1"/>
  </cols>
  <sheetData>
    <row r="1" ht="12.75">
      <c r="A1" s="2" t="s">
        <v>28</v>
      </c>
    </row>
    <row r="2" ht="12.75">
      <c r="A2" s="3" t="str">
        <f>'A RESERVAS 528'!$B$2</f>
        <v>     (al 30 de septiembre de 2006, montos expresados en U.F.)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7"/>
    </row>
    <row r="4" spans="1:13" ht="12.75">
      <c r="A4" s="8"/>
      <c r="B4" s="9"/>
      <c r="C4" s="10"/>
      <c r="D4" s="11"/>
      <c r="E4" s="11" t="s">
        <v>29</v>
      </c>
      <c r="F4" s="11"/>
      <c r="G4" s="10"/>
      <c r="H4" s="10"/>
      <c r="I4" s="9"/>
      <c r="J4" s="12" t="s">
        <v>42</v>
      </c>
      <c r="K4" s="12"/>
      <c r="L4" s="13"/>
      <c r="M4" s="14"/>
    </row>
    <row r="5" spans="1:13" ht="12.75">
      <c r="A5" s="15" t="s">
        <v>1</v>
      </c>
      <c r="B5" s="16" t="s">
        <v>2</v>
      </c>
      <c r="C5" s="17"/>
      <c r="D5" s="18" t="s">
        <v>30</v>
      </c>
      <c r="E5" s="17"/>
      <c r="F5" s="105"/>
      <c r="G5" s="19" t="s">
        <v>31</v>
      </c>
      <c r="H5" s="17"/>
      <c r="I5" s="9"/>
      <c r="J5" s="9"/>
      <c r="K5" s="9"/>
      <c r="L5" s="20"/>
      <c r="M5" s="14"/>
    </row>
    <row r="6" spans="1:13" ht="12.75">
      <c r="A6" s="8"/>
      <c r="B6" s="9"/>
      <c r="C6" s="21" t="s">
        <v>40</v>
      </c>
      <c r="D6" s="22"/>
      <c r="E6" s="102" t="s">
        <v>32</v>
      </c>
      <c r="F6" s="23"/>
      <c r="G6" s="21" t="s">
        <v>41</v>
      </c>
      <c r="H6" s="24"/>
      <c r="I6" s="24"/>
      <c r="J6" s="21" t="s">
        <v>40</v>
      </c>
      <c r="K6" s="22"/>
      <c r="L6" s="104" t="s">
        <v>32</v>
      </c>
      <c r="M6" s="14"/>
    </row>
    <row r="7" spans="1:13" ht="12.75">
      <c r="A7" s="8"/>
      <c r="B7" s="9"/>
      <c r="C7" s="101" t="s">
        <v>3</v>
      </c>
      <c r="D7" s="102" t="s">
        <v>27</v>
      </c>
      <c r="E7" s="101" t="s">
        <v>27</v>
      </c>
      <c r="F7" s="101"/>
      <c r="G7" s="102" t="s">
        <v>3</v>
      </c>
      <c r="H7" s="102" t="s">
        <v>37</v>
      </c>
      <c r="I7" s="102"/>
      <c r="J7" s="101" t="s">
        <v>3</v>
      </c>
      <c r="K7" s="101" t="s">
        <v>33</v>
      </c>
      <c r="L7" s="103" t="s">
        <v>27</v>
      </c>
      <c r="M7" s="14"/>
    </row>
    <row r="8" spans="1:13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  <c r="M8" s="7"/>
    </row>
    <row r="9" spans="1:12" ht="12.75">
      <c r="A9" s="28" t="s">
        <v>48</v>
      </c>
      <c r="B9" s="29" t="s">
        <v>11</v>
      </c>
      <c r="C9" s="40">
        <v>6197</v>
      </c>
      <c r="D9" s="40">
        <v>4933247</v>
      </c>
      <c r="E9" s="40">
        <v>214602</v>
      </c>
      <c r="F9" s="30"/>
      <c r="G9" s="30">
        <v>187</v>
      </c>
      <c r="H9" s="30">
        <v>26984</v>
      </c>
      <c r="I9" s="30"/>
      <c r="J9" s="30">
        <v>1477</v>
      </c>
      <c r="K9" s="30">
        <v>265640</v>
      </c>
      <c r="L9" s="31">
        <v>72576</v>
      </c>
    </row>
    <row r="10" spans="1:13" ht="12.75">
      <c r="A10" s="124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6"/>
      <c r="M10" s="7"/>
    </row>
    <row r="11" spans="1:12" ht="12.75">
      <c r="A11" s="28" t="s">
        <v>54</v>
      </c>
      <c r="B11" s="107" t="s">
        <v>4</v>
      </c>
      <c r="C11" s="30">
        <f>SUM(C12:C13)</f>
        <v>3016</v>
      </c>
      <c r="D11" s="30">
        <f>SUM(D12:D13)</f>
        <v>3288875</v>
      </c>
      <c r="E11" s="30">
        <f>SUM(E12:E13)</f>
        <v>0</v>
      </c>
      <c r="F11" s="30"/>
      <c r="G11" s="30">
        <f>SUM(G12:G13)</f>
        <v>31</v>
      </c>
      <c r="H11" s="30">
        <f>SUM(H12:H13)</f>
        <v>13637</v>
      </c>
      <c r="I11" s="30"/>
      <c r="J11" s="30">
        <f>SUM(J12:J13)</f>
        <v>34</v>
      </c>
      <c r="K11" s="30">
        <f>SUM(K12:K13)</f>
        <v>9919</v>
      </c>
      <c r="L11" s="31">
        <f>SUM(L12:L13)</f>
        <v>36625</v>
      </c>
    </row>
    <row r="12" spans="1:12" ht="12.75">
      <c r="A12" s="32"/>
      <c r="B12" s="29" t="s">
        <v>12</v>
      </c>
      <c r="C12" s="33">
        <v>3016</v>
      </c>
      <c r="D12" s="33">
        <v>3288875</v>
      </c>
      <c r="E12" s="33">
        <v>0</v>
      </c>
      <c r="F12" s="33"/>
      <c r="G12" s="33">
        <v>30</v>
      </c>
      <c r="H12" s="33">
        <v>13349</v>
      </c>
      <c r="I12" s="33"/>
      <c r="J12" s="33">
        <v>34</v>
      </c>
      <c r="K12" s="33">
        <v>9919</v>
      </c>
      <c r="L12" s="35">
        <v>36625</v>
      </c>
    </row>
    <row r="13" spans="1:12" ht="12.75">
      <c r="A13" s="32"/>
      <c r="B13" s="121" t="s">
        <v>20</v>
      </c>
      <c r="C13" s="39">
        <v>0</v>
      </c>
      <c r="D13" s="39">
        <v>0</v>
      </c>
      <c r="E13" s="39">
        <v>0</v>
      </c>
      <c r="F13" s="39"/>
      <c r="G13" s="39">
        <v>1</v>
      </c>
      <c r="H13" s="39">
        <v>288</v>
      </c>
      <c r="I13" s="39"/>
      <c r="J13" s="39">
        <v>0</v>
      </c>
      <c r="K13" s="39">
        <v>0</v>
      </c>
      <c r="L13" s="37">
        <v>0</v>
      </c>
    </row>
    <row r="14" spans="1:12" ht="12.75">
      <c r="A14" s="32"/>
      <c r="B14" s="36"/>
      <c r="C14" s="33"/>
      <c r="D14" s="33"/>
      <c r="E14" s="33"/>
      <c r="F14" s="33"/>
      <c r="G14" s="33"/>
      <c r="H14" s="33"/>
      <c r="I14" s="33"/>
      <c r="J14" s="33"/>
      <c r="K14" s="33"/>
      <c r="L14" s="35"/>
    </row>
    <row r="15" spans="1:12" ht="12.75">
      <c r="A15" s="28" t="s">
        <v>9</v>
      </c>
      <c r="B15" s="107" t="s">
        <v>35</v>
      </c>
      <c r="C15" s="30">
        <f>SUM(C16:C18)</f>
        <v>120</v>
      </c>
      <c r="D15" s="30">
        <f>SUM(D16:D18)</f>
        <v>10326</v>
      </c>
      <c r="E15" s="30">
        <f>SUM(E16:E18)</f>
        <v>0</v>
      </c>
      <c r="F15" s="30"/>
      <c r="G15" s="30">
        <f>SUM(G16:G18)</f>
        <v>3</v>
      </c>
      <c r="H15" s="30">
        <f>SUM(H16:H18)</f>
        <v>113</v>
      </c>
      <c r="I15" s="30"/>
      <c r="J15" s="30">
        <f>SUM(J16:J18)</f>
        <v>7</v>
      </c>
      <c r="K15" s="30">
        <f>SUM(K16:K18)</f>
        <v>2373</v>
      </c>
      <c r="L15" s="31">
        <f>SUM(L16:L18)</f>
        <v>0</v>
      </c>
    </row>
    <row r="16" spans="1:12" ht="12.75">
      <c r="A16" s="32"/>
      <c r="B16" s="29" t="s">
        <v>34</v>
      </c>
      <c r="C16" s="33">
        <v>4</v>
      </c>
      <c r="D16" s="33">
        <v>0</v>
      </c>
      <c r="E16" s="33">
        <v>0</v>
      </c>
      <c r="F16" s="33"/>
      <c r="G16" s="33">
        <v>0</v>
      </c>
      <c r="H16" s="33">
        <v>0</v>
      </c>
      <c r="I16" s="33"/>
      <c r="J16" s="33">
        <v>1</v>
      </c>
      <c r="K16" s="33">
        <v>712</v>
      </c>
      <c r="L16" s="35">
        <v>0</v>
      </c>
    </row>
    <row r="17" spans="1:12" ht="12.75">
      <c r="A17" s="32"/>
      <c r="B17" s="29" t="s">
        <v>15</v>
      </c>
      <c r="C17" s="33">
        <v>44</v>
      </c>
      <c r="D17" s="33">
        <v>1525</v>
      </c>
      <c r="E17" s="33">
        <v>0</v>
      </c>
      <c r="F17" s="33"/>
      <c r="G17" s="33">
        <v>0</v>
      </c>
      <c r="H17" s="33">
        <v>0</v>
      </c>
      <c r="I17" s="33"/>
      <c r="J17" s="33">
        <v>1</v>
      </c>
      <c r="K17" s="33">
        <v>676</v>
      </c>
      <c r="L17" s="35">
        <v>0</v>
      </c>
    </row>
    <row r="18" spans="1:12" ht="12.75">
      <c r="A18" s="32"/>
      <c r="B18" s="29" t="s">
        <v>5</v>
      </c>
      <c r="C18" s="33">
        <v>72</v>
      </c>
      <c r="D18" s="33">
        <v>8801</v>
      </c>
      <c r="E18" s="33">
        <v>0</v>
      </c>
      <c r="F18" s="33"/>
      <c r="G18" s="33">
        <v>3</v>
      </c>
      <c r="H18" s="33">
        <v>113</v>
      </c>
      <c r="I18" s="33"/>
      <c r="J18" s="33">
        <v>5</v>
      </c>
      <c r="K18" s="33">
        <v>985</v>
      </c>
      <c r="L18" s="35"/>
    </row>
    <row r="19" spans="1:12" ht="12.75">
      <c r="A19" s="32"/>
      <c r="B19" s="29"/>
      <c r="C19" s="33"/>
      <c r="D19" s="33"/>
      <c r="E19" s="33"/>
      <c r="F19" s="33"/>
      <c r="G19" s="33"/>
      <c r="H19" s="33"/>
      <c r="I19" s="33"/>
      <c r="J19" s="33"/>
      <c r="K19" s="33"/>
      <c r="L19" s="35"/>
    </row>
    <row r="20" spans="1:12" ht="12.75">
      <c r="A20" s="28" t="s">
        <v>45</v>
      </c>
      <c r="B20" s="107" t="s">
        <v>4</v>
      </c>
      <c r="C20" s="30">
        <f>SUM(C21:C26)</f>
        <v>5500</v>
      </c>
      <c r="D20" s="30">
        <f>SUM(D21:D26)</f>
        <v>4899622</v>
      </c>
      <c r="E20" s="30">
        <f>SUM(E21:E26)</f>
        <v>245862</v>
      </c>
      <c r="F20" s="30"/>
      <c r="G20" s="30">
        <f>SUM(G21:G26)</f>
        <v>88</v>
      </c>
      <c r="H20" s="30">
        <f>SUM(H21:H26)</f>
        <v>17915</v>
      </c>
      <c r="I20" s="30"/>
      <c r="J20" s="30">
        <f>SUM(J21:J26)</f>
        <v>918</v>
      </c>
      <c r="K20" s="30">
        <f>SUM(K21:K26)</f>
        <v>149545</v>
      </c>
      <c r="L20" s="31">
        <f>SUM(L21:L26)</f>
        <v>154855</v>
      </c>
    </row>
    <row r="21" spans="1:12" ht="12.75">
      <c r="A21" s="32"/>
      <c r="B21" s="36" t="s">
        <v>34</v>
      </c>
      <c r="C21" s="33">
        <v>574</v>
      </c>
      <c r="D21" s="33">
        <v>579259</v>
      </c>
      <c r="E21" s="33">
        <v>43439</v>
      </c>
      <c r="F21" s="33"/>
      <c r="G21" s="33">
        <v>3</v>
      </c>
      <c r="H21" s="33">
        <v>1054</v>
      </c>
      <c r="I21" s="33"/>
      <c r="J21" s="33">
        <v>37</v>
      </c>
      <c r="K21" s="33">
        <v>15244</v>
      </c>
      <c r="L21" s="35">
        <v>25150</v>
      </c>
    </row>
    <row r="22" spans="1:12" ht="12.75">
      <c r="A22" s="32"/>
      <c r="B22" s="29" t="s">
        <v>12</v>
      </c>
      <c r="C22" s="33">
        <v>1083</v>
      </c>
      <c r="D22" s="33">
        <v>766015</v>
      </c>
      <c r="E22" s="33">
        <v>114308</v>
      </c>
      <c r="F22" s="33"/>
      <c r="G22" s="33">
        <v>0</v>
      </c>
      <c r="H22" s="33">
        <v>0</v>
      </c>
      <c r="I22" s="33"/>
      <c r="J22" s="33">
        <v>53</v>
      </c>
      <c r="K22" s="33">
        <v>16827</v>
      </c>
      <c r="L22" s="35">
        <v>52044</v>
      </c>
    </row>
    <row r="23" spans="1:12" ht="12.75">
      <c r="A23" s="32"/>
      <c r="B23" s="29" t="s">
        <v>20</v>
      </c>
      <c r="C23" s="33">
        <v>77</v>
      </c>
      <c r="D23" s="33">
        <v>98406</v>
      </c>
      <c r="E23" s="33">
        <v>0</v>
      </c>
      <c r="F23" s="33"/>
      <c r="G23" s="33">
        <v>0</v>
      </c>
      <c r="H23" s="33">
        <v>0</v>
      </c>
      <c r="I23" s="33"/>
      <c r="J23" s="33">
        <v>0</v>
      </c>
      <c r="K23" s="33">
        <v>0</v>
      </c>
      <c r="L23" s="35">
        <v>0</v>
      </c>
    </row>
    <row r="24" spans="1:12" ht="12.75">
      <c r="A24" s="32"/>
      <c r="B24" s="29" t="s">
        <v>17</v>
      </c>
      <c r="C24" s="33">
        <v>755</v>
      </c>
      <c r="D24" s="33">
        <v>635765</v>
      </c>
      <c r="E24" s="33">
        <v>41333</v>
      </c>
      <c r="F24" s="33"/>
      <c r="G24" s="33">
        <v>2</v>
      </c>
      <c r="H24" s="33">
        <v>393</v>
      </c>
      <c r="I24" s="33"/>
      <c r="J24" s="33">
        <v>33</v>
      </c>
      <c r="K24" s="33">
        <v>5392</v>
      </c>
      <c r="L24" s="35">
        <v>28871</v>
      </c>
    </row>
    <row r="25" spans="1:12" ht="12.75">
      <c r="A25" s="32"/>
      <c r="B25" s="36" t="s">
        <v>11</v>
      </c>
      <c r="C25" s="33">
        <v>914</v>
      </c>
      <c r="D25" s="34">
        <v>730662</v>
      </c>
      <c r="E25" s="34">
        <v>0</v>
      </c>
      <c r="F25" s="34"/>
      <c r="G25" s="34">
        <v>49</v>
      </c>
      <c r="H25" s="34">
        <v>12057</v>
      </c>
      <c r="I25" s="34"/>
      <c r="J25" s="34">
        <v>134</v>
      </c>
      <c r="K25" s="34">
        <v>13169</v>
      </c>
      <c r="L25" s="35">
        <v>0</v>
      </c>
    </row>
    <row r="26" spans="1:12" ht="12.75">
      <c r="A26" s="32"/>
      <c r="B26" s="29" t="s">
        <v>5</v>
      </c>
      <c r="C26" s="33">
        <v>2097</v>
      </c>
      <c r="D26" s="34">
        <v>2089515</v>
      </c>
      <c r="E26" s="34">
        <v>46782</v>
      </c>
      <c r="F26" s="34"/>
      <c r="G26" s="34">
        <v>34</v>
      </c>
      <c r="H26" s="34">
        <v>4411</v>
      </c>
      <c r="I26" s="34"/>
      <c r="J26" s="34">
        <v>661</v>
      </c>
      <c r="K26" s="34">
        <v>98913</v>
      </c>
      <c r="L26" s="35">
        <v>48790</v>
      </c>
    </row>
    <row r="27" spans="1:12" ht="12.75">
      <c r="A27" s="41"/>
      <c r="B27" s="29"/>
      <c r="C27" s="40"/>
      <c r="D27" s="40"/>
      <c r="E27" s="40"/>
      <c r="F27" s="40"/>
      <c r="G27" s="40"/>
      <c r="H27" s="40"/>
      <c r="I27" s="40"/>
      <c r="J27" s="40"/>
      <c r="K27" s="40"/>
      <c r="L27" s="42"/>
    </row>
    <row r="28" spans="1:12" ht="12.75">
      <c r="A28" s="28" t="s">
        <v>46</v>
      </c>
      <c r="B28" s="29" t="s">
        <v>43</v>
      </c>
      <c r="C28" s="141">
        <f>2+3</f>
        <v>5</v>
      </c>
      <c r="D28" s="40">
        <f>323+2153</f>
        <v>2476</v>
      </c>
      <c r="E28" s="40">
        <v>0</v>
      </c>
      <c r="F28" s="40"/>
      <c r="G28" s="40">
        <f>6+5</f>
        <v>11</v>
      </c>
      <c r="H28" s="40">
        <v>41</v>
      </c>
      <c r="I28" s="40"/>
      <c r="J28" s="43">
        <v>1</v>
      </c>
      <c r="K28" s="40">
        <v>230</v>
      </c>
      <c r="L28" s="42">
        <v>0</v>
      </c>
    </row>
    <row r="29" spans="1:12" ht="12.75">
      <c r="A29" s="32"/>
      <c r="B29" s="38"/>
      <c r="C29" s="40"/>
      <c r="D29" s="40"/>
      <c r="E29" s="40"/>
      <c r="F29" s="40"/>
      <c r="G29" s="40"/>
      <c r="H29" s="40"/>
      <c r="I29" s="40"/>
      <c r="J29" s="40"/>
      <c r="K29" s="40"/>
      <c r="L29" s="42"/>
    </row>
    <row r="30" spans="1:12" ht="12.75">
      <c r="A30" s="28" t="s">
        <v>49</v>
      </c>
      <c r="B30" s="29" t="s">
        <v>15</v>
      </c>
      <c r="C30" s="40">
        <v>1172</v>
      </c>
      <c r="D30" s="40">
        <v>2237143</v>
      </c>
      <c r="E30" s="40">
        <v>75237</v>
      </c>
      <c r="F30" s="40"/>
      <c r="G30" s="40">
        <v>3</v>
      </c>
      <c r="H30" s="40">
        <v>2251</v>
      </c>
      <c r="I30" s="40"/>
      <c r="J30" s="40">
        <v>25</v>
      </c>
      <c r="K30" s="40">
        <v>15178</v>
      </c>
      <c r="L30" s="42">
        <v>51928</v>
      </c>
    </row>
    <row r="31" spans="1:12" ht="12.75">
      <c r="A31" s="8"/>
      <c r="L31" s="20"/>
    </row>
    <row r="32" spans="1:12" ht="12.75">
      <c r="A32" s="28" t="s">
        <v>44</v>
      </c>
      <c r="B32" s="120" t="s">
        <v>43</v>
      </c>
      <c r="C32" s="40">
        <v>1</v>
      </c>
      <c r="D32" s="40">
        <v>81</v>
      </c>
      <c r="E32" s="40">
        <v>0</v>
      </c>
      <c r="F32" s="40"/>
      <c r="G32" s="40">
        <v>0</v>
      </c>
      <c r="H32" s="40">
        <v>0</v>
      </c>
      <c r="I32" s="40"/>
      <c r="J32" s="43">
        <v>0</v>
      </c>
      <c r="K32" s="40">
        <v>0</v>
      </c>
      <c r="L32" s="42">
        <v>0</v>
      </c>
    </row>
    <row r="33" spans="1:12" ht="12.75">
      <c r="A33" s="32"/>
      <c r="B33" s="38"/>
      <c r="C33" s="33"/>
      <c r="D33" s="33"/>
      <c r="E33" s="33"/>
      <c r="F33" s="33"/>
      <c r="G33" s="33"/>
      <c r="H33" s="33"/>
      <c r="I33" s="33"/>
      <c r="J33" s="33"/>
      <c r="K33" s="33"/>
      <c r="L33" s="35"/>
    </row>
    <row r="34" spans="1:12" ht="12.75">
      <c r="A34" s="28" t="s">
        <v>22</v>
      </c>
      <c r="B34" s="29" t="s">
        <v>17</v>
      </c>
      <c r="C34" s="40">
        <v>60</v>
      </c>
      <c r="D34" s="40">
        <v>70411</v>
      </c>
      <c r="E34" s="40">
        <v>0</v>
      </c>
      <c r="F34" s="40"/>
      <c r="G34" s="40">
        <v>0</v>
      </c>
      <c r="H34" s="40">
        <v>0</v>
      </c>
      <c r="I34" s="40"/>
      <c r="J34" s="40">
        <v>2</v>
      </c>
      <c r="K34" s="40">
        <v>140</v>
      </c>
      <c r="L34" s="42">
        <v>0</v>
      </c>
    </row>
    <row r="35" spans="1:12" ht="12.75">
      <c r="A35" s="32"/>
      <c r="B35" s="38"/>
      <c r="C35" s="33"/>
      <c r="D35" s="33"/>
      <c r="E35" s="33"/>
      <c r="F35" s="33"/>
      <c r="G35" s="33"/>
      <c r="H35" s="33"/>
      <c r="I35" s="33"/>
      <c r="J35" s="33"/>
      <c r="K35" s="33"/>
      <c r="L35" s="35"/>
    </row>
    <row r="36" spans="1:12" ht="12.75">
      <c r="A36" s="28" t="s">
        <v>52</v>
      </c>
      <c r="B36" s="29" t="s">
        <v>34</v>
      </c>
      <c r="C36" s="40">
        <f>141+642</f>
        <v>783</v>
      </c>
      <c r="D36" s="40">
        <f>204022+852875</f>
        <v>1056897</v>
      </c>
      <c r="E36" s="40">
        <v>0</v>
      </c>
      <c r="F36" s="40"/>
      <c r="G36" s="40">
        <f>4+3</f>
        <v>7</v>
      </c>
      <c r="H36" s="40">
        <f>301+3093</f>
        <v>3394</v>
      </c>
      <c r="I36" s="40"/>
      <c r="J36" s="43">
        <v>4</v>
      </c>
      <c r="K36" s="40">
        <v>1723</v>
      </c>
      <c r="L36" s="42">
        <v>0</v>
      </c>
    </row>
    <row r="37" spans="1:13" ht="12.75">
      <c r="A37" s="4"/>
      <c r="B37" s="5"/>
      <c r="C37" s="44"/>
      <c r="D37" s="44"/>
      <c r="E37" s="44"/>
      <c r="F37" s="44"/>
      <c r="G37" s="44"/>
      <c r="H37" s="44"/>
      <c r="I37" s="44"/>
      <c r="J37" s="44"/>
      <c r="K37" s="44"/>
      <c r="L37" s="45"/>
      <c r="M37" s="7"/>
    </row>
    <row r="38" spans="1:13" ht="12.75">
      <c r="A38" s="28" t="s">
        <v>23</v>
      </c>
      <c r="B38" s="9"/>
      <c r="C38" s="46">
        <f>C36+C34+C32+C30+C28+C20+C15+C11+C9</f>
        <v>16854</v>
      </c>
      <c r="D38" s="46">
        <f>D36+D34+D32+D30+D28+D20+D15+D11+D9</f>
        <v>16499078</v>
      </c>
      <c r="E38" s="46">
        <f aca="true" t="shared" si="0" ref="E38:L38">E36+E34+E32+E30+E28+E20+E15+E11+E9</f>
        <v>535701</v>
      </c>
      <c r="F38" s="46"/>
      <c r="G38" s="46">
        <f t="shared" si="0"/>
        <v>330</v>
      </c>
      <c r="H38" s="46">
        <f>H36+H34+H32+H30+H28+H20+H15+H11+H9</f>
        <v>64335</v>
      </c>
      <c r="I38" s="46"/>
      <c r="J38" s="46">
        <f t="shared" si="0"/>
        <v>2468</v>
      </c>
      <c r="K38" s="46">
        <f t="shared" si="0"/>
        <v>444748</v>
      </c>
      <c r="L38" s="47">
        <f t="shared" si="0"/>
        <v>315984</v>
      </c>
      <c r="M38" s="14"/>
    </row>
    <row r="39" spans="1:15" ht="12.75">
      <c r="A39" s="48" t="s">
        <v>24</v>
      </c>
      <c r="B39" s="9"/>
      <c r="C39" s="46"/>
      <c r="D39" s="46">
        <f>D38*O39</f>
        <v>303602009.1397</v>
      </c>
      <c r="E39" s="46">
        <f>E38*O39</f>
        <v>9857514.45615</v>
      </c>
      <c r="F39" s="46"/>
      <c r="G39" s="46"/>
      <c r="H39" s="46">
        <f>H38*O39</f>
        <v>1183837.9852500001</v>
      </c>
      <c r="I39" s="46"/>
      <c r="J39" s="46"/>
      <c r="K39" s="46">
        <f>K38*O39</f>
        <v>8183874.660200001</v>
      </c>
      <c r="L39" s="47">
        <f>L38*O39</f>
        <v>5814468.9816000005</v>
      </c>
      <c r="M39" s="14"/>
      <c r="N39" s="119" t="str">
        <f>'A RESERVAS 528'!$J$45</f>
        <v>U.F. al 30.09.2006 $</v>
      </c>
      <c r="O39" s="99">
        <f>'A RESERVAS 528'!$K$45</f>
        <v>18.40115</v>
      </c>
    </row>
    <row r="40" spans="1:13" ht="12.75">
      <c r="A40" s="25"/>
      <c r="B40" s="26"/>
      <c r="C40" s="50"/>
      <c r="D40" s="50"/>
      <c r="E40" s="50"/>
      <c r="F40" s="50"/>
      <c r="G40" s="50"/>
      <c r="H40" s="50"/>
      <c r="I40" s="50"/>
      <c r="J40" s="50"/>
      <c r="K40" s="50"/>
      <c r="L40" s="51"/>
      <c r="M40" s="7"/>
    </row>
    <row r="41" spans="1:13" ht="12.75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52"/>
    </row>
    <row r="42" spans="1:13" ht="12.75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52"/>
    </row>
    <row r="43" spans="1:13" ht="12.75">
      <c r="A43" s="138"/>
      <c r="B43" s="139"/>
      <c r="C43" s="139"/>
      <c r="D43" s="139"/>
      <c r="E43" s="139"/>
      <c r="F43" s="139"/>
      <c r="G43" s="139"/>
      <c r="H43" s="140"/>
      <c r="I43" s="140"/>
      <c r="J43" s="140"/>
      <c r="K43" s="140"/>
      <c r="L43" s="140"/>
      <c r="M43" s="52"/>
    </row>
    <row r="44" spans="1:13" ht="12.75">
      <c r="A44" s="53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1:13" ht="12.75">
      <c r="A45" s="53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6" spans="1:13" ht="12.75">
      <c r="A46" s="53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</row>
    <row r="47" spans="1:13" ht="12.75">
      <c r="A47" s="53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ht="12.75">
      <c r="A48" s="53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1:13" ht="12.75">
      <c r="A49" s="53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</row>
    <row r="50" spans="1:13" ht="12.75">
      <c r="A50" s="53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1:13" ht="12.75">
      <c r="A51" s="53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2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2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</sheetData>
  <printOptions horizontalCentered="1"/>
  <pageMargins left="0.2" right="0.196850393700787" top="0.27" bottom="0.16" header="0.17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AAAlvara</cp:lastModifiedBy>
  <cp:lastPrinted>2006-11-28T14:44:37Z</cp:lastPrinted>
  <dcterms:created xsi:type="dcterms:W3CDTF">1998-11-27T16:36:44Z</dcterms:created>
  <dcterms:modified xsi:type="dcterms:W3CDTF">2006-11-28T14:44:57Z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