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Publicar" sheetId="1" r:id="rId1"/>
    <sheet name="Hoja2" sheetId="2" state="hidden" r:id="rId2"/>
  </sheets>
  <definedNames>
    <definedName name="_xlnm.Print_Area" localSheetId="0">'Publicar'!$A$1:$K$44</definedName>
    <definedName name="Consulta_desde_psvs" localSheetId="1">'Hoja2'!#REF!</definedName>
  </definedNames>
  <calcPr fullCalcOnLoad="1"/>
</workbook>
</file>

<file path=xl/sharedStrings.xml><?xml version="1.0" encoding="utf-8"?>
<sst xmlns="http://schemas.openxmlformats.org/spreadsheetml/2006/main" count="133" uniqueCount="74">
  <si>
    <t>FMH_1010200</t>
  </si>
  <si>
    <t>FMH_PERIODO</t>
  </si>
  <si>
    <t>FMH_2230000</t>
  </si>
  <si>
    <t>FMH_2240000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</si>
  <si>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</si>
  <si>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</si>
  <si>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</si>
  <si>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</si>
  <si>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</si>
  <si>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</si>
  <si>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</si>
  <si>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</si>
  <si>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</si>
  <si>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</si>
  <si>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</si>
  <si>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</si>
  <si>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</si>
  <si>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LA CONSTRUCCIÓN</t>
  </si>
  <si>
    <t>HIPOTECARIA LA CONSTRUCCIÓN S.A.</t>
  </si>
  <si>
    <t>METLIFE</t>
  </si>
  <si>
    <t>PENTA</t>
  </si>
  <si>
    <t>PRINCIPAL</t>
  </si>
  <si>
    <t>RENTA NACIONAL</t>
  </si>
  <si>
    <t>TOTAL MERCADO</t>
  </si>
  <si>
    <t>PROMEDIO MERCADO PONDERADO</t>
  </si>
  <si>
    <t>PROMEDIO MERCADO (simple)</t>
  </si>
  <si>
    <t>DESVIACIÓN ESTÁNDAR</t>
  </si>
  <si>
    <t>OBSERVACIONES GENERALES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</si>
  <si>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</si>
  <si>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</si>
  <si>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</si>
  <si>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</si>
  <si>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</si>
  <si>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</si>
  <si>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</si>
  <si>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</si>
  <si>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CIMENTA MUTUO HIPOTECARIO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</si>
  <si>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</si>
  <si>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</si>
  <si>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</si>
  <si>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</si>
  <si>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</si>
  <si>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</si>
  <si>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</si>
  <si>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</si>
  <si>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</si>
  <si>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</si>
  <si>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=SUMAPRODUCTO(A2:A4,B2:B4)/SUMA(B2:B4)</t>
  </si>
  <si>
    <t>CONTEMPORA</t>
  </si>
  <si>
    <t>Promedio Pond.</t>
  </si>
  <si>
    <t>Total Mercado</t>
  </si>
  <si>
    <t>Razón de Endeudamiento: Cuociente entre el Pasivo Exigible y el Patrimonio.</t>
  </si>
  <si>
    <t>RAZÓN SOCIAL</t>
  </si>
  <si>
    <t>(1)Endeudamiento</t>
  </si>
  <si>
    <t>(2) Patrimonio</t>
  </si>
  <si>
    <t>Limite máximo de endeudamiento&lt; = 10 veces</t>
  </si>
  <si>
    <t>CAJA DE COMPENSACION DE ASIGNACION FAMILIAR LA ARAUCANA</t>
  </si>
  <si>
    <t>CAJA DE COMPENSACION DE ASIGNACION FAMILIAR DE LOS ANDES</t>
  </si>
  <si>
    <t>CCAF LOS ANDES</t>
  </si>
  <si>
    <t>CCAF LA ARAUCANA</t>
  </si>
  <si>
    <t>CG MUTUOS HIPOTECARIOS S.A.</t>
  </si>
  <si>
    <t>CG MUTUOS</t>
  </si>
  <si>
    <t>Marzo</t>
  </si>
  <si>
    <t>Patrimonio: El Patrimonio mínimo para el periodo debe ser superior a UF10.000</t>
  </si>
  <si>
    <t>Junio</t>
  </si>
  <si>
    <t>M Y V MUTUOS</t>
  </si>
  <si>
    <t>ADMINISTRADORA DE MUTUOS HIPOTECARIOS M Y V S.A.</t>
  </si>
  <si>
    <t>CCAF LOS HEROES</t>
  </si>
  <si>
    <t>CAJA DE COMPENSACION DE ASIGNACION FAMILIAR LOS HEROES</t>
  </si>
  <si>
    <r>
      <t>Nota</t>
    </r>
    <r>
      <rPr>
        <sz val="10"/>
        <color indexed="18"/>
        <rFont val="Arial"/>
        <family val="2"/>
      </rPr>
      <t>: La Razón de Endeudamiento y Nivel Patrimonial es calculado por esta Superintendencia de acuerdo a la información financiera enviada por los Agentes Administradores de Mutuos Hipotecarios Endosables en su FECU.</t>
    </r>
  </si>
  <si>
    <t>A Mar. 2011</t>
  </si>
  <si>
    <t>(4) Fecu en proceso de revisión a la fecha</t>
  </si>
  <si>
    <t>A Jun. 2011</t>
  </si>
  <si>
    <t>(3) Agente Administrador no ha informado FECU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</si>
</sst>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;\(#,##0\)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0"/>
      <color indexed="1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7" applyAlignment="1">
      <alignment/>
    </xf>
    <xf numFmtId="173" fontId="1" fillId="0" borderId="0" xfId="17" applyNumberFormat="1" applyFont="1" applyAlignment="1">
      <alignment/>
    </xf>
    <xf numFmtId="173" fontId="0" fillId="0" borderId="0" xfId="17" applyNumberFormat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71" fontId="6" fillId="2" borderId="0" xfId="17" applyNumberFormat="1" applyFont="1" applyFill="1" applyBorder="1" applyAlignment="1">
      <alignment/>
    </xf>
    <xf numFmtId="171" fontId="6" fillId="2" borderId="0" xfId="17" applyNumberFormat="1" applyFont="1" applyFill="1" applyBorder="1" applyAlignment="1">
      <alignment horizontal="right"/>
    </xf>
    <xf numFmtId="171" fontId="7" fillId="2" borderId="0" xfId="17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4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 vertical="top" wrapText="1"/>
    </xf>
    <xf numFmtId="2" fontId="5" fillId="2" borderId="3" xfId="15" applyNumberFormat="1" applyFont="1" applyFill="1" applyBorder="1" applyAlignment="1">
      <alignment horizontal="left"/>
    </xf>
    <xf numFmtId="173" fontId="1" fillId="0" borderId="0" xfId="17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17" applyFont="1" applyAlignment="1">
      <alignment horizontal="center"/>
    </xf>
    <xf numFmtId="171" fontId="0" fillId="5" borderId="0" xfId="17" applyFill="1" applyAlignment="1">
      <alignment/>
    </xf>
    <xf numFmtId="173" fontId="0" fillId="5" borderId="0" xfId="0" applyNumberFormat="1" applyFill="1" applyAlignment="1">
      <alignment/>
    </xf>
    <xf numFmtId="174" fontId="9" fillId="2" borderId="0" xfId="0" applyNumberFormat="1" applyFont="1" applyFill="1" applyBorder="1" applyAlignment="1">
      <alignment horizontal="justify"/>
    </xf>
    <xf numFmtId="2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left"/>
    </xf>
    <xf numFmtId="174" fontId="11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 horizontal="justify" vertical="top"/>
    </xf>
    <xf numFmtId="2" fontId="5" fillId="3" borderId="3" xfId="15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/>
    </xf>
    <xf numFmtId="174" fontId="9" fillId="2" borderId="0" xfId="0" applyNumberFormat="1" applyFont="1" applyFill="1" applyBorder="1" applyAlignment="1">
      <alignment horizontal="justify" vertical="top"/>
    </xf>
    <xf numFmtId="2" fontId="1" fillId="4" borderId="1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0" fontId="12" fillId="6" borderId="0" xfId="0" applyFont="1" applyFill="1" applyBorder="1" applyAlignment="1">
      <alignment wrapText="1"/>
    </xf>
    <xf numFmtId="0" fontId="0" fillId="5" borderId="0" xfId="0" applyFill="1" applyAlignment="1">
      <alignment/>
    </xf>
    <xf numFmtId="4" fontId="0" fillId="5" borderId="0" xfId="0" applyNumberFormat="1" applyFill="1" applyAlignment="1">
      <alignment/>
    </xf>
    <xf numFmtId="173" fontId="0" fillId="5" borderId="0" xfId="17" applyNumberFormat="1" applyFill="1" applyAlignment="1">
      <alignment/>
    </xf>
    <xf numFmtId="2" fontId="4" fillId="0" borderId="5" xfId="0" applyNumberFormat="1" applyFont="1" applyFill="1" applyBorder="1" applyAlignment="1">
      <alignment horizontal="left"/>
    </xf>
    <xf numFmtId="2" fontId="0" fillId="0" borderId="6" xfId="0" applyNumberFormat="1" applyFill="1" applyBorder="1" applyAlignment="1">
      <alignment/>
    </xf>
    <xf numFmtId="2" fontId="4" fillId="0" borderId="7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/>
    </xf>
    <xf numFmtId="0" fontId="0" fillId="7" borderId="0" xfId="0" applyFill="1" applyAlignment="1">
      <alignment/>
    </xf>
    <xf numFmtId="173" fontId="0" fillId="7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0" fontId="0" fillId="3" borderId="0" xfId="0" applyFill="1" applyAlignment="1">
      <alignment/>
    </xf>
    <xf numFmtId="0" fontId="12" fillId="8" borderId="0" xfId="0" applyFont="1" applyFill="1" applyBorder="1" applyAlignment="1">
      <alignment wrapText="1"/>
    </xf>
    <xf numFmtId="171" fontId="0" fillId="3" borderId="0" xfId="17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173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173" fontId="0" fillId="3" borderId="0" xfId="17" applyNumberFormat="1" applyFont="1" applyFill="1" applyAlignment="1">
      <alignment/>
    </xf>
    <xf numFmtId="171" fontId="6" fillId="2" borderId="8" xfId="17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71" fontId="6" fillId="2" borderId="9" xfId="17" applyNumberFormat="1" applyFont="1" applyFill="1" applyBorder="1" applyAlignment="1">
      <alignment horizontal="center"/>
    </xf>
    <xf numFmtId="173" fontId="6" fillId="2" borderId="9" xfId="0" applyNumberFormat="1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173" fontId="1" fillId="2" borderId="10" xfId="0" applyNumberFormat="1" applyFont="1" applyFill="1" applyBorder="1" applyAlignment="1">
      <alignment/>
    </xf>
    <xf numFmtId="0" fontId="0" fillId="2" borderId="0" xfId="0" applyFill="1" applyAlignment="1">
      <alignment/>
    </xf>
    <xf numFmtId="175" fontId="0" fillId="2" borderId="0" xfId="0" applyNumberFormat="1" applyFill="1" applyBorder="1" applyAlignment="1">
      <alignment/>
    </xf>
    <xf numFmtId="173" fontId="1" fillId="4" borderId="2" xfId="0" applyNumberFormat="1" applyFont="1" applyFill="1" applyBorder="1" applyAlignment="1">
      <alignment horizontal="center"/>
    </xf>
    <xf numFmtId="171" fontId="1" fillId="4" borderId="2" xfId="17" applyNumberFormat="1" applyFont="1" applyFill="1" applyBorder="1" applyAlignment="1">
      <alignment/>
    </xf>
    <xf numFmtId="171" fontId="1" fillId="4" borderId="2" xfId="0" applyNumberFormat="1" applyFont="1" applyFill="1" applyBorder="1" applyAlignment="1">
      <alignment horizontal="center"/>
    </xf>
    <xf numFmtId="174" fontId="0" fillId="2" borderId="9" xfId="0" applyNumberFormat="1" applyFill="1" applyBorder="1" applyAlignment="1">
      <alignment horizontal="left"/>
    </xf>
    <xf numFmtId="3" fontId="0" fillId="2" borderId="0" xfId="0" applyNumberFormat="1" applyFill="1" applyAlignment="1">
      <alignment/>
    </xf>
    <xf numFmtId="173" fontId="1" fillId="2" borderId="7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73" fontId="1" fillId="4" borderId="11" xfId="17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71" fontId="1" fillId="2" borderId="0" xfId="17" applyNumberFormat="1" applyFon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9" fillId="2" borderId="0" xfId="0" applyFont="1" applyFill="1" applyAlignment="1">
      <alignment/>
    </xf>
    <xf numFmtId="171" fontId="1" fillId="2" borderId="2" xfId="17" applyNumberFormat="1" applyFont="1" applyFill="1" applyBorder="1" applyAlignment="1">
      <alignment/>
    </xf>
    <xf numFmtId="171" fontId="1" fillId="2" borderId="2" xfId="0" applyNumberFormat="1" applyFont="1" applyFill="1" applyBorder="1" applyAlignment="1">
      <alignment horizontal="center"/>
    </xf>
    <xf numFmtId="173" fontId="1" fillId="2" borderId="2" xfId="0" applyNumberFormat="1" applyFont="1" applyFill="1" applyBorder="1" applyAlignment="1">
      <alignment horizontal="center"/>
    </xf>
    <xf numFmtId="173" fontId="1" fillId="2" borderId="12" xfId="17" applyNumberFormat="1" applyFont="1" applyFill="1" applyBorder="1" applyAlignment="1">
      <alignment horizontal="center"/>
    </xf>
    <xf numFmtId="171" fontId="1" fillId="2" borderId="13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2" fontId="1" fillId="2" borderId="3" xfId="0" applyNumberFormat="1" applyFont="1" applyFill="1" applyBorder="1" applyAlignment="1">
      <alignment/>
    </xf>
    <xf numFmtId="0" fontId="0" fillId="2" borderId="9" xfId="0" applyNumberFormat="1" applyFill="1" applyBorder="1" applyAlignment="1">
      <alignment horizontal="left"/>
    </xf>
    <xf numFmtId="174" fontId="0" fillId="2" borderId="9" xfId="0" applyNumberForma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174" fontId="0" fillId="4" borderId="3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4" fontId="0" fillId="4" borderId="16" xfId="0" applyNumberFormat="1" applyFill="1" applyBorder="1" applyAlignment="1">
      <alignment horizontal="center"/>
    </xf>
    <xf numFmtId="174" fontId="11" fillId="2" borderId="0" xfId="0" applyNumberFormat="1" applyFont="1" applyFill="1" applyBorder="1" applyAlignment="1">
      <alignment horizontal="left" wrapText="1"/>
    </xf>
    <xf numFmtId="174" fontId="9" fillId="2" borderId="0" xfId="0" applyNumberFormat="1" applyFont="1" applyFill="1" applyBorder="1" applyAlignment="1">
      <alignment horizontal="left" wrapText="1"/>
    </xf>
    <xf numFmtId="3" fontId="0" fillId="2" borderId="0" xfId="0" applyNumberForma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M19" sqref="M19"/>
    </sheetView>
  </sheetViews>
  <sheetFormatPr defaultColWidth="11.421875" defaultRowHeight="12.75"/>
  <cols>
    <col min="1" max="1" width="21.7109375" style="0" customWidth="1"/>
    <col min="2" max="2" width="66.8515625" style="0" customWidth="1"/>
    <col min="3" max="3" width="2.421875" style="0" customWidth="1"/>
    <col min="4" max="4" width="10.28125" style="0" customWidth="1"/>
    <col min="5" max="5" width="2.8515625" style="0" customWidth="1"/>
    <col min="6" max="6" width="10.28125" style="0" customWidth="1"/>
    <col min="7" max="7" width="3.140625" style="0" bestFit="1" customWidth="1"/>
    <col min="8" max="8" width="11.28125" style="0" customWidth="1"/>
    <col min="9" max="9" width="2.8515625" style="0" customWidth="1"/>
    <col min="10" max="10" width="11.28125" style="0" customWidth="1"/>
    <col min="11" max="11" width="3.140625" style="72" bestFit="1" customWidth="1"/>
    <col min="12" max="29" width="11.421875" style="72" customWidth="1"/>
  </cols>
  <sheetData>
    <row r="1" spans="1:11" ht="12.75" customHeight="1">
      <c r="A1" s="99" t="s">
        <v>4</v>
      </c>
      <c r="B1" s="101" t="s">
        <v>52</v>
      </c>
      <c r="C1" s="80"/>
      <c r="D1" s="99" t="s">
        <v>5</v>
      </c>
      <c r="E1" s="103"/>
      <c r="F1" s="103"/>
      <c r="G1" s="104"/>
      <c r="H1" s="99" t="s">
        <v>6</v>
      </c>
      <c r="I1" s="103"/>
      <c r="J1" s="103"/>
      <c r="K1" s="104"/>
    </row>
    <row r="2" spans="1:11" ht="12.75">
      <c r="A2" s="100"/>
      <c r="B2" s="102"/>
      <c r="C2" s="80"/>
      <c r="D2" s="100"/>
      <c r="E2" s="105"/>
      <c r="F2" s="105"/>
      <c r="G2" s="106"/>
      <c r="H2" s="100"/>
      <c r="I2" s="105"/>
      <c r="J2" s="105"/>
      <c r="K2" s="106"/>
    </row>
    <row r="3" spans="1:11" ht="12.75">
      <c r="A3" s="100"/>
      <c r="B3" s="39"/>
      <c r="C3" s="81"/>
      <c r="D3" s="107">
        <v>-1</v>
      </c>
      <c r="E3" s="108"/>
      <c r="F3" s="108"/>
      <c r="G3" s="109"/>
      <c r="H3" s="107">
        <v>-2</v>
      </c>
      <c r="I3" s="108"/>
      <c r="J3" s="108"/>
      <c r="K3" s="109"/>
    </row>
    <row r="4" spans="1:11" ht="12.75">
      <c r="A4" s="40"/>
      <c r="B4" s="41"/>
      <c r="C4" s="5"/>
      <c r="D4" s="115" t="s">
        <v>7</v>
      </c>
      <c r="E4" s="116"/>
      <c r="F4" s="116"/>
      <c r="G4" s="117"/>
      <c r="H4" s="115" t="s">
        <v>8</v>
      </c>
      <c r="I4" s="116"/>
      <c r="J4" s="116"/>
      <c r="K4" s="117"/>
    </row>
    <row r="5" spans="1:11" ht="13.5" thickBot="1">
      <c r="A5" s="40"/>
      <c r="B5" s="42"/>
      <c r="C5" s="5"/>
      <c r="D5" s="113" t="s">
        <v>70</v>
      </c>
      <c r="E5" s="114"/>
      <c r="F5" s="113" t="s">
        <v>72</v>
      </c>
      <c r="G5" s="114"/>
      <c r="H5" s="113" t="s">
        <v>70</v>
      </c>
      <c r="I5" s="114"/>
      <c r="J5" s="113" t="s">
        <v>72</v>
      </c>
      <c r="K5" s="114"/>
    </row>
    <row r="6" spans="1:11" ht="12.75">
      <c r="A6" s="47"/>
      <c r="B6" s="48"/>
      <c r="C6" s="6"/>
      <c r="D6" s="64"/>
      <c r="E6" s="64"/>
      <c r="F6" s="66"/>
      <c r="G6" s="65"/>
      <c r="H6" s="85"/>
      <c r="I6" s="85"/>
      <c r="J6" s="96"/>
      <c r="K6" s="86"/>
    </row>
    <row r="7" spans="1:11" ht="12.75">
      <c r="A7" s="22" t="s">
        <v>59</v>
      </c>
      <c r="B7" s="37" t="s">
        <v>56</v>
      </c>
      <c r="C7" s="6"/>
      <c r="D7" s="67">
        <v>2.6232916213895097</v>
      </c>
      <c r="E7" s="67"/>
      <c r="F7" s="67">
        <v>2.551543381902884</v>
      </c>
      <c r="G7" s="98">
        <v>-4</v>
      </c>
      <c r="H7" s="68">
        <v>5654626.925433284</v>
      </c>
      <c r="I7" s="98"/>
      <c r="J7" s="68">
        <v>5579285.551457773</v>
      </c>
      <c r="K7" s="98">
        <v>-4</v>
      </c>
    </row>
    <row r="8" spans="1:12" ht="12.75">
      <c r="A8" s="36" t="s">
        <v>14</v>
      </c>
      <c r="B8" s="7" t="s">
        <v>15</v>
      </c>
      <c r="C8" s="8"/>
      <c r="D8" s="67">
        <v>4.626146151990447</v>
      </c>
      <c r="E8" s="77"/>
      <c r="F8" s="67">
        <v>4.174623925560524</v>
      </c>
      <c r="G8" s="98">
        <v>-4</v>
      </c>
      <c r="H8" s="68">
        <v>68580.27477655752</v>
      </c>
      <c r="I8" s="98"/>
      <c r="J8" s="68">
        <v>69224.87961337403</v>
      </c>
      <c r="K8" s="98">
        <v>-4</v>
      </c>
      <c r="L8" s="78"/>
    </row>
    <row r="9" spans="1:11" ht="12.75">
      <c r="A9" s="22" t="s">
        <v>61</v>
      </c>
      <c r="B9" s="37" t="s">
        <v>60</v>
      </c>
      <c r="C9" s="8"/>
      <c r="D9" s="67">
        <v>0.15624326124355412</v>
      </c>
      <c r="E9" s="67"/>
      <c r="F9" s="67">
        <v>0.1124463234452903</v>
      </c>
      <c r="G9" s="98">
        <v>-4</v>
      </c>
      <c r="H9" s="68">
        <v>106809.58520288476</v>
      </c>
      <c r="I9" s="98"/>
      <c r="J9" s="68">
        <v>52309.67355249387</v>
      </c>
      <c r="K9" s="98">
        <v>-4</v>
      </c>
    </row>
    <row r="10" spans="1:11" ht="12.75">
      <c r="A10" s="36" t="s">
        <v>13</v>
      </c>
      <c r="B10" s="7" t="s">
        <v>33</v>
      </c>
      <c r="C10" s="8"/>
      <c r="D10" s="67">
        <v>0.021809375948988328</v>
      </c>
      <c r="E10" s="67"/>
      <c r="F10" s="67">
        <v>0.056150373399056396</v>
      </c>
      <c r="G10" s="98">
        <v>-4</v>
      </c>
      <c r="H10" s="68">
        <v>249664.06003079028</v>
      </c>
      <c r="I10" s="98"/>
      <c r="J10" s="68">
        <v>105986.73634266778</v>
      </c>
      <c r="K10" s="98">
        <v>-4</v>
      </c>
    </row>
    <row r="11" spans="1:11" ht="12.75">
      <c r="A11" s="22" t="s">
        <v>17</v>
      </c>
      <c r="B11" s="37" t="s">
        <v>18</v>
      </c>
      <c r="C11" s="8"/>
      <c r="D11" s="67">
        <v>3.256178298978511</v>
      </c>
      <c r="E11" s="77"/>
      <c r="F11" s="67">
        <v>2.877652931915843</v>
      </c>
      <c r="G11" s="98">
        <v>-4</v>
      </c>
      <c r="H11" s="68">
        <v>171840.50057789648</v>
      </c>
      <c r="I11" s="98"/>
      <c r="J11" s="68">
        <v>178518.57638389227</v>
      </c>
      <c r="K11" s="98">
        <v>-4</v>
      </c>
    </row>
    <row r="12" spans="1:11" ht="12.75">
      <c r="A12" s="36" t="s">
        <v>21</v>
      </c>
      <c r="B12" s="7" t="s">
        <v>35</v>
      </c>
      <c r="C12" s="8"/>
      <c r="D12" s="67">
        <v>7.625796190896621</v>
      </c>
      <c r="E12" s="77"/>
      <c r="F12" s="67">
        <v>6.673474849814747</v>
      </c>
      <c r="G12" s="98">
        <v>-4</v>
      </c>
      <c r="H12" s="68">
        <v>47030.298087056144</v>
      </c>
      <c r="I12" s="98"/>
      <c r="J12" s="68">
        <v>42501.401331847715</v>
      </c>
      <c r="K12" s="98">
        <v>-4</v>
      </c>
    </row>
    <row r="13" spans="1:11" ht="12.75">
      <c r="A13" s="22" t="s">
        <v>10</v>
      </c>
      <c r="B13" s="37" t="s">
        <v>36</v>
      </c>
      <c r="C13" s="9"/>
      <c r="D13" s="67">
        <v>0.5203093948469772</v>
      </c>
      <c r="E13" s="67"/>
      <c r="F13" s="67">
        <v>0.4801287993692762</v>
      </c>
      <c r="G13" s="98">
        <v>-4</v>
      </c>
      <c r="H13" s="68">
        <v>110278.26154657513</v>
      </c>
      <c r="I13" s="98"/>
      <c r="J13" s="68">
        <v>108760.57394532362</v>
      </c>
      <c r="K13" s="98">
        <v>-4</v>
      </c>
    </row>
    <row r="14" spans="1:11" ht="12.75">
      <c r="A14" s="36" t="s">
        <v>16</v>
      </c>
      <c r="B14" s="7" t="s">
        <v>37</v>
      </c>
      <c r="C14" s="9"/>
      <c r="D14" s="67">
        <v>0.4480694324098893</v>
      </c>
      <c r="E14" s="77"/>
      <c r="F14" s="67">
        <v>0.43087630621994405</v>
      </c>
      <c r="G14" s="98">
        <v>-4</v>
      </c>
      <c r="H14" s="68">
        <v>22891.002332903583</v>
      </c>
      <c r="I14" s="98"/>
      <c r="J14" s="68">
        <v>23065.077074393706</v>
      </c>
      <c r="K14" s="98">
        <v>-4</v>
      </c>
    </row>
    <row r="15" spans="1:11" ht="12.75">
      <c r="A15" s="22" t="s">
        <v>9</v>
      </c>
      <c r="B15" s="37" t="s">
        <v>38</v>
      </c>
      <c r="C15" s="9"/>
      <c r="D15" s="67">
        <v>1.1959479715820363</v>
      </c>
      <c r="E15" s="77"/>
      <c r="F15" s="67">
        <v>1.6168510251023291</v>
      </c>
      <c r="G15" s="98">
        <v>-4</v>
      </c>
      <c r="H15" s="68">
        <v>257379.92776062578</v>
      </c>
      <c r="I15" s="98"/>
      <c r="J15" s="68">
        <v>242145.7576991022</v>
      </c>
      <c r="K15" s="98">
        <v>-4</v>
      </c>
    </row>
    <row r="16" spans="1:11" ht="12.75">
      <c r="A16" s="36" t="s">
        <v>20</v>
      </c>
      <c r="B16" s="7" t="s">
        <v>39</v>
      </c>
      <c r="C16" s="9"/>
      <c r="D16" s="67">
        <v>0.22269060552195774</v>
      </c>
      <c r="E16" s="77"/>
      <c r="F16" s="67">
        <v>0.17025602640540122</v>
      </c>
      <c r="G16" s="98">
        <v>-4</v>
      </c>
      <c r="H16" s="68">
        <v>56001.36433614203</v>
      </c>
      <c r="I16" s="98"/>
      <c r="J16" s="68">
        <v>58102.66748713676</v>
      </c>
      <c r="K16" s="98">
        <v>-4</v>
      </c>
    </row>
    <row r="17" spans="1:11" ht="12.75">
      <c r="A17" s="22" t="s">
        <v>48</v>
      </c>
      <c r="B17" s="37" t="s">
        <v>40</v>
      </c>
      <c r="C17" s="9"/>
      <c r="D17" s="67">
        <v>0.3329184707346574</v>
      </c>
      <c r="E17" s="77"/>
      <c r="F17" s="67">
        <v>0.10333883947964059</v>
      </c>
      <c r="G17" s="98">
        <v>-4</v>
      </c>
      <c r="H17" s="68">
        <v>31660.430451760247</v>
      </c>
      <c r="I17" s="98"/>
      <c r="J17" s="68">
        <v>31970.192632306513</v>
      </c>
      <c r="K17" s="98">
        <v>-4</v>
      </c>
    </row>
    <row r="18" spans="1:11" ht="12.75">
      <c r="A18" s="36" t="s">
        <v>22</v>
      </c>
      <c r="B18" s="7" t="s">
        <v>41</v>
      </c>
      <c r="C18" s="9"/>
      <c r="D18" s="67">
        <v>2.4962388994172398</v>
      </c>
      <c r="E18" s="67"/>
      <c r="F18" s="67">
        <v>1.1594204300503181</v>
      </c>
      <c r="G18" s="98">
        <v>-4</v>
      </c>
      <c r="H18" s="68">
        <v>28660.14219867589</v>
      </c>
      <c r="I18" s="98"/>
      <c r="J18" s="68">
        <v>28335.135535171717</v>
      </c>
      <c r="K18" s="98">
        <v>-4</v>
      </c>
    </row>
    <row r="19" spans="1:11" ht="12.75">
      <c r="A19" s="22" t="s">
        <v>11</v>
      </c>
      <c r="B19" s="37" t="s">
        <v>12</v>
      </c>
      <c r="C19" s="10"/>
      <c r="D19" s="67">
        <v>1.9357784557576907</v>
      </c>
      <c r="E19" s="67"/>
      <c r="F19" s="67">
        <v>0.9172928247910348</v>
      </c>
      <c r="G19" s="98">
        <v>-4</v>
      </c>
      <c r="H19" s="68">
        <v>22496.206830393185</v>
      </c>
      <c r="I19" s="98"/>
      <c r="J19" s="68">
        <v>22714.230176579236</v>
      </c>
      <c r="K19" s="98">
        <v>-4</v>
      </c>
    </row>
    <row r="20" spans="1:11" ht="12.75">
      <c r="A20" s="36" t="s">
        <v>19</v>
      </c>
      <c r="B20" s="7" t="s">
        <v>42</v>
      </c>
      <c r="C20" s="9"/>
      <c r="D20" s="67">
        <v>4.284531614282753</v>
      </c>
      <c r="E20" s="77"/>
      <c r="F20" s="67">
        <v>2.587625460144756</v>
      </c>
      <c r="G20" s="98">
        <v>-4</v>
      </c>
      <c r="H20" s="68">
        <v>196271.89588039072</v>
      </c>
      <c r="I20" s="98"/>
      <c r="J20" s="68">
        <v>208388.80414657178</v>
      </c>
      <c r="K20" s="98">
        <v>-4</v>
      </c>
    </row>
    <row r="21" spans="1:11" ht="12.75">
      <c r="A21" s="22" t="s">
        <v>65</v>
      </c>
      <c r="B21" s="37" t="s">
        <v>66</v>
      </c>
      <c r="C21" s="9"/>
      <c r="D21" s="67">
        <v>8.66063122000037</v>
      </c>
      <c r="E21" s="67"/>
      <c r="F21" s="67">
        <v>5.665904972027421</v>
      </c>
      <c r="G21" s="98">
        <v>-4</v>
      </c>
      <c r="H21" s="68">
        <v>10002.474712975005</v>
      </c>
      <c r="I21" s="98"/>
      <c r="J21" s="68">
        <v>10435.776516008076</v>
      </c>
      <c r="K21" s="98">
        <v>-4</v>
      </c>
    </row>
    <row r="22" spans="1:11" ht="12.75">
      <c r="A22" s="36" t="s">
        <v>67</v>
      </c>
      <c r="B22" s="7" t="s">
        <v>68</v>
      </c>
      <c r="C22" s="9"/>
      <c r="D22" s="67">
        <v>2.569382278493661</v>
      </c>
      <c r="E22" s="67"/>
      <c r="F22" s="67"/>
      <c r="G22" s="98">
        <v>-3</v>
      </c>
      <c r="H22" s="68">
        <v>5695412.002635987</v>
      </c>
      <c r="I22" s="97"/>
      <c r="J22" s="68">
        <v>0</v>
      </c>
      <c r="K22" s="98">
        <v>-3</v>
      </c>
    </row>
    <row r="23" spans="1:11" ht="12.75">
      <c r="A23" s="22" t="s">
        <v>58</v>
      </c>
      <c r="B23" s="37" t="s">
        <v>57</v>
      </c>
      <c r="C23" s="6"/>
      <c r="D23" s="67">
        <v>1.062583638709899</v>
      </c>
      <c r="E23" s="77"/>
      <c r="F23" s="67"/>
      <c r="G23" s="98">
        <v>-3</v>
      </c>
      <c r="H23" s="68">
        <v>22648182.429908622</v>
      </c>
      <c r="I23" s="97"/>
      <c r="J23" s="68">
        <v>0</v>
      </c>
      <c r="K23" s="98">
        <v>-3</v>
      </c>
    </row>
    <row r="24" spans="1:11" ht="13.5" thickBot="1">
      <c r="A24" s="49"/>
      <c r="B24" s="50"/>
      <c r="C24" s="6"/>
      <c r="D24" s="69"/>
      <c r="E24" s="69"/>
      <c r="F24" s="95"/>
      <c r="G24" s="70"/>
      <c r="H24" s="71"/>
      <c r="I24" s="79"/>
      <c r="J24" s="95"/>
      <c r="K24" s="70"/>
    </row>
    <row r="25" spans="1:10" ht="13.5" thickBot="1">
      <c r="A25" s="5"/>
      <c r="B25" s="6"/>
      <c r="C25" s="6"/>
      <c r="D25" s="6"/>
      <c r="E25" s="6"/>
      <c r="G25" s="83"/>
      <c r="H25" s="6"/>
      <c r="I25" s="6"/>
      <c r="J25" s="72"/>
    </row>
    <row r="26" spans="1:11" ht="13.5" thickBot="1">
      <c r="A26" s="11"/>
      <c r="B26" s="12" t="s">
        <v>23</v>
      </c>
      <c r="C26" s="13"/>
      <c r="D26" s="6"/>
      <c r="E26" s="6"/>
      <c r="F26" s="72"/>
      <c r="G26" s="72"/>
      <c r="H26" s="74">
        <f>SUM(H7:H23)</f>
        <v>35377787.78270352</v>
      </c>
      <c r="I26" s="92"/>
      <c r="J26" s="74">
        <f>SUM(J7:J23)</f>
        <v>6761745.033894642</v>
      </c>
      <c r="K26" s="88"/>
    </row>
    <row r="27" spans="1:9" ht="13.5" thickBot="1">
      <c r="A27" s="6"/>
      <c r="B27" s="14" t="s">
        <v>24</v>
      </c>
      <c r="C27" s="13"/>
      <c r="D27" s="75">
        <v>1.5892652262152445</v>
      </c>
      <c r="E27" s="90"/>
      <c r="F27" s="75">
        <v>2.4332286798421676</v>
      </c>
      <c r="G27" s="84"/>
      <c r="H27" s="73"/>
      <c r="I27" s="73"/>
    </row>
    <row r="28" spans="1:11" ht="13.5" thickBot="1">
      <c r="A28" s="6"/>
      <c r="B28" s="14" t="s">
        <v>25</v>
      </c>
      <c r="C28" s="6"/>
      <c r="D28" s="76">
        <f>AVERAGE(D7:D23)</f>
        <v>2.4728556989532215</v>
      </c>
      <c r="E28" s="91"/>
      <c r="F28" s="76">
        <f>AVERAGE(F7:F23)</f>
        <v>1.9718390979752307</v>
      </c>
      <c r="G28" s="94"/>
      <c r="H28" s="82">
        <f>AVERAGE(H7:H23)</f>
        <v>2081046.3401590306</v>
      </c>
      <c r="I28" s="93"/>
      <c r="J28" s="82">
        <f>AVERAGE(J7:J21)</f>
        <v>450783.0022596428</v>
      </c>
      <c r="K28" s="88"/>
    </row>
    <row r="29" spans="2:11" ht="13.5" thickBot="1">
      <c r="B29" s="14" t="s">
        <v>26</v>
      </c>
      <c r="C29" s="6"/>
      <c r="D29" s="76">
        <f>STDEV(D7:D23)</f>
        <v>2.576858371489121</v>
      </c>
      <c r="E29" s="91"/>
      <c r="F29" s="76">
        <f>STDEV(F7:F23)</f>
        <v>2.1129124278682117</v>
      </c>
      <c r="G29" s="94"/>
      <c r="H29" s="82">
        <f>STDEV(H7:H23)</f>
        <v>5612280.4983383175</v>
      </c>
      <c r="I29" s="93"/>
      <c r="J29" s="82">
        <f>STDEV(J7:J21)</f>
        <v>1420589.1991879707</v>
      </c>
      <c r="K29" s="70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17" t="s">
        <v>27</v>
      </c>
      <c r="B31" s="15"/>
      <c r="C31" s="15"/>
      <c r="D31" s="112"/>
      <c r="E31" s="112"/>
      <c r="F31" s="112"/>
      <c r="G31" s="16"/>
      <c r="H31" s="112"/>
      <c r="I31" s="112"/>
      <c r="J31" s="112"/>
    </row>
    <row r="32" spans="1:10" ht="12.75">
      <c r="A32" s="17"/>
      <c r="B32" s="15"/>
      <c r="C32" s="15"/>
      <c r="D32" s="16"/>
      <c r="E32" s="16"/>
      <c r="F32" s="16"/>
      <c r="G32" s="16"/>
      <c r="H32" s="16"/>
      <c r="I32" s="16"/>
      <c r="J32" s="16"/>
    </row>
    <row r="33" spans="1:10" ht="12.75">
      <c r="A33" s="33" t="s">
        <v>53</v>
      </c>
      <c r="B33" s="6"/>
      <c r="C33" s="6"/>
      <c r="D33" s="18"/>
      <c r="E33" s="18"/>
      <c r="F33" s="6"/>
      <c r="G33" s="6"/>
      <c r="H33" s="19"/>
      <c r="I33" s="19"/>
      <c r="J33" s="19"/>
    </row>
    <row r="34" spans="1:10" ht="12.75">
      <c r="A34" s="31" t="s">
        <v>51</v>
      </c>
      <c r="B34" s="6"/>
      <c r="C34" s="6"/>
      <c r="D34" s="5"/>
      <c r="E34" s="5"/>
      <c r="F34" s="6"/>
      <c r="G34" s="6"/>
      <c r="H34" s="19"/>
      <c r="I34" s="19"/>
      <c r="J34" s="19"/>
    </row>
    <row r="35" spans="1:10" ht="12.75">
      <c r="A35" s="32" t="s">
        <v>55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6" customHeight="1">
      <c r="A36" s="32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>
      <c r="A37" s="34" t="s">
        <v>54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>
      <c r="A38" s="89" t="s">
        <v>63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7.5" customHeight="1">
      <c r="A39" s="89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20" t="s">
        <v>73</v>
      </c>
      <c r="B40" s="6"/>
      <c r="C40" s="6"/>
      <c r="D40" s="18"/>
      <c r="E40" s="18"/>
      <c r="F40" s="21"/>
      <c r="G40" s="21"/>
      <c r="H40" s="21"/>
      <c r="I40" s="21"/>
      <c r="J40" s="21"/>
    </row>
    <row r="41" spans="1:10" ht="7.5" customHeight="1">
      <c r="A41" s="20"/>
      <c r="B41" s="6"/>
      <c r="C41" s="6"/>
      <c r="D41" s="18"/>
      <c r="E41" s="18"/>
      <c r="F41" s="21"/>
      <c r="G41" s="21"/>
      <c r="H41" s="21"/>
      <c r="I41" s="21"/>
      <c r="J41" s="21"/>
    </row>
    <row r="42" spans="1:10" ht="10.5" customHeight="1">
      <c r="A42" s="20" t="s">
        <v>71</v>
      </c>
      <c r="B42" s="6"/>
      <c r="C42" s="6"/>
      <c r="D42" s="18"/>
      <c r="E42" s="18"/>
      <c r="F42" s="21"/>
      <c r="G42" s="21"/>
      <c r="H42" s="21"/>
      <c r="I42" s="21"/>
      <c r="J42" s="21"/>
    </row>
    <row r="43" spans="1:10" ht="8.25" customHeight="1">
      <c r="A43" s="20"/>
      <c r="B43" s="6"/>
      <c r="C43" s="6"/>
      <c r="D43" s="18"/>
      <c r="E43" s="18"/>
      <c r="F43" s="21"/>
      <c r="G43" s="21"/>
      <c r="H43" s="21"/>
      <c r="I43" s="21"/>
      <c r="J43" s="21"/>
    </row>
    <row r="44" spans="1:10" ht="28.5" customHeight="1">
      <c r="A44" s="110" t="s">
        <v>69</v>
      </c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s="87" customFormat="1" ht="12.75">
      <c r="A45" s="31"/>
      <c r="B45" s="38"/>
      <c r="C45" s="38"/>
      <c r="D45" s="35"/>
      <c r="E45" s="35"/>
      <c r="F45" s="35"/>
      <c r="G45" s="35"/>
      <c r="H45" s="35"/>
      <c r="I45" s="35"/>
      <c r="J45" s="35"/>
    </row>
    <row r="46" spans="1:10" s="87" customFormat="1" ht="12.7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s="87" customFormat="1" ht="19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s="87" customFormat="1" ht="12.7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="87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  <row r="82" s="72" customFormat="1" ht="12.75"/>
    <row r="83" s="72" customFormat="1" ht="12.75"/>
    <row r="84" s="72" customFormat="1" ht="12.75"/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  <row r="129" s="72" customFormat="1" ht="12.75"/>
    <row r="130" s="72" customFormat="1" ht="12.75"/>
    <row r="131" s="72" customFormat="1" ht="12.75"/>
    <row r="132" s="72" customFormat="1" ht="12.75"/>
    <row r="133" s="72" customFormat="1" ht="12.75"/>
    <row r="134" s="72" customFormat="1" ht="12.75"/>
    <row r="135" s="72" customFormat="1" ht="12.75"/>
    <row r="136" s="72" customFormat="1" ht="12.75"/>
    <row r="137" s="72" customFormat="1" ht="12.75"/>
    <row r="138" s="72" customFormat="1" ht="12.75"/>
    <row r="139" s="72" customFormat="1" ht="12.75"/>
    <row r="140" s="72" customFormat="1" ht="12.75"/>
    <row r="141" s="72" customFormat="1" ht="12.75"/>
    <row r="142" s="72" customFormat="1" ht="12.75"/>
    <row r="143" s="72" customFormat="1" ht="12.75"/>
    <row r="144" s="72" customFormat="1" ht="12.75"/>
    <row r="145" s="72" customFormat="1" ht="12.75"/>
    <row r="146" s="72" customFormat="1" ht="12.75"/>
    <row r="147" s="72" customFormat="1" ht="12.75"/>
    <row r="148" s="72" customFormat="1" ht="12.75"/>
    <row r="149" s="72" customFormat="1" ht="12.75"/>
    <row r="150" s="72" customFormat="1" ht="12.75"/>
    <row r="151" s="72" customFormat="1" ht="12.75"/>
    <row r="152" s="72" customFormat="1" ht="12.75"/>
    <row r="153" s="72" customFormat="1" ht="12.75"/>
    <row r="154" s="72" customFormat="1" ht="12.75"/>
    <row r="155" s="72" customFormat="1" ht="12.75"/>
    <row r="156" s="72" customFormat="1" ht="12.75"/>
    <row r="157" s="72" customFormat="1" ht="12.75"/>
    <row r="158" s="72" customFormat="1" ht="12.75"/>
    <row r="159" s="72" customFormat="1" ht="12.75"/>
    <row r="160" s="72" customFormat="1" ht="12.75"/>
    <row r="161" s="72" customFormat="1" ht="12.75"/>
    <row r="162" s="72" customFormat="1" ht="12.75"/>
  </sheetData>
  <mergeCells count="15">
    <mergeCell ref="D4:G4"/>
    <mergeCell ref="F5:G5"/>
    <mergeCell ref="H1:K2"/>
    <mergeCell ref="H3:K3"/>
    <mergeCell ref="H4:K4"/>
    <mergeCell ref="J5:K5"/>
    <mergeCell ref="A44:J44"/>
    <mergeCell ref="H31:J31"/>
    <mergeCell ref="D31:F31"/>
    <mergeCell ref="D5:E5"/>
    <mergeCell ref="H5:I5"/>
    <mergeCell ref="A1:A3"/>
    <mergeCell ref="B1:B2"/>
    <mergeCell ref="D1:G2"/>
    <mergeCell ref="D3:G3"/>
  </mergeCells>
  <conditionalFormatting sqref="E9:E10 D8:D23 F7:F23 E13 E18:E19 E21:E22 D6:E7">
    <cfRule type="cellIs" priority="1" dxfId="0" operator="greaterThanOrEqual" stopIfTrue="1">
      <formula>10</formula>
    </cfRule>
    <cfRule type="cellIs" priority="2" dxfId="1" operator="between" stopIfTrue="1">
      <formula>9.99</formula>
      <formula>9</formula>
    </cfRule>
  </conditionalFormatting>
  <printOptions/>
  <pageMargins left="0.7086614173228347" right="0.2755905511811024" top="1.0236220472440944" bottom="0.1968503937007874" header="0" footer="0"/>
  <pageSetup horizontalDpi="600" verticalDpi="600" orientation="landscape" paperSize="9" scale="90" r:id="rId1"/>
  <headerFooter alignWithMargins="0">
    <oddHeader>&amp;CPUBLICACION DE LA RAZÓN DE  ENDEUDAMIENTO Y NIVEL PATRIMONIAL
DE LOS AGENTES ADMINISTRADORES DE MUTUOS HIPOTECARIOS ENDOSABLES 
PERIODO 
MARZO 2011 - JUNIO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E2">
      <selection activeCell="H18" sqref="H18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" width="13.8515625" style="4" bestFit="1" customWidth="1"/>
    <col min="4" max="4" width="13.140625" style="4" bestFit="1" customWidth="1"/>
    <col min="5" max="5" width="12.7109375" style="0" bestFit="1" customWidth="1"/>
    <col min="6" max="6" width="12.28125" style="0" bestFit="1" customWidth="1"/>
    <col min="7" max="7" width="68.28125" style="24" bestFit="1" customWidth="1"/>
    <col min="8" max="8" width="11.421875" style="2" customWidth="1"/>
    <col min="9" max="9" width="12.28125" style="0" bestFit="1" customWidth="1"/>
    <col min="12" max="12" width="14.00390625" style="0" bestFit="1" customWidth="1"/>
    <col min="13" max="13" width="15.7109375" style="0" bestFit="1" customWidth="1"/>
  </cols>
  <sheetData>
    <row r="1" spans="3:15" ht="12.75">
      <c r="C1" s="23" t="s">
        <v>30</v>
      </c>
      <c r="D1" s="23" t="s">
        <v>31</v>
      </c>
      <c r="O1" t="s">
        <v>47</v>
      </c>
    </row>
    <row r="2" spans="1:13" ht="12.75">
      <c r="A2" s="1" t="s">
        <v>0</v>
      </c>
      <c r="B2" s="1" t="s">
        <v>1</v>
      </c>
      <c r="C2" s="3" t="s">
        <v>2</v>
      </c>
      <c r="D2" s="3" t="s">
        <v>3</v>
      </c>
      <c r="E2" s="25" t="s">
        <v>28</v>
      </c>
      <c r="F2" s="25" t="s">
        <v>29</v>
      </c>
      <c r="G2" s="26" t="s">
        <v>44</v>
      </c>
      <c r="H2" s="27" t="s">
        <v>43</v>
      </c>
      <c r="I2" s="25" t="s">
        <v>31</v>
      </c>
      <c r="J2" s="25" t="s">
        <v>45</v>
      </c>
      <c r="K2" s="25" t="s">
        <v>46</v>
      </c>
      <c r="L2" s="25" t="s">
        <v>50</v>
      </c>
      <c r="M2" s="25" t="s">
        <v>49</v>
      </c>
    </row>
    <row r="3" spans="1:14" ht="12.75">
      <c r="A3" s="44">
        <v>70016160</v>
      </c>
      <c r="B3" s="44">
        <v>201003</v>
      </c>
      <c r="C3" s="44">
        <v>266328761</v>
      </c>
      <c r="D3" s="44">
        <v>106598291</v>
      </c>
      <c r="E3" s="44" t="str">
        <f aca="true" t="shared" si="0" ref="E3:E32">MID(B3,1,4)</f>
        <v>2010</v>
      </c>
      <c r="F3" s="44" t="s">
        <v>62</v>
      </c>
      <c r="G3" s="43" t="s">
        <v>56</v>
      </c>
      <c r="H3" s="28">
        <f>+C3/D3</f>
        <v>2.498433685020335</v>
      </c>
      <c r="I3" s="29">
        <f>+D3</f>
        <v>106598291</v>
      </c>
      <c r="J3" s="45">
        <v>20998.52</v>
      </c>
      <c r="K3" s="46">
        <f>(+I3/J3)*1000</f>
        <v>5076466.865283839</v>
      </c>
      <c r="L3" s="52">
        <f>SUM(K3:K17)</f>
        <v>27141593.78851461</v>
      </c>
      <c r="M3" s="51">
        <f>SUMPRODUCT(H3:H17,I3:I17)/SUM(I3:I17)</f>
        <v>1.517765048997839</v>
      </c>
      <c r="N3" s="4"/>
    </row>
    <row r="4" spans="1:14" ht="12.75">
      <c r="A4" s="44">
        <v>81826800</v>
      </c>
      <c r="B4" s="44">
        <v>201003</v>
      </c>
      <c r="C4" s="44">
        <v>539865495</v>
      </c>
      <c r="D4" s="44">
        <v>435118396</v>
      </c>
      <c r="E4" s="44" t="str">
        <f t="shared" si="0"/>
        <v>2010</v>
      </c>
      <c r="F4" s="44" t="s">
        <v>62</v>
      </c>
      <c r="G4" s="43" t="s">
        <v>57</v>
      </c>
      <c r="H4" s="28">
        <f aca="true" t="shared" si="1" ref="H4:H32">+C4/D4</f>
        <v>1.2407324074618074</v>
      </c>
      <c r="I4" s="29">
        <f aca="true" t="shared" si="2" ref="I4:I32">+D4</f>
        <v>435118396</v>
      </c>
      <c r="J4" s="45">
        <v>20998.52</v>
      </c>
      <c r="K4" s="46">
        <f aca="true" t="shared" si="3" ref="K4:K32">(+I4/J4)*1000</f>
        <v>20721383.983252153</v>
      </c>
      <c r="N4" s="4"/>
    </row>
    <row r="5" spans="1:14" ht="12.75">
      <c r="A5" s="44">
        <v>96538310</v>
      </c>
      <c r="B5" s="44">
        <v>201003</v>
      </c>
      <c r="C5" s="44">
        <v>6370246</v>
      </c>
      <c r="D5" s="44">
        <v>1902863</v>
      </c>
      <c r="E5" s="44" t="str">
        <f t="shared" si="0"/>
        <v>2010</v>
      </c>
      <c r="F5" s="44" t="s">
        <v>62</v>
      </c>
      <c r="G5" s="54" t="s">
        <v>15</v>
      </c>
      <c r="H5" s="28">
        <f t="shared" si="1"/>
        <v>3.347716572343884</v>
      </c>
      <c r="I5" s="29">
        <f t="shared" si="2"/>
        <v>1902863</v>
      </c>
      <c r="J5" s="45">
        <v>20998.52</v>
      </c>
      <c r="K5" s="46">
        <f t="shared" si="3"/>
        <v>90618.91028510581</v>
      </c>
      <c r="N5" s="4"/>
    </row>
    <row r="6" spans="1:14" ht="12.75">
      <c r="A6" s="44">
        <v>96539080</v>
      </c>
      <c r="B6" s="44">
        <v>201003</v>
      </c>
      <c r="C6" s="44">
        <v>3065133</v>
      </c>
      <c r="D6" s="44">
        <v>2596694</v>
      </c>
      <c r="E6" s="44" t="str">
        <f t="shared" si="0"/>
        <v>2010</v>
      </c>
      <c r="F6" s="44" t="s">
        <v>62</v>
      </c>
      <c r="G6" s="54" t="s">
        <v>32</v>
      </c>
      <c r="H6" s="28">
        <f t="shared" si="1"/>
        <v>1.1803982294409738</v>
      </c>
      <c r="I6" s="29">
        <f t="shared" si="2"/>
        <v>2596694</v>
      </c>
      <c r="J6" s="45">
        <v>20998.52</v>
      </c>
      <c r="K6" s="46">
        <f t="shared" si="3"/>
        <v>123660.81038092209</v>
      </c>
      <c r="N6" s="4"/>
    </row>
    <row r="7" spans="1:14" ht="12.75">
      <c r="A7" s="44">
        <v>96542350</v>
      </c>
      <c r="B7" s="44">
        <v>201003</v>
      </c>
      <c r="C7" s="44">
        <v>7761531</v>
      </c>
      <c r="D7" s="44">
        <v>5101248</v>
      </c>
      <c r="E7" s="44" t="str">
        <f t="shared" si="0"/>
        <v>2010</v>
      </c>
      <c r="F7" s="44" t="s">
        <v>62</v>
      </c>
      <c r="G7" s="54" t="s">
        <v>33</v>
      </c>
      <c r="H7" s="28">
        <f t="shared" si="1"/>
        <v>1.5214965043848094</v>
      </c>
      <c r="I7" s="29">
        <f t="shared" si="2"/>
        <v>5101248</v>
      </c>
      <c r="J7" s="45">
        <v>20998.52</v>
      </c>
      <c r="K7" s="46">
        <f t="shared" si="3"/>
        <v>242933.692469755</v>
      </c>
      <c r="N7" s="4"/>
    </row>
    <row r="8" spans="1:14" ht="12.75">
      <c r="A8" s="44">
        <v>96546470</v>
      </c>
      <c r="B8" s="44">
        <v>201003</v>
      </c>
      <c r="C8" s="44">
        <v>9663224</v>
      </c>
      <c r="D8" s="44">
        <v>3394302</v>
      </c>
      <c r="E8" s="44" t="str">
        <f t="shared" si="0"/>
        <v>2010</v>
      </c>
      <c r="F8" s="44" t="s">
        <v>62</v>
      </c>
      <c r="G8" s="54" t="s">
        <v>34</v>
      </c>
      <c r="H8" s="28">
        <f t="shared" si="1"/>
        <v>2.8468957682610445</v>
      </c>
      <c r="I8" s="29">
        <f t="shared" si="2"/>
        <v>3394302</v>
      </c>
      <c r="J8" s="45">
        <v>20998.52</v>
      </c>
      <c r="K8" s="46">
        <f t="shared" si="3"/>
        <v>161644.8206826005</v>
      </c>
      <c r="N8" s="4"/>
    </row>
    <row r="9" spans="1:14" ht="12.75">
      <c r="A9" s="44">
        <v>96559030</v>
      </c>
      <c r="B9" s="44">
        <v>201003</v>
      </c>
      <c r="C9" s="44">
        <v>8126985</v>
      </c>
      <c r="D9" s="44">
        <v>1005494</v>
      </c>
      <c r="E9" s="44" t="str">
        <f t="shared" si="0"/>
        <v>2010</v>
      </c>
      <c r="F9" s="44" t="s">
        <v>62</v>
      </c>
      <c r="G9" s="54" t="s">
        <v>35</v>
      </c>
      <c r="H9" s="28">
        <f t="shared" si="1"/>
        <v>8.082579309274845</v>
      </c>
      <c r="I9" s="29">
        <f t="shared" si="2"/>
        <v>1005494</v>
      </c>
      <c r="J9" s="45">
        <v>20998.52</v>
      </c>
      <c r="K9" s="46">
        <f t="shared" si="3"/>
        <v>47884.04135148572</v>
      </c>
      <c r="N9" s="4"/>
    </row>
    <row r="10" spans="1:14" ht="12.75">
      <c r="A10" s="44">
        <v>96656420</v>
      </c>
      <c r="B10" s="44">
        <v>201003</v>
      </c>
      <c r="C10" s="44">
        <v>2157355</v>
      </c>
      <c r="D10" s="44">
        <v>2431801</v>
      </c>
      <c r="E10" s="44" t="str">
        <f t="shared" si="0"/>
        <v>2010</v>
      </c>
      <c r="F10" s="44" t="s">
        <v>62</v>
      </c>
      <c r="G10" s="54" t="s">
        <v>36</v>
      </c>
      <c r="H10" s="28">
        <f t="shared" si="1"/>
        <v>0.8871429035517298</v>
      </c>
      <c r="I10" s="29">
        <f t="shared" si="2"/>
        <v>2431801</v>
      </c>
      <c r="J10" s="45">
        <v>20998.52</v>
      </c>
      <c r="K10" s="46">
        <f t="shared" si="3"/>
        <v>115808.2093404678</v>
      </c>
      <c r="N10" s="4"/>
    </row>
    <row r="11" spans="1:14" ht="12.75">
      <c r="A11" s="44">
        <v>96722710</v>
      </c>
      <c r="B11" s="44">
        <v>201003</v>
      </c>
      <c r="C11" s="44">
        <v>308260</v>
      </c>
      <c r="D11" s="44">
        <v>475456</v>
      </c>
      <c r="E11" s="44" t="str">
        <f t="shared" si="0"/>
        <v>2010</v>
      </c>
      <c r="F11" s="44" t="s">
        <v>62</v>
      </c>
      <c r="G11" s="55" t="s">
        <v>37</v>
      </c>
      <c r="H11" s="28">
        <f t="shared" si="1"/>
        <v>0.6483460088841029</v>
      </c>
      <c r="I11" s="29">
        <f t="shared" si="2"/>
        <v>475456</v>
      </c>
      <c r="J11" s="45">
        <v>20998.52</v>
      </c>
      <c r="K11" s="46">
        <f t="shared" si="3"/>
        <v>22642.357651872608</v>
      </c>
      <c r="N11" s="4"/>
    </row>
    <row r="12" spans="1:14" ht="12.75">
      <c r="A12" s="44">
        <v>96777060</v>
      </c>
      <c r="B12" s="44">
        <v>201003</v>
      </c>
      <c r="C12" s="44">
        <v>5433900</v>
      </c>
      <c r="D12" s="44">
        <v>5185004</v>
      </c>
      <c r="E12" s="44" t="str">
        <f t="shared" si="0"/>
        <v>2010</v>
      </c>
      <c r="F12" s="44" t="s">
        <v>62</v>
      </c>
      <c r="G12" s="55" t="s">
        <v>38</v>
      </c>
      <c r="H12" s="28">
        <f t="shared" si="1"/>
        <v>1.0480030487922478</v>
      </c>
      <c r="I12" s="29">
        <f t="shared" si="2"/>
        <v>5185004</v>
      </c>
      <c r="J12" s="45">
        <v>20998.52</v>
      </c>
      <c r="K12" s="46">
        <f t="shared" si="3"/>
        <v>246922.35452784292</v>
      </c>
      <c r="N12" s="4"/>
    </row>
    <row r="13" spans="1:14" ht="12.75">
      <c r="A13" s="44">
        <v>96778070</v>
      </c>
      <c r="B13" s="44">
        <v>201003</v>
      </c>
      <c r="C13" s="44">
        <v>2464413</v>
      </c>
      <c r="D13" s="44">
        <v>930057</v>
      </c>
      <c r="E13" s="44" t="str">
        <f t="shared" si="0"/>
        <v>2010</v>
      </c>
      <c r="F13" s="44" t="s">
        <v>62</v>
      </c>
      <c r="G13" s="55" t="s">
        <v>39</v>
      </c>
      <c r="H13" s="28">
        <f t="shared" si="1"/>
        <v>2.6497440479454486</v>
      </c>
      <c r="I13" s="29">
        <f t="shared" si="2"/>
        <v>930057</v>
      </c>
      <c r="J13" s="45">
        <v>20998.52</v>
      </c>
      <c r="K13" s="46">
        <f t="shared" si="3"/>
        <v>44291.55007114787</v>
      </c>
      <c r="N13" s="4"/>
    </row>
    <row r="14" spans="1:14" ht="12.75">
      <c r="A14" s="44">
        <v>96781330</v>
      </c>
      <c r="B14" s="44">
        <v>201003</v>
      </c>
      <c r="C14" s="44">
        <v>93314</v>
      </c>
      <c r="D14" s="44">
        <v>845365</v>
      </c>
      <c r="E14" s="44" t="str">
        <f t="shared" si="0"/>
        <v>2010</v>
      </c>
      <c r="F14" s="44" t="s">
        <v>62</v>
      </c>
      <c r="G14" s="55" t="s">
        <v>40</v>
      </c>
      <c r="H14" s="28">
        <f t="shared" si="1"/>
        <v>0.11038308896157281</v>
      </c>
      <c r="I14" s="29">
        <f t="shared" si="2"/>
        <v>845365</v>
      </c>
      <c r="J14" s="45">
        <v>20998.52</v>
      </c>
      <c r="K14" s="46">
        <f t="shared" si="3"/>
        <v>40258.31344304265</v>
      </c>
      <c r="N14" s="4"/>
    </row>
    <row r="15" spans="1:14" ht="12.75">
      <c r="A15" s="44">
        <v>96786870</v>
      </c>
      <c r="B15" s="44">
        <v>201003</v>
      </c>
      <c r="C15" s="44">
        <v>1289542</v>
      </c>
      <c r="D15" s="44">
        <v>621129</v>
      </c>
      <c r="E15" s="44" t="str">
        <f t="shared" si="0"/>
        <v>2010</v>
      </c>
      <c r="F15" s="44" t="s">
        <v>62</v>
      </c>
      <c r="G15" s="55" t="s">
        <v>41</v>
      </c>
      <c r="H15" s="28">
        <f t="shared" si="1"/>
        <v>2.076125893332947</v>
      </c>
      <c r="I15" s="29">
        <f t="shared" si="2"/>
        <v>621129</v>
      </c>
      <c r="J15" s="45">
        <v>20998.52</v>
      </c>
      <c r="K15" s="46">
        <f t="shared" si="3"/>
        <v>29579.65609004825</v>
      </c>
      <c r="N15" s="4"/>
    </row>
    <row r="16" spans="1:12" ht="12.75">
      <c r="A16" s="44">
        <v>96795510</v>
      </c>
      <c r="B16" s="44">
        <v>201003</v>
      </c>
      <c r="C16" s="44">
        <v>676158</v>
      </c>
      <c r="D16" s="44">
        <v>415908</v>
      </c>
      <c r="E16" s="44" t="str">
        <f t="shared" si="0"/>
        <v>2010</v>
      </c>
      <c r="F16" s="44" t="s">
        <v>62</v>
      </c>
      <c r="G16" s="55" t="s">
        <v>12</v>
      </c>
      <c r="H16" s="28">
        <f t="shared" si="1"/>
        <v>1.625739346201564</v>
      </c>
      <c r="I16" s="29">
        <f t="shared" si="2"/>
        <v>415908</v>
      </c>
      <c r="J16" s="45">
        <v>20998.52</v>
      </c>
      <c r="K16" s="46">
        <f t="shared" si="3"/>
        <v>19806.53874654023</v>
      </c>
      <c r="L16" s="53"/>
    </row>
    <row r="17" spans="1:11" ht="12.75">
      <c r="A17" s="44">
        <v>99514870</v>
      </c>
      <c r="B17" s="44">
        <v>201003</v>
      </c>
      <c r="C17" s="44">
        <v>11420526</v>
      </c>
      <c r="D17" s="44">
        <v>3311292</v>
      </c>
      <c r="E17" s="44" t="str">
        <f t="shared" si="0"/>
        <v>2010</v>
      </c>
      <c r="F17" s="44" t="s">
        <v>62</v>
      </c>
      <c r="G17" s="55" t="s">
        <v>42</v>
      </c>
      <c r="H17" s="28">
        <f t="shared" si="1"/>
        <v>3.4489637277533967</v>
      </c>
      <c r="I17" s="29">
        <f t="shared" si="2"/>
        <v>3311292</v>
      </c>
      <c r="J17" s="45">
        <v>20998.52</v>
      </c>
      <c r="K17" s="46">
        <f t="shared" si="3"/>
        <v>157691.6849377956</v>
      </c>
    </row>
    <row r="18" spans="1:13" ht="12.75">
      <c r="A18" s="56">
        <v>70016160</v>
      </c>
      <c r="B18" s="56">
        <v>201006</v>
      </c>
      <c r="C18" s="56">
        <v>282660540</v>
      </c>
      <c r="D18" s="56">
        <v>107921047</v>
      </c>
      <c r="E18" s="56" t="str">
        <f t="shared" si="0"/>
        <v>2010</v>
      </c>
      <c r="F18" s="56" t="s">
        <v>64</v>
      </c>
      <c r="G18" s="57" t="s">
        <v>56</v>
      </c>
      <c r="H18" s="58">
        <f t="shared" si="1"/>
        <v>2.6191419362341803</v>
      </c>
      <c r="I18" s="61">
        <f t="shared" si="2"/>
        <v>107921047</v>
      </c>
      <c r="J18" s="62">
        <v>21202.16</v>
      </c>
      <c r="K18" s="63">
        <f t="shared" si="3"/>
        <v>5090096.810890965</v>
      </c>
      <c r="L18" s="52">
        <f>SUM(K18:K32)</f>
        <v>27341490.96129828</v>
      </c>
      <c r="M18" s="51">
        <f>SUMPRODUCT(H18:H32,I18:I32)/SUM(I18:I32)</f>
        <v>1.5068276196447208</v>
      </c>
    </row>
    <row r="19" spans="1:11" ht="12.75">
      <c r="A19" s="56">
        <v>81826800</v>
      </c>
      <c r="B19" s="56">
        <v>201006</v>
      </c>
      <c r="C19" s="56">
        <v>536870780</v>
      </c>
      <c r="D19" s="56">
        <v>443437839</v>
      </c>
      <c r="E19" s="56" t="str">
        <f t="shared" si="0"/>
        <v>2010</v>
      </c>
      <c r="F19" s="56" t="s">
        <v>64</v>
      </c>
      <c r="G19" s="57" t="s">
        <v>57</v>
      </c>
      <c r="H19" s="58">
        <f t="shared" si="1"/>
        <v>1.2107013267309379</v>
      </c>
      <c r="I19" s="61">
        <f t="shared" si="2"/>
        <v>443437839</v>
      </c>
      <c r="J19" s="62">
        <v>21202.16</v>
      </c>
      <c r="K19" s="63">
        <f t="shared" si="3"/>
        <v>20914748.261497885</v>
      </c>
    </row>
    <row r="20" spans="1:11" ht="12.75">
      <c r="A20" s="56">
        <v>96538310</v>
      </c>
      <c r="B20" s="56">
        <v>201006</v>
      </c>
      <c r="C20" s="56">
        <v>5426551</v>
      </c>
      <c r="D20" s="56">
        <v>1821823</v>
      </c>
      <c r="E20" s="56" t="str">
        <f t="shared" si="0"/>
        <v>2010</v>
      </c>
      <c r="F20" s="56" t="s">
        <v>64</v>
      </c>
      <c r="G20" s="59" t="s">
        <v>15</v>
      </c>
      <c r="H20" s="58">
        <f t="shared" si="1"/>
        <v>2.97863788084792</v>
      </c>
      <c r="I20" s="61">
        <f t="shared" si="2"/>
        <v>1821823</v>
      </c>
      <c r="J20" s="62">
        <v>21202.16</v>
      </c>
      <c r="K20" s="63">
        <f t="shared" si="3"/>
        <v>85926.29241548973</v>
      </c>
    </row>
    <row r="21" spans="1:11" ht="12.75">
      <c r="A21" s="56">
        <v>96539080</v>
      </c>
      <c r="B21" s="56">
        <v>201006</v>
      </c>
      <c r="C21" s="56">
        <v>5172885</v>
      </c>
      <c r="D21" s="56">
        <v>2417312</v>
      </c>
      <c r="E21" s="56" t="str">
        <f t="shared" si="0"/>
        <v>2010</v>
      </c>
      <c r="F21" s="56" t="s">
        <v>64</v>
      </c>
      <c r="G21" s="59" t="s">
        <v>32</v>
      </c>
      <c r="H21" s="58">
        <f t="shared" si="1"/>
        <v>2.1399327021087884</v>
      </c>
      <c r="I21" s="61">
        <f t="shared" si="2"/>
        <v>2417312</v>
      </c>
      <c r="J21" s="62">
        <v>21202.16</v>
      </c>
      <c r="K21" s="63">
        <f t="shared" si="3"/>
        <v>114012.53457194928</v>
      </c>
    </row>
    <row r="22" spans="1:11" ht="12.75">
      <c r="A22" s="56">
        <v>96542350</v>
      </c>
      <c r="B22" s="56">
        <v>201006</v>
      </c>
      <c r="C22" s="56">
        <v>995537</v>
      </c>
      <c r="D22" s="56">
        <v>5053945</v>
      </c>
      <c r="E22" s="56" t="str">
        <f t="shared" si="0"/>
        <v>2010</v>
      </c>
      <c r="F22" s="56" t="s">
        <v>64</v>
      </c>
      <c r="G22" s="59" t="s">
        <v>33</v>
      </c>
      <c r="H22" s="58">
        <f t="shared" si="1"/>
        <v>0.19698215948135567</v>
      </c>
      <c r="I22" s="61">
        <f t="shared" si="2"/>
        <v>5053945</v>
      </c>
      <c r="J22" s="62">
        <v>21202.16</v>
      </c>
      <c r="K22" s="63">
        <f t="shared" si="3"/>
        <v>238369.3453874511</v>
      </c>
    </row>
    <row r="23" spans="1:11" ht="12.75">
      <c r="A23" s="56">
        <v>96546470</v>
      </c>
      <c r="B23" s="56">
        <v>201006</v>
      </c>
      <c r="C23" s="56">
        <v>9887801</v>
      </c>
      <c r="D23" s="56">
        <v>3484727</v>
      </c>
      <c r="E23" s="56" t="str">
        <f t="shared" si="0"/>
        <v>2010</v>
      </c>
      <c r="F23" s="56" t="s">
        <v>64</v>
      </c>
      <c r="G23" s="59" t="s">
        <v>34</v>
      </c>
      <c r="H23" s="58">
        <f t="shared" si="1"/>
        <v>2.8374678992070255</v>
      </c>
      <c r="I23" s="61">
        <f t="shared" si="2"/>
        <v>3484727</v>
      </c>
      <c r="J23" s="62">
        <v>21202.16</v>
      </c>
      <c r="K23" s="63">
        <f t="shared" si="3"/>
        <v>164357.1692695461</v>
      </c>
    </row>
    <row r="24" spans="1:11" ht="12.75">
      <c r="A24" s="56">
        <v>96559030</v>
      </c>
      <c r="B24" s="56">
        <v>201006</v>
      </c>
      <c r="C24" s="56">
        <v>7849597</v>
      </c>
      <c r="D24" s="56">
        <v>957926</v>
      </c>
      <c r="E24" s="56" t="str">
        <f t="shared" si="0"/>
        <v>2010</v>
      </c>
      <c r="F24" s="56" t="s">
        <v>64</v>
      </c>
      <c r="G24" s="59" t="s">
        <v>35</v>
      </c>
      <c r="H24" s="58">
        <f t="shared" si="1"/>
        <v>8.194366788248779</v>
      </c>
      <c r="I24" s="61">
        <f t="shared" si="2"/>
        <v>957926</v>
      </c>
      <c r="J24" s="62">
        <v>21202.16</v>
      </c>
      <c r="K24" s="63">
        <f t="shared" si="3"/>
        <v>45180.58537432035</v>
      </c>
    </row>
    <row r="25" spans="1:11" ht="12.75">
      <c r="A25" s="56">
        <v>96656420</v>
      </c>
      <c r="B25" s="56">
        <v>201006</v>
      </c>
      <c r="C25" s="56">
        <v>1191672</v>
      </c>
      <c r="D25" s="56">
        <v>2416672</v>
      </c>
      <c r="E25" s="56" t="str">
        <f t="shared" si="0"/>
        <v>2010</v>
      </c>
      <c r="F25" s="56" t="s">
        <v>64</v>
      </c>
      <c r="G25" s="59" t="s">
        <v>36</v>
      </c>
      <c r="H25" s="58">
        <f t="shared" si="1"/>
        <v>0.4931045669416454</v>
      </c>
      <c r="I25" s="61">
        <f t="shared" si="2"/>
        <v>2416672</v>
      </c>
      <c r="J25" s="62">
        <v>21202.16</v>
      </c>
      <c r="K25" s="63">
        <f t="shared" si="3"/>
        <v>113982.34896821833</v>
      </c>
    </row>
    <row r="26" spans="1:11" ht="12.75">
      <c r="A26" s="56">
        <v>96722710</v>
      </c>
      <c r="B26" s="56">
        <v>201006</v>
      </c>
      <c r="C26" s="56">
        <v>345659</v>
      </c>
      <c r="D26" s="56">
        <v>474502</v>
      </c>
      <c r="E26" s="56" t="str">
        <f t="shared" si="0"/>
        <v>2010</v>
      </c>
      <c r="F26" s="56" t="s">
        <v>64</v>
      </c>
      <c r="G26" s="60" t="s">
        <v>37</v>
      </c>
      <c r="H26" s="58">
        <f t="shared" si="1"/>
        <v>0.7284668979266684</v>
      </c>
      <c r="I26" s="61">
        <f t="shared" si="2"/>
        <v>474502</v>
      </c>
      <c r="J26" s="62">
        <v>21202.16</v>
      </c>
      <c r="K26" s="63">
        <f t="shared" si="3"/>
        <v>22379.889596154353</v>
      </c>
    </row>
    <row r="27" spans="1:11" ht="12.75">
      <c r="A27" s="56">
        <v>96777060</v>
      </c>
      <c r="B27" s="56">
        <v>201006</v>
      </c>
      <c r="C27" s="56">
        <v>6379714</v>
      </c>
      <c r="D27" s="56">
        <v>5301525</v>
      </c>
      <c r="E27" s="56" t="str">
        <f t="shared" si="0"/>
        <v>2010</v>
      </c>
      <c r="F27" s="56" t="s">
        <v>64</v>
      </c>
      <c r="G27" s="60" t="s">
        <v>38</v>
      </c>
      <c r="H27" s="58">
        <f t="shared" si="1"/>
        <v>1.203373368983453</v>
      </c>
      <c r="I27" s="61">
        <f t="shared" si="2"/>
        <v>5301525</v>
      </c>
      <c r="J27" s="62">
        <v>21202.16</v>
      </c>
      <c r="K27" s="63">
        <f t="shared" si="3"/>
        <v>250046.45753074213</v>
      </c>
    </row>
    <row r="28" spans="1:11" ht="12.75">
      <c r="A28" s="56">
        <v>96778070</v>
      </c>
      <c r="B28" s="56">
        <v>201006</v>
      </c>
      <c r="C28" s="56">
        <v>2553396</v>
      </c>
      <c r="D28" s="56">
        <v>981465</v>
      </c>
      <c r="E28" s="56" t="str">
        <f t="shared" si="0"/>
        <v>2010</v>
      </c>
      <c r="F28" s="56" t="s">
        <v>64</v>
      </c>
      <c r="G28" s="60" t="s">
        <v>39</v>
      </c>
      <c r="H28" s="58">
        <f t="shared" si="1"/>
        <v>2.601616970549128</v>
      </c>
      <c r="I28" s="61">
        <f t="shared" si="2"/>
        <v>981465</v>
      </c>
      <c r="J28" s="62">
        <v>21202.16</v>
      </c>
      <c r="K28" s="63">
        <f t="shared" si="3"/>
        <v>46290.80244654318</v>
      </c>
    </row>
    <row r="29" spans="1:11" ht="12.75">
      <c r="A29" s="56">
        <v>96781330</v>
      </c>
      <c r="B29" s="56">
        <v>201006</v>
      </c>
      <c r="C29" s="56">
        <v>156459</v>
      </c>
      <c r="D29" s="56">
        <v>842232</v>
      </c>
      <c r="E29" s="56" t="str">
        <f t="shared" si="0"/>
        <v>2010</v>
      </c>
      <c r="F29" s="56" t="s">
        <v>64</v>
      </c>
      <c r="G29" s="60" t="s">
        <v>40</v>
      </c>
      <c r="H29" s="58">
        <f t="shared" si="1"/>
        <v>0.18576710455076512</v>
      </c>
      <c r="I29" s="61">
        <f t="shared" si="2"/>
        <v>842232</v>
      </c>
      <c r="J29" s="62">
        <v>21202.16</v>
      </c>
      <c r="K29" s="63">
        <f t="shared" si="3"/>
        <v>39723.87718987122</v>
      </c>
    </row>
    <row r="30" spans="1:11" ht="12.75">
      <c r="A30" s="56">
        <v>96786870</v>
      </c>
      <c r="B30" s="56">
        <v>201006</v>
      </c>
      <c r="C30" s="56">
        <v>1491641</v>
      </c>
      <c r="D30" s="56">
        <v>623590</v>
      </c>
      <c r="E30" s="56" t="str">
        <f t="shared" si="0"/>
        <v>2010</v>
      </c>
      <c r="F30" s="56" t="s">
        <v>64</v>
      </c>
      <c r="G30" s="60" t="s">
        <v>41</v>
      </c>
      <c r="H30" s="58">
        <f t="shared" si="1"/>
        <v>2.39202200163569</v>
      </c>
      <c r="I30" s="61">
        <f t="shared" si="2"/>
        <v>623590</v>
      </c>
      <c r="J30" s="62">
        <v>21202.16</v>
      </c>
      <c r="K30" s="63">
        <f t="shared" si="3"/>
        <v>29411.625985276973</v>
      </c>
    </row>
    <row r="31" spans="1:11" ht="12.75">
      <c r="A31" s="56">
        <v>96795510</v>
      </c>
      <c r="B31" s="56">
        <v>201006</v>
      </c>
      <c r="C31" s="56">
        <v>672936</v>
      </c>
      <c r="D31" s="56">
        <v>394035</v>
      </c>
      <c r="E31" s="56" t="str">
        <f t="shared" si="0"/>
        <v>2010</v>
      </c>
      <c r="F31" s="56" t="s">
        <v>64</v>
      </c>
      <c r="G31" s="60" t="s">
        <v>12</v>
      </c>
      <c r="H31" s="58">
        <f t="shared" si="1"/>
        <v>1.7078076820587003</v>
      </c>
      <c r="I31" s="61">
        <f t="shared" si="2"/>
        <v>394035</v>
      </c>
      <c r="J31" s="62">
        <v>21202.16</v>
      </c>
      <c r="K31" s="63">
        <f t="shared" si="3"/>
        <v>18584.663072064355</v>
      </c>
    </row>
    <row r="32" spans="1:11" ht="12.75">
      <c r="A32" s="56">
        <v>99514870</v>
      </c>
      <c r="B32" s="56">
        <v>201006</v>
      </c>
      <c r="C32" s="56">
        <v>11850793</v>
      </c>
      <c r="D32" s="56">
        <v>3570026</v>
      </c>
      <c r="E32" s="56" t="str">
        <f t="shared" si="0"/>
        <v>2010</v>
      </c>
      <c r="F32" s="56" t="s">
        <v>64</v>
      </c>
      <c r="G32" s="60" t="s">
        <v>42</v>
      </c>
      <c r="H32" s="58">
        <f t="shared" si="1"/>
        <v>3.31952568412667</v>
      </c>
      <c r="I32" s="61">
        <f t="shared" si="2"/>
        <v>3570026</v>
      </c>
      <c r="J32" s="62">
        <v>21202.16</v>
      </c>
      <c r="K32" s="63">
        <f t="shared" si="3"/>
        <v>168380.29710180472</v>
      </c>
    </row>
    <row r="34" spans="1:3" ht="12.75">
      <c r="A34" s="1"/>
      <c r="B34" s="1"/>
      <c r="C34" s="1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</sheetData>
  <printOptions/>
  <pageMargins left="0.21" right="0.23" top="1" bottom="0.26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bquiroga</dc:creator>
  <cp:keywords/>
  <dc:description/>
  <cp:lastModifiedBy>rdiaz</cp:lastModifiedBy>
  <cp:lastPrinted>2011-08-16T21:42:42Z</cp:lastPrinted>
  <dcterms:created xsi:type="dcterms:W3CDTF">2009-09-04T17:58:31Z</dcterms:created>
  <dcterms:modified xsi:type="dcterms:W3CDTF">2011-08-16T21:49:27Z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