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<sst xmlns="http://schemas.openxmlformats.org/spreadsheetml/2006/main" count="147" uniqueCount="102">
  <si>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</si>
  <si>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</si>
  <si>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</si>
  <si>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</si>
  <si>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</si>
  <si>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</si>
  <si>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</si>
  <si>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</si>
  <si>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</si>
  <si>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</si>
  <si>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</si>
  <si>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</si>
  <si>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</si>
  <si>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</si>
  <si>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</si>
  <si>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</si>
  <si>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</si>
  <si>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</si>
  <si>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</si>
  <si>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</si>
  <si>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</si>
  <si>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</si>
  <si>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</si>
  <si>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</si>
  <si>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</si>
  <si>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</si>
  <si>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</si>
  <si>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</si>
  <si>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</si>
  <si>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</si>
  <si>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</si>
  <si>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</si>
  <si>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</si>
  <si>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</si>
  <si>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</si>
  <si>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</si>
  <si>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</si>
  <si>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</si>
  <si>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</si>
  <si>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</si>
  <si>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</si>
  <si>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</si>
  <si>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</si>
  <si>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</si>
  <si>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</si>
  <si>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</si>
  <si>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</si>
  <si>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</si>
  <si>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</si>
  <si>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</si>
  <si>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</si>
  <si>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</si>
  <si>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</si>
  <si>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</si>
  <si>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</si>
  <si>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</si>
  <si>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</si>
  <si>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</si>
  <si>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</si>
  <si>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</si>
  <si>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</si>
  <si>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</si>
  <si>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</si>
  <si>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</si>
  <si>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</si>
  <si>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</si>
  <si>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</si>
  <si>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</si>
  <si>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</si>
  <si>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</si>
  <si>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</si>
  <si>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</si>
  <si>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</si>
  <si>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</si>
  <si>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</si>
  <si>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</si>
  <si>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</si>
  <si>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</si>
  <si>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</si>
  <si>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</si>
  <si>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</si>
  <si>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</si>
  <si>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</si>
  <si>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</si>
  <si>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</si>
  <si>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</si>
  <si>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</si>
  <si>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</si>
  <si>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</si>
  <si>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</si>
  <si>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Chubb</t>
  </si>
  <si>
    <t>Suramericana</t>
  </si>
  <si>
    <t>Bupa</t>
  </si>
  <si>
    <t>Porvenir</t>
  </si>
  <si>
    <t>FID</t>
  </si>
  <si>
    <t>(*) La Compañía Chilena Consolidada cambia su nombre a Zurich Chile Seguros Generales S.A</t>
  </si>
  <si>
    <t>Zurich Chile(*)</t>
  </si>
  <si>
    <t>BNP Paribas Cardif</t>
  </si>
  <si>
    <t xml:space="preserve">Zurich Santander </t>
  </si>
  <si>
    <t xml:space="preserve">      (entre el 1 de enero y  31 de marzo de 2023)</t>
  </si>
  <si>
    <t xml:space="preserve">      (entre el 1 de enero y 31 de marzo de 2023, montos expresados en miles de pesos de marzo de 2023)</t>
  </si>
  <si>
    <t xml:space="preserve">      (entre el 1 de enero y 31 de marzo de 2023, montos expresados en  pesos de marzo de 2023)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</si>
</sst>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_ ;[Red]\-#,##0\ "/>
    <numFmt numFmtId="175" formatCode="0_ ;[Red]\-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4" fillId="33" borderId="0" xfId="58" applyFont="1" applyFill="1" applyBorder="1">
      <alignment/>
      <protection/>
    </xf>
    <xf numFmtId="0" fontId="22" fillId="33" borderId="0" xfId="61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23" fillId="33" borderId="10" xfId="58" applyNumberFormat="1" applyFont="1" applyFill="1" applyBorder="1" applyAlignment="1" quotePrefix="1">
      <alignment horizontal="left"/>
      <protection/>
    </xf>
    <xf numFmtId="38" fontId="23" fillId="33" borderId="10" xfId="51" applyNumberFormat="1" applyFont="1" applyFill="1" applyBorder="1" applyAlignment="1">
      <alignment/>
    </xf>
    <xf numFmtId="38" fontId="23" fillId="33" borderId="10" xfId="58" applyNumberFormat="1" applyFont="1" applyFill="1" applyBorder="1">
      <alignment/>
      <protection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61</v>
      </c>
    </row>
    <row r="4" ht="14.25">
      <c r="F4" s="26"/>
    </row>
    <row r="5" spans="1:6" ht="14.25">
      <c r="A5" s="31" t="s">
        <v>62</v>
      </c>
      <c r="F5" s="26"/>
    </row>
    <row r="6" spans="1:6" ht="12.75" customHeight="1">
      <c r="A6" s="35" t="s">
        <v>99</v>
      </c>
      <c r="B6" s="36"/>
      <c r="C6" s="27"/>
      <c r="D6" s="27"/>
      <c r="E6" s="27"/>
      <c r="F6" s="26"/>
    </row>
    <row r="7" spans="1:6" ht="12.75" customHeight="1">
      <c r="A7" s="31"/>
      <c r="B7" s="4" t="s">
        <v>46</v>
      </c>
      <c r="C7" s="4" t="s">
        <v>46</v>
      </c>
      <c r="D7" s="4" t="s">
        <v>46</v>
      </c>
      <c r="E7" s="4" t="s">
        <v>63</v>
      </c>
      <c r="F7" s="26"/>
    </row>
    <row r="8" spans="1:6" ht="12.75" customHeight="1">
      <c r="A8" s="26" t="s">
        <v>1</v>
      </c>
      <c r="B8" s="3" t="s">
        <v>64</v>
      </c>
      <c r="C8" s="4" t="s">
        <v>22</v>
      </c>
      <c r="D8" s="3" t="s">
        <v>65</v>
      </c>
      <c r="E8" s="4" t="s">
        <v>66</v>
      </c>
      <c r="F8" s="26"/>
    </row>
    <row r="9" spans="1:6" ht="15" thickBot="1">
      <c r="A9" s="37"/>
      <c r="B9" s="38" t="s">
        <v>67</v>
      </c>
      <c r="C9" s="38" t="s">
        <v>68</v>
      </c>
      <c r="D9" s="38" t="s">
        <v>69</v>
      </c>
      <c r="E9" s="38" t="s">
        <v>70</v>
      </c>
      <c r="F9" s="26"/>
    </row>
    <row r="10" spans="1:6" ht="15" thickTop="1">
      <c r="A10" s="32" t="s">
        <v>85</v>
      </c>
      <c r="B10" s="33">
        <v>31</v>
      </c>
      <c r="C10" s="33">
        <v>0</v>
      </c>
      <c r="D10" s="33">
        <v>1894</v>
      </c>
      <c r="E10" s="6">
        <f aca="true" t="shared" si="0" ref="E10:E15">SUM(B10:D10)</f>
        <v>1925</v>
      </c>
      <c r="F10" s="26"/>
    </row>
    <row r="11" spans="1:6" ht="14.25">
      <c r="A11" s="32" t="s">
        <v>97</v>
      </c>
      <c r="B11" s="33">
        <v>8</v>
      </c>
      <c r="C11" s="33">
        <v>0</v>
      </c>
      <c r="D11" s="33">
        <v>444</v>
      </c>
      <c r="E11" s="6">
        <f t="shared" si="0"/>
        <v>452</v>
      </c>
      <c r="F11" s="26"/>
    </row>
    <row r="12" spans="1:6" ht="14.25">
      <c r="A12" s="32" t="s">
        <v>92</v>
      </c>
      <c r="B12" s="33">
        <v>0</v>
      </c>
      <c r="C12" s="33">
        <v>0</v>
      </c>
      <c r="D12" s="33">
        <v>0</v>
      </c>
      <c r="E12" s="6">
        <f t="shared" si="0"/>
        <v>0</v>
      </c>
      <c r="F12" s="26"/>
    </row>
    <row r="13" spans="1:6" ht="14.25">
      <c r="A13" s="32" t="s">
        <v>90</v>
      </c>
      <c r="B13" s="33">
        <v>0</v>
      </c>
      <c r="C13" s="33">
        <v>0</v>
      </c>
      <c r="D13" s="33">
        <v>155</v>
      </c>
      <c r="E13" s="6">
        <f t="shared" si="0"/>
        <v>155</v>
      </c>
      <c r="F13" s="26"/>
    </row>
    <row r="14" spans="1:6" ht="14.25">
      <c r="A14" s="31" t="s">
        <v>81</v>
      </c>
      <c r="B14" s="33">
        <v>0</v>
      </c>
      <c r="C14" s="33">
        <v>0</v>
      </c>
      <c r="D14" s="33">
        <v>21</v>
      </c>
      <c r="E14" s="6">
        <f t="shared" si="0"/>
        <v>21</v>
      </c>
      <c r="F14" s="26"/>
    </row>
    <row r="15" spans="1:6" ht="14.25">
      <c r="A15" s="31" t="s">
        <v>94</v>
      </c>
      <c r="B15" s="33">
        <v>2</v>
      </c>
      <c r="C15" s="33">
        <v>3</v>
      </c>
      <c r="D15" s="33">
        <v>28</v>
      </c>
      <c r="E15" s="6">
        <f t="shared" si="0"/>
        <v>33</v>
      </c>
      <c r="F15" s="26"/>
    </row>
    <row r="16" spans="1:6" ht="14.25">
      <c r="A16" s="32" t="s">
        <v>87</v>
      </c>
      <c r="B16" s="33">
        <v>2</v>
      </c>
      <c r="C16" s="33">
        <v>0</v>
      </c>
      <c r="D16" s="33">
        <v>1429</v>
      </c>
      <c r="E16" s="6">
        <f aca="true" t="shared" si="1" ref="E16:E25">SUM(B16:D16)</f>
        <v>1431</v>
      </c>
      <c r="F16" s="26"/>
    </row>
    <row r="17" spans="1:6" ht="14.25">
      <c r="A17" s="32" t="s">
        <v>86</v>
      </c>
      <c r="B17" s="33">
        <v>0</v>
      </c>
      <c r="C17" s="33">
        <v>0</v>
      </c>
      <c r="D17" s="33">
        <v>365</v>
      </c>
      <c r="E17" s="6">
        <f t="shared" si="1"/>
        <v>365</v>
      </c>
      <c r="F17" s="26"/>
    </row>
    <row r="18" spans="1:6" ht="14.25">
      <c r="A18" s="26" t="s">
        <v>82</v>
      </c>
      <c r="B18" s="33">
        <v>0</v>
      </c>
      <c r="C18" s="33">
        <v>0</v>
      </c>
      <c r="D18" s="33">
        <v>24</v>
      </c>
      <c r="E18" s="6">
        <f t="shared" si="1"/>
        <v>24</v>
      </c>
      <c r="F18" s="26"/>
    </row>
    <row r="19" spans="1:6" ht="14.25">
      <c r="A19" s="26" t="s">
        <v>89</v>
      </c>
      <c r="B19" s="33">
        <v>18</v>
      </c>
      <c r="C19" s="33">
        <v>0</v>
      </c>
      <c r="D19" s="33">
        <v>541</v>
      </c>
      <c r="E19" s="6">
        <f t="shared" si="1"/>
        <v>559</v>
      </c>
      <c r="F19" s="26"/>
    </row>
    <row r="20" spans="1:6" ht="14.25">
      <c r="A20" s="26" t="s">
        <v>93</v>
      </c>
      <c r="B20" s="33">
        <v>0</v>
      </c>
      <c r="C20" s="33">
        <v>0</v>
      </c>
      <c r="D20" s="33">
        <v>5</v>
      </c>
      <c r="E20" s="6">
        <f t="shared" si="1"/>
        <v>5</v>
      </c>
      <c r="F20" s="26"/>
    </row>
    <row r="21" spans="1:6" ht="14.25">
      <c r="A21" s="32" t="s">
        <v>9</v>
      </c>
      <c r="B21" s="33">
        <v>0</v>
      </c>
      <c r="C21" s="33">
        <v>0</v>
      </c>
      <c r="D21" s="33">
        <v>0</v>
      </c>
      <c r="E21" s="6">
        <f t="shared" si="1"/>
        <v>0</v>
      </c>
      <c r="F21" s="26"/>
    </row>
    <row r="22" spans="1:6" ht="14.25">
      <c r="A22" s="32" t="s">
        <v>91</v>
      </c>
      <c r="B22" s="33">
        <v>0</v>
      </c>
      <c r="C22" s="33">
        <v>0</v>
      </c>
      <c r="D22" s="33">
        <v>9</v>
      </c>
      <c r="E22" s="6">
        <f t="shared" si="1"/>
        <v>9</v>
      </c>
      <c r="F22" s="26"/>
    </row>
    <row r="23" spans="1:6" ht="12.75" customHeight="1">
      <c r="A23" s="32" t="s">
        <v>88</v>
      </c>
      <c r="B23" s="33">
        <v>2</v>
      </c>
      <c r="C23" s="33">
        <v>0</v>
      </c>
      <c r="D23" s="33">
        <v>384</v>
      </c>
      <c r="E23" s="6">
        <f t="shared" si="1"/>
        <v>386</v>
      </c>
      <c r="F23" s="26"/>
    </row>
    <row r="24" spans="1:6" ht="12.75" customHeight="1">
      <c r="A24" s="32" t="s">
        <v>96</v>
      </c>
      <c r="B24" s="33">
        <v>0</v>
      </c>
      <c r="C24" s="33">
        <v>0</v>
      </c>
      <c r="D24" s="33">
        <v>9</v>
      </c>
      <c r="E24" s="6">
        <f t="shared" si="1"/>
        <v>9</v>
      </c>
      <c r="F24" s="26"/>
    </row>
    <row r="25" spans="1:6" ht="12" customHeight="1">
      <c r="A25" s="116" t="s">
        <v>98</v>
      </c>
      <c r="B25" s="39">
        <v>0</v>
      </c>
      <c r="C25" s="39">
        <v>0</v>
      </c>
      <c r="D25" s="117">
        <v>2</v>
      </c>
      <c r="E25" s="40">
        <f t="shared" si="1"/>
        <v>2</v>
      </c>
      <c r="F25" s="26"/>
    </row>
    <row r="26" spans="1:6" ht="12.75" customHeight="1">
      <c r="A26" s="26" t="s">
        <v>10</v>
      </c>
      <c r="B26" s="5">
        <f>SUM(B10:B25)</f>
        <v>63</v>
      </c>
      <c r="C26" s="5">
        <f>SUM(C10:C25)</f>
        <v>3</v>
      </c>
      <c r="D26" s="5">
        <f>SUM(D10:D25)</f>
        <v>5310</v>
      </c>
      <c r="E26" s="5">
        <f>SUM(E10:E23)</f>
        <v>5365</v>
      </c>
      <c r="F26" s="26"/>
    </row>
    <row r="27" spans="1:6" s="46" customFormat="1" ht="9" customHeight="1">
      <c r="A27" s="43"/>
      <c r="B27" s="44"/>
      <c r="C27" s="45"/>
      <c r="D27" s="45"/>
      <c r="E27" s="45"/>
      <c r="F27" s="111"/>
    </row>
    <row r="28" spans="2:5" ht="12.75" customHeight="1">
      <c r="B28" s="30"/>
      <c r="C28" s="28"/>
      <c r="D28" s="28"/>
      <c r="E28" s="28"/>
    </row>
    <row r="29" spans="1:4" ht="14.25">
      <c r="A29" s="113" t="s">
        <v>95</v>
      </c>
      <c r="C29" s="34"/>
      <c r="D29" s="34"/>
    </row>
    <row r="30" spans="2:4" ht="14.25">
      <c r="B30" s="34"/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16384" width="11.421875" style="34" customWidth="1"/>
  </cols>
  <sheetData>
    <row r="3" ht="14.25">
      <c r="A3" s="1" t="s">
        <v>61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71</v>
      </c>
      <c r="B5" s="26"/>
      <c r="C5" s="26"/>
      <c r="D5" s="26"/>
      <c r="E5" s="26"/>
    </row>
    <row r="6" spans="1:5" ht="14.25">
      <c r="A6" s="35" t="str">
        <f>'A-N° Sinies Denun'!A6</f>
        <v>      (entre el 1 de enero y  31 de marzo de 2023)</v>
      </c>
      <c r="B6" s="36"/>
      <c r="C6" s="27"/>
      <c r="D6" s="27"/>
      <c r="E6" s="27"/>
    </row>
    <row r="7" spans="1:5" ht="14.25">
      <c r="A7" s="31"/>
      <c r="B7" s="4" t="s">
        <v>46</v>
      </c>
      <c r="C7" s="4" t="s">
        <v>46</v>
      </c>
      <c r="D7" s="4" t="s">
        <v>46</v>
      </c>
      <c r="E7" s="4" t="s">
        <v>34</v>
      </c>
    </row>
    <row r="8" spans="1:5" ht="14.25">
      <c r="A8" s="26" t="s">
        <v>1</v>
      </c>
      <c r="B8" s="3" t="s">
        <v>50</v>
      </c>
      <c r="C8" s="4" t="s">
        <v>72</v>
      </c>
      <c r="D8" s="3" t="s">
        <v>51</v>
      </c>
      <c r="E8" s="3"/>
    </row>
    <row r="9" spans="1:5" ht="15" thickBot="1">
      <c r="A9" s="37"/>
      <c r="B9" s="38" t="s">
        <v>73</v>
      </c>
      <c r="C9" s="38" t="s">
        <v>74</v>
      </c>
      <c r="D9" s="38" t="s">
        <v>75</v>
      </c>
      <c r="E9" s="38" t="s">
        <v>76</v>
      </c>
    </row>
    <row r="10" spans="1:5" ht="15" thickTop="1">
      <c r="A10" s="29" t="str">
        <f>'A-N° Sinies Denun'!A10</f>
        <v>Bci</v>
      </c>
      <c r="B10" s="33">
        <v>1</v>
      </c>
      <c r="C10" s="33">
        <v>1826</v>
      </c>
      <c r="D10" s="33">
        <v>67</v>
      </c>
      <c r="E10" s="6">
        <f aca="true" t="shared" si="0" ref="E10:E23">SUM(B10:D10)</f>
        <v>1894</v>
      </c>
    </row>
    <row r="11" spans="1:5" ht="14.25">
      <c r="A11" s="29" t="str">
        <f>'A-N° Sinies Denun'!A11</f>
        <v>BNP Paribas Cardif</v>
      </c>
      <c r="B11" s="33">
        <v>133</v>
      </c>
      <c r="C11" s="33">
        <v>0</v>
      </c>
      <c r="D11" s="33">
        <v>311</v>
      </c>
      <c r="E11" s="6">
        <f t="shared" si="0"/>
        <v>444</v>
      </c>
    </row>
    <row r="12" spans="1:5" ht="14.25">
      <c r="A12" s="29" t="str">
        <f>'A-N° Sinies Denun'!A12</f>
        <v>Bupa</v>
      </c>
      <c r="B12" s="33">
        <v>0</v>
      </c>
      <c r="C12" s="33">
        <v>0</v>
      </c>
      <c r="D12" s="33">
        <v>0</v>
      </c>
      <c r="E12" s="6">
        <f t="shared" si="0"/>
        <v>0</v>
      </c>
    </row>
    <row r="13" spans="1:5" ht="14.25">
      <c r="A13" s="29" t="str">
        <f>'A-N° Sinies Denun'!A13</f>
        <v>Chubb</v>
      </c>
      <c r="B13" s="33">
        <v>56</v>
      </c>
      <c r="C13" s="33">
        <v>0</v>
      </c>
      <c r="D13" s="33">
        <v>99</v>
      </c>
      <c r="E13" s="6">
        <f>SUM(B13:D13)</f>
        <v>155</v>
      </c>
    </row>
    <row r="14" spans="1:5" ht="14.25">
      <c r="A14" s="29" t="str">
        <f>'A-N° Sinies Denun'!A14</f>
        <v>Consorcio Nacional</v>
      </c>
      <c r="B14" s="33">
        <v>3</v>
      </c>
      <c r="C14" s="33">
        <v>14</v>
      </c>
      <c r="D14" s="33">
        <v>4</v>
      </c>
      <c r="E14" s="6">
        <f>SUM(B14:D14)</f>
        <v>21</v>
      </c>
    </row>
    <row r="15" spans="1:5" ht="14.25">
      <c r="A15" s="29" t="str">
        <f>'A-N° Sinies Denun'!A15</f>
        <v>FID</v>
      </c>
      <c r="B15" s="33">
        <v>4</v>
      </c>
      <c r="C15" s="33">
        <v>21</v>
      </c>
      <c r="D15" s="33">
        <v>3</v>
      </c>
      <c r="E15" s="6">
        <f>SUM(B15:D15)</f>
        <v>28</v>
      </c>
    </row>
    <row r="16" spans="1:5" ht="14.25">
      <c r="A16" s="29" t="str">
        <f>'A-N° Sinies Denun'!A16</f>
        <v>HDI</v>
      </c>
      <c r="B16" s="33">
        <v>1240</v>
      </c>
      <c r="C16" s="33">
        <v>73</v>
      </c>
      <c r="D16" s="33">
        <v>116</v>
      </c>
      <c r="E16" s="6">
        <f t="shared" si="0"/>
        <v>1429</v>
      </c>
    </row>
    <row r="17" spans="1:5" ht="14.25">
      <c r="A17" s="29" t="str">
        <f>'A-N° Sinies Denun'!A17</f>
        <v>Liberty</v>
      </c>
      <c r="B17" s="33">
        <v>29</v>
      </c>
      <c r="C17" s="33">
        <v>278</v>
      </c>
      <c r="D17" s="33">
        <v>58</v>
      </c>
      <c r="E17" s="6">
        <f>SUM(B17:D17)</f>
        <v>365</v>
      </c>
    </row>
    <row r="18" spans="1:5" ht="14.25">
      <c r="A18" s="29" t="str">
        <f>'A-N° Sinies Denun'!A18</f>
        <v>Mapfre</v>
      </c>
      <c r="B18" s="33">
        <v>0</v>
      </c>
      <c r="C18" s="33">
        <v>8</v>
      </c>
      <c r="D18" s="33">
        <v>16</v>
      </c>
      <c r="E18" s="6">
        <f>SUM(B18:D18)</f>
        <v>24</v>
      </c>
    </row>
    <row r="19" spans="1:5" ht="14.25">
      <c r="A19" s="29" t="str">
        <f>'A-N° Sinies Denun'!A19</f>
        <v>Mutual de Seguros</v>
      </c>
      <c r="B19" s="33">
        <v>466</v>
      </c>
      <c r="C19" s="33">
        <v>0</v>
      </c>
      <c r="D19" s="33">
        <v>75</v>
      </c>
      <c r="E19" s="6">
        <f t="shared" si="0"/>
        <v>541</v>
      </c>
    </row>
    <row r="20" spans="1:5" ht="14.25">
      <c r="A20" s="29" t="str">
        <f>'A-N° Sinies Denun'!A20</f>
        <v>Porvenir</v>
      </c>
      <c r="B20" s="33">
        <v>5</v>
      </c>
      <c r="C20" s="33">
        <v>0</v>
      </c>
      <c r="D20" s="33">
        <v>0</v>
      </c>
      <c r="E20" s="6">
        <f t="shared" si="0"/>
        <v>5</v>
      </c>
    </row>
    <row r="21" spans="1:5" ht="14.25">
      <c r="A21" s="29" t="str">
        <f>'A-N° Sinies Denun'!A21</f>
        <v>Renta Nacional</v>
      </c>
      <c r="B21" s="33">
        <v>0</v>
      </c>
      <c r="C21" s="33">
        <v>0</v>
      </c>
      <c r="D21" s="33">
        <v>0</v>
      </c>
      <c r="E21" s="6">
        <f t="shared" si="0"/>
        <v>0</v>
      </c>
    </row>
    <row r="22" spans="1:5" ht="14.25">
      <c r="A22" s="29" t="str">
        <f>'A-N° Sinies Denun'!A22</f>
        <v>Suramericana</v>
      </c>
      <c r="B22" s="33">
        <v>7</v>
      </c>
      <c r="C22" s="33">
        <v>0</v>
      </c>
      <c r="D22" s="33">
        <v>2</v>
      </c>
      <c r="E22" s="6">
        <f>SUM(B22:D22)</f>
        <v>9</v>
      </c>
    </row>
    <row r="23" spans="1:5" ht="14.25">
      <c r="A23" s="29" t="str">
        <f>'A-N° Sinies Denun'!A23</f>
        <v>Zenit</v>
      </c>
      <c r="B23" s="33">
        <v>4</v>
      </c>
      <c r="C23" s="33">
        <v>365</v>
      </c>
      <c r="D23" s="33">
        <v>15</v>
      </c>
      <c r="E23" s="6">
        <f t="shared" si="0"/>
        <v>384</v>
      </c>
    </row>
    <row r="24" spans="1:5" s="42" customFormat="1" ht="14.25">
      <c r="A24" s="29" t="str">
        <f>'A-N° Sinies Denun'!A24</f>
        <v>Zurich Chile(*)</v>
      </c>
      <c r="B24" s="33">
        <v>2</v>
      </c>
      <c r="C24" s="33">
        <v>0</v>
      </c>
      <c r="D24" s="33">
        <v>7</v>
      </c>
      <c r="E24" s="6">
        <f>SUM(B24:D24)</f>
        <v>9</v>
      </c>
    </row>
    <row r="25" spans="1:5" s="42" customFormat="1" ht="14.25">
      <c r="A25" s="41" t="str">
        <f>'A-N° Sinies Denun'!A25</f>
        <v>Zurich Santander </v>
      </c>
      <c r="B25" s="39">
        <v>0</v>
      </c>
      <c r="C25" s="39">
        <v>1</v>
      </c>
      <c r="D25" s="39">
        <v>1</v>
      </c>
      <c r="E25" s="40">
        <f>SUM(B25:D25)</f>
        <v>2</v>
      </c>
    </row>
    <row r="26" spans="1:5" ht="14.25">
      <c r="A26" s="26" t="s">
        <v>10</v>
      </c>
      <c r="B26" s="5">
        <f>SUM(B10:B25)</f>
        <v>1950</v>
      </c>
      <c r="C26" s="6">
        <f>SUM(C10:C25)</f>
        <v>2586</v>
      </c>
      <c r="D26" s="6">
        <f>SUM(D10:D25)</f>
        <v>774</v>
      </c>
      <c r="E26" s="6">
        <f>SUM(E10:E23)</f>
        <v>5299</v>
      </c>
    </row>
    <row r="27" spans="1:5" s="42" customFormat="1" ht="9.75" customHeight="1">
      <c r="A27" s="43"/>
      <c r="B27" s="44"/>
      <c r="C27" s="45"/>
      <c r="D27" s="45"/>
      <c r="E27" s="45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48" customWidth="1"/>
    <col min="2" max="2" width="12.421875" style="48" customWidth="1"/>
    <col min="3" max="3" width="19.00390625" style="48" customWidth="1"/>
    <col min="4" max="4" width="14.421875" style="48" customWidth="1"/>
    <col min="5" max="5" width="23.57421875" style="48" customWidth="1"/>
    <col min="6" max="6" width="18.7109375" style="48" customWidth="1"/>
    <col min="7" max="7" width="26.28125" style="48" customWidth="1"/>
    <col min="8" max="16384" width="11.421875" style="48" customWidth="1"/>
  </cols>
  <sheetData>
    <row r="1" ht="14.25">
      <c r="A1" s="47"/>
    </row>
    <row r="3" ht="14.25">
      <c r="A3" s="1" t="s">
        <v>61</v>
      </c>
    </row>
    <row r="4" ht="14.25">
      <c r="A4" s="47"/>
    </row>
    <row r="5" ht="14.25">
      <c r="A5" s="47" t="s">
        <v>14</v>
      </c>
    </row>
    <row r="6" spans="1:7" ht="14.25">
      <c r="A6" s="53" t="str">
        <f>'A-N° Sinies Denun'!$A$6</f>
        <v>      (entre el 1 de enero y  31 de marzo de 2023)</v>
      </c>
      <c r="B6" s="54"/>
      <c r="C6" s="55"/>
      <c r="D6" s="55"/>
      <c r="E6" s="55"/>
      <c r="F6" s="55"/>
      <c r="G6" s="55"/>
    </row>
    <row r="7" spans="1:7" ht="19.5" customHeight="1">
      <c r="A7" s="47"/>
      <c r="B7" s="8" t="s">
        <v>15</v>
      </c>
      <c r="C7" s="121" t="s">
        <v>80</v>
      </c>
      <c r="D7" s="121"/>
      <c r="E7" s="8" t="s">
        <v>16</v>
      </c>
      <c r="F7" s="7" t="s">
        <v>17</v>
      </c>
      <c r="G7" s="8" t="s">
        <v>18</v>
      </c>
    </row>
    <row r="8" spans="1:7" ht="14.25">
      <c r="A8" s="48" t="s">
        <v>1</v>
      </c>
      <c r="B8" s="7"/>
      <c r="C8" s="8" t="s">
        <v>19</v>
      </c>
      <c r="D8" s="7" t="s">
        <v>20</v>
      </c>
      <c r="E8" s="7" t="s">
        <v>21</v>
      </c>
      <c r="F8" s="7" t="s">
        <v>22</v>
      </c>
      <c r="G8" s="8" t="s">
        <v>23</v>
      </c>
    </row>
    <row r="9" spans="1:7" ht="15" thickBot="1">
      <c r="A9" s="51"/>
      <c r="B9" s="52" t="s">
        <v>24</v>
      </c>
      <c r="C9" s="52" t="s">
        <v>25</v>
      </c>
      <c r="D9" s="52" t="s">
        <v>26</v>
      </c>
      <c r="E9" s="52" t="s">
        <v>27</v>
      </c>
      <c r="F9" s="52" t="s">
        <v>28</v>
      </c>
      <c r="G9" s="52" t="s">
        <v>29</v>
      </c>
    </row>
    <row r="10" spans="1:7" ht="15" thickTop="1">
      <c r="A10" s="49" t="str">
        <f>'A-N° Sinies Denun'!A10</f>
        <v>Bci</v>
      </c>
      <c r="B10" s="34">
        <v>83</v>
      </c>
      <c r="C10" s="34">
        <v>1</v>
      </c>
      <c r="D10" s="34">
        <v>2</v>
      </c>
      <c r="E10" s="33">
        <v>2686</v>
      </c>
      <c r="F10" s="33">
        <v>0</v>
      </c>
      <c r="G10" s="50">
        <f aca="true" t="shared" si="0" ref="G10:G24">SUM(B10:F10)</f>
        <v>2772</v>
      </c>
    </row>
    <row r="11" spans="1:7" ht="14.25">
      <c r="A11" s="49" t="str">
        <f>'A-N° Sinies Denun'!A11</f>
        <v>BNP Paribas Cardif</v>
      </c>
      <c r="B11" s="34">
        <v>1</v>
      </c>
      <c r="C11" s="33">
        <v>0</v>
      </c>
      <c r="D11" s="33">
        <v>1</v>
      </c>
      <c r="E11" s="33">
        <v>132</v>
      </c>
      <c r="F11" s="33">
        <v>311</v>
      </c>
      <c r="G11" s="50">
        <f t="shared" si="0"/>
        <v>445</v>
      </c>
    </row>
    <row r="12" spans="1:7" ht="14.25">
      <c r="A12" s="49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0">
        <f t="shared" si="0"/>
        <v>0</v>
      </c>
    </row>
    <row r="13" spans="1:7" ht="14.25">
      <c r="A13" s="49" t="str">
        <f>'A-N° Sinies Denun'!A13</f>
        <v>Chubb</v>
      </c>
      <c r="B13" s="34">
        <v>5</v>
      </c>
      <c r="C13" s="33">
        <v>0</v>
      </c>
      <c r="D13" s="33">
        <v>0</v>
      </c>
      <c r="E13" s="33">
        <v>150</v>
      </c>
      <c r="F13" s="33">
        <v>0</v>
      </c>
      <c r="G13" s="50">
        <f t="shared" si="0"/>
        <v>155</v>
      </c>
    </row>
    <row r="14" spans="1:7" ht="14.25">
      <c r="A14" s="49" t="str">
        <f>'A-N° Sinies Denun'!A14</f>
        <v>Consorcio Nacional</v>
      </c>
      <c r="B14" s="34">
        <v>9</v>
      </c>
      <c r="C14" s="33">
        <v>0</v>
      </c>
      <c r="D14" s="33">
        <v>1</v>
      </c>
      <c r="E14" s="33">
        <v>128</v>
      </c>
      <c r="F14" s="33">
        <v>0</v>
      </c>
      <c r="G14" s="50">
        <f t="shared" si="0"/>
        <v>138</v>
      </c>
    </row>
    <row r="15" spans="1:7" ht="14.25">
      <c r="A15" s="49" t="str">
        <f>'A-N° Sinies Denun'!A15</f>
        <v>FID</v>
      </c>
      <c r="B15" s="34">
        <v>2</v>
      </c>
      <c r="C15" s="34">
        <v>0</v>
      </c>
      <c r="D15" s="33">
        <v>1</v>
      </c>
      <c r="E15" s="33">
        <v>26</v>
      </c>
      <c r="F15" s="33">
        <v>3</v>
      </c>
      <c r="G15" s="50">
        <f t="shared" si="0"/>
        <v>32</v>
      </c>
    </row>
    <row r="16" spans="1:7" ht="14.25">
      <c r="A16" s="49" t="str">
        <f>'A-N° Sinies Denun'!A16</f>
        <v>HDI</v>
      </c>
      <c r="B16" s="34">
        <v>35</v>
      </c>
      <c r="C16" s="34">
        <v>1</v>
      </c>
      <c r="D16" s="34">
        <v>0</v>
      </c>
      <c r="E16" s="33">
        <v>1402</v>
      </c>
      <c r="F16" s="33">
        <v>0</v>
      </c>
      <c r="G16" s="50">
        <f t="shared" si="0"/>
        <v>1438</v>
      </c>
    </row>
    <row r="17" spans="1:7" ht="14.25">
      <c r="A17" s="49" t="str">
        <f>'A-N° Sinies Denun'!A17</f>
        <v>Liberty</v>
      </c>
      <c r="B17" s="34">
        <v>8</v>
      </c>
      <c r="C17" s="33">
        <v>0</v>
      </c>
      <c r="D17" s="34">
        <v>0</v>
      </c>
      <c r="E17" s="33">
        <v>419</v>
      </c>
      <c r="F17" s="33">
        <v>0</v>
      </c>
      <c r="G17" s="50">
        <f t="shared" si="0"/>
        <v>427</v>
      </c>
    </row>
    <row r="18" spans="1:7" ht="14.25">
      <c r="A18" s="49" t="str">
        <f>'A-N° Sinies Denun'!A18</f>
        <v>Mapfre</v>
      </c>
      <c r="B18" s="34">
        <v>6</v>
      </c>
      <c r="C18" s="34">
        <v>0</v>
      </c>
      <c r="D18" s="34">
        <v>0</v>
      </c>
      <c r="E18" s="33">
        <v>14</v>
      </c>
      <c r="F18" s="33">
        <v>0</v>
      </c>
      <c r="G18" s="50">
        <f t="shared" si="0"/>
        <v>20</v>
      </c>
    </row>
    <row r="19" spans="1:7" ht="14.25">
      <c r="A19" s="49" t="str">
        <f>'A-N° Sinies Denun'!A19</f>
        <v>Mutual de Seguros</v>
      </c>
      <c r="B19" s="34">
        <v>17</v>
      </c>
      <c r="C19" s="34">
        <v>1</v>
      </c>
      <c r="D19" s="34">
        <v>2</v>
      </c>
      <c r="E19" s="33">
        <v>477</v>
      </c>
      <c r="F19" s="33">
        <v>0</v>
      </c>
      <c r="G19" s="50">
        <f t="shared" si="0"/>
        <v>497</v>
      </c>
    </row>
    <row r="20" spans="1:7" ht="14.25">
      <c r="A20" s="49" t="str">
        <f>'A-N° Sinies Denun'!A20</f>
        <v>Porvenir</v>
      </c>
      <c r="B20" s="34">
        <v>1</v>
      </c>
      <c r="C20" s="34">
        <v>0</v>
      </c>
      <c r="D20" s="34">
        <v>0</v>
      </c>
      <c r="E20" s="33">
        <v>9</v>
      </c>
      <c r="F20" s="33">
        <v>0</v>
      </c>
      <c r="G20" s="50">
        <f t="shared" si="0"/>
        <v>10</v>
      </c>
    </row>
    <row r="21" spans="1:7" ht="14.25">
      <c r="A21" s="49" t="str">
        <f>'A-N° Sinies Denun'!A21</f>
        <v>Renta Nacional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50">
        <f t="shared" si="0"/>
        <v>0</v>
      </c>
    </row>
    <row r="22" spans="1:7" ht="14.25">
      <c r="A22" s="49" t="str">
        <f>'A-N° Sinies Denun'!A22</f>
        <v>Suramericana</v>
      </c>
      <c r="B22" s="34">
        <v>0</v>
      </c>
      <c r="C22" s="34">
        <v>0</v>
      </c>
      <c r="D22" s="34">
        <v>0</v>
      </c>
      <c r="E22" s="33">
        <v>12</v>
      </c>
      <c r="F22" s="33">
        <v>0</v>
      </c>
      <c r="G22" s="50">
        <f t="shared" si="0"/>
        <v>12</v>
      </c>
    </row>
    <row r="23" spans="1:7" ht="14.25">
      <c r="A23" s="49" t="str">
        <f>'A-N° Sinies Denun'!A23</f>
        <v>Zenit</v>
      </c>
      <c r="B23" s="34">
        <v>12</v>
      </c>
      <c r="C23" s="34">
        <v>0</v>
      </c>
      <c r="D23" s="34">
        <v>2</v>
      </c>
      <c r="E23" s="33">
        <v>530</v>
      </c>
      <c r="F23" s="33">
        <v>0</v>
      </c>
      <c r="G23" s="50">
        <f t="shared" si="0"/>
        <v>544</v>
      </c>
    </row>
    <row r="24" spans="1:7" ht="14.25">
      <c r="A24" s="49" t="str">
        <f>'A-N° Sinies Denun'!A24</f>
        <v>Zurich Chile(*)</v>
      </c>
      <c r="B24" s="34">
        <v>0</v>
      </c>
      <c r="C24" s="34">
        <v>0</v>
      </c>
      <c r="D24" s="34">
        <v>0</v>
      </c>
      <c r="E24" s="33">
        <v>14</v>
      </c>
      <c r="F24" s="33">
        <v>0</v>
      </c>
      <c r="G24" s="50">
        <f t="shared" si="0"/>
        <v>14</v>
      </c>
    </row>
    <row r="25" spans="1:7" ht="14.25">
      <c r="A25" s="56" t="str">
        <f>'A-N° Sinies Denun'!A25</f>
        <v>Zurich Santander </v>
      </c>
      <c r="B25" s="57">
        <v>0</v>
      </c>
      <c r="C25" s="57">
        <v>0</v>
      </c>
      <c r="D25" s="57">
        <v>0</v>
      </c>
      <c r="E25" s="39">
        <v>2</v>
      </c>
      <c r="F25" s="39">
        <v>0</v>
      </c>
      <c r="G25" s="58">
        <f>SUM(B25:F25)</f>
        <v>2</v>
      </c>
    </row>
    <row r="26" spans="2:4" s="59" customFormat="1" ht="9" customHeight="1">
      <c r="B26" s="60"/>
      <c r="C26" s="61"/>
      <c r="D26" s="61"/>
    </row>
    <row r="27" spans="1:7" ht="12.75" customHeight="1">
      <c r="A27" s="48" t="s">
        <v>10</v>
      </c>
      <c r="B27" s="9">
        <f>SUM(B10:B25)</f>
        <v>179</v>
      </c>
      <c r="C27" s="9">
        <f>SUM(C10:C25)</f>
        <v>3</v>
      </c>
      <c r="D27" s="9">
        <f>SUM(D10:D25)</f>
        <v>9</v>
      </c>
      <c r="E27" s="9">
        <f>SUM(E10:E25)</f>
        <v>6001</v>
      </c>
      <c r="F27" s="9">
        <f>SUM(F10:F25)</f>
        <v>314</v>
      </c>
      <c r="G27" s="50">
        <f>SUM(G10:G23)</f>
        <v>6490</v>
      </c>
    </row>
    <row r="28" spans="1:7" s="59" customFormat="1" ht="6">
      <c r="A28" s="62"/>
      <c r="B28" s="63"/>
      <c r="C28" s="64"/>
      <c r="D28" s="64"/>
      <c r="E28" s="65"/>
      <c r="F28" s="65"/>
      <c r="G28" s="65"/>
    </row>
    <row r="29" ht="14.25">
      <c r="A29" s="26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F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66"/>
    </row>
    <row r="3" ht="14.25">
      <c r="A3" s="1" t="s">
        <v>61</v>
      </c>
    </row>
    <row r="4" ht="14.25">
      <c r="A4" s="66"/>
    </row>
    <row r="5" spans="1:8" ht="14.25">
      <c r="A5" s="67" t="s">
        <v>30</v>
      </c>
      <c r="B5" s="14"/>
      <c r="C5" s="14"/>
      <c r="H5" s="10"/>
    </row>
    <row r="6" spans="1:8" ht="14.25">
      <c r="A6" s="69" t="s">
        <v>100</v>
      </c>
      <c r="B6" s="70"/>
      <c r="C6" s="71"/>
      <c r="D6" s="71"/>
      <c r="E6" s="71"/>
      <c r="F6" s="71"/>
      <c r="G6" s="71"/>
      <c r="H6" s="71"/>
    </row>
    <row r="7" spans="1:8" ht="20.25" customHeight="1">
      <c r="A7" s="66"/>
      <c r="B7" s="122" t="s">
        <v>31</v>
      </c>
      <c r="C7" s="122"/>
      <c r="D7" s="122"/>
      <c r="E7" s="122"/>
      <c r="F7" s="11" t="s">
        <v>32</v>
      </c>
      <c r="G7" s="11" t="s">
        <v>33</v>
      </c>
      <c r="H7" s="12" t="s">
        <v>34</v>
      </c>
    </row>
    <row r="8" spans="1:8" ht="14.25">
      <c r="A8" s="17" t="s">
        <v>1</v>
      </c>
      <c r="B8" s="11" t="s">
        <v>15</v>
      </c>
      <c r="C8" s="12" t="s">
        <v>35</v>
      </c>
      <c r="D8" s="12" t="s">
        <v>36</v>
      </c>
      <c r="E8" s="12" t="s">
        <v>37</v>
      </c>
      <c r="F8" s="12" t="s">
        <v>38</v>
      </c>
      <c r="G8" s="11" t="s">
        <v>39</v>
      </c>
      <c r="H8" s="11" t="s">
        <v>40</v>
      </c>
    </row>
    <row r="9" spans="1:8" ht="15" thickBot="1">
      <c r="A9" s="85"/>
      <c r="B9" s="102"/>
      <c r="C9" s="86"/>
      <c r="D9" s="85"/>
      <c r="E9" s="86" t="s">
        <v>41</v>
      </c>
      <c r="F9" s="86" t="s">
        <v>42</v>
      </c>
      <c r="G9" s="86" t="s">
        <v>43</v>
      </c>
      <c r="H9" s="86" t="s">
        <v>44</v>
      </c>
    </row>
    <row r="10" spans="1:8" ht="15" thickTop="1">
      <c r="A10" s="68" t="str">
        <f>'A-N° Sinies Denun'!A10</f>
        <v>Bci</v>
      </c>
      <c r="B10" s="33">
        <v>738380</v>
      </c>
      <c r="C10" s="33">
        <v>11864</v>
      </c>
      <c r="D10" s="33">
        <v>32017</v>
      </c>
      <c r="E10" s="13">
        <f>SUM(B10:D10)</f>
        <v>782261</v>
      </c>
      <c r="F10" s="33">
        <v>2342384</v>
      </c>
      <c r="G10" s="33">
        <v>0</v>
      </c>
      <c r="H10" s="13">
        <f>SUM(E10:G10)</f>
        <v>3124645</v>
      </c>
    </row>
    <row r="11" spans="1:8" ht="14.25">
      <c r="A11" s="68" t="str">
        <f>'A-N° Sinies Denun'!A11</f>
        <v>BNP Paribas Cardif</v>
      </c>
      <c r="B11" s="13">
        <v>103294</v>
      </c>
      <c r="C11" s="33">
        <v>0</v>
      </c>
      <c r="D11" s="33">
        <v>0</v>
      </c>
      <c r="E11" s="13">
        <f aca="true" t="shared" si="0" ref="E11:E22">SUM(B11:D11)</f>
        <v>103294</v>
      </c>
      <c r="F11" s="33">
        <v>10653</v>
      </c>
      <c r="G11" s="33">
        <v>0</v>
      </c>
      <c r="H11" s="13">
        <f>SUM(E11:G11)</f>
        <v>113947</v>
      </c>
    </row>
    <row r="12" spans="1:8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13">
        <f t="shared" si="0"/>
        <v>0</v>
      </c>
      <c r="F12" s="33">
        <v>0</v>
      </c>
      <c r="G12" s="33">
        <v>0</v>
      </c>
      <c r="H12" s="13">
        <f aca="true" t="shared" si="1" ref="H12:H23">SUM(E12:G12)</f>
        <v>0</v>
      </c>
    </row>
    <row r="13" spans="1:8" ht="14.25">
      <c r="A13" s="68" t="str">
        <f>'A-N° Sinies Denun'!A13</f>
        <v>Chubb</v>
      </c>
      <c r="B13" s="33">
        <v>0</v>
      </c>
      <c r="C13" s="33">
        <v>65280</v>
      </c>
      <c r="D13" s="33">
        <v>0</v>
      </c>
      <c r="E13" s="13">
        <f t="shared" si="0"/>
        <v>65280</v>
      </c>
      <c r="F13" s="33">
        <v>114284</v>
      </c>
      <c r="G13" s="33">
        <v>0</v>
      </c>
      <c r="H13" s="13">
        <f t="shared" si="1"/>
        <v>179564</v>
      </c>
    </row>
    <row r="14" spans="1:8" ht="14.25">
      <c r="A14" s="68" t="str">
        <f>'A-N° Sinies Denun'!A14</f>
        <v>Consorcio Nacional</v>
      </c>
      <c r="B14" s="33">
        <v>47993</v>
      </c>
      <c r="C14" s="33">
        <v>0</v>
      </c>
      <c r="D14" s="33">
        <v>0</v>
      </c>
      <c r="E14" s="13">
        <f t="shared" si="0"/>
        <v>47993</v>
      </c>
      <c r="F14" s="33">
        <v>160300</v>
      </c>
      <c r="G14" s="33">
        <v>0</v>
      </c>
      <c r="H14" s="13">
        <f t="shared" si="1"/>
        <v>208293</v>
      </c>
    </row>
    <row r="15" spans="1:8" ht="14.25">
      <c r="A15" s="68" t="str">
        <f>'A-N° Sinies Denun'!A15</f>
        <v>FID</v>
      </c>
      <c r="B15" s="33">
        <v>10653</v>
      </c>
      <c r="C15" s="33">
        <v>0</v>
      </c>
      <c r="D15" s="33">
        <v>0</v>
      </c>
      <c r="E15" s="13">
        <f t="shared" si="0"/>
        <v>10653</v>
      </c>
      <c r="F15" s="33">
        <v>8752</v>
      </c>
      <c r="G15" s="33">
        <v>11994</v>
      </c>
      <c r="H15" s="13">
        <f t="shared" si="1"/>
        <v>31399</v>
      </c>
    </row>
    <row r="16" spans="1:8" ht="14.25">
      <c r="A16" s="68" t="str">
        <f>'A-N° Sinies Denun'!A16</f>
        <v>HDI</v>
      </c>
      <c r="B16" s="33">
        <v>391124</v>
      </c>
      <c r="C16" s="33">
        <v>4789</v>
      </c>
      <c r="D16" s="33">
        <v>22430</v>
      </c>
      <c r="E16" s="13">
        <f t="shared" si="0"/>
        <v>418343</v>
      </c>
      <c r="F16" s="33">
        <v>1531718</v>
      </c>
      <c r="G16" s="33">
        <v>0</v>
      </c>
      <c r="H16" s="13">
        <f t="shared" si="1"/>
        <v>1950061</v>
      </c>
    </row>
    <row r="17" spans="1:8" ht="14.25">
      <c r="A17" s="68" t="str">
        <f>'A-N° Sinies Denun'!A17</f>
        <v>Liberty</v>
      </c>
      <c r="B17" s="33">
        <v>94067</v>
      </c>
      <c r="C17" s="33">
        <v>0</v>
      </c>
      <c r="D17" s="33">
        <v>0</v>
      </c>
      <c r="E17" s="13">
        <f t="shared" si="0"/>
        <v>94067</v>
      </c>
      <c r="F17" s="33">
        <v>198856</v>
      </c>
      <c r="G17" s="33">
        <v>42</v>
      </c>
      <c r="H17" s="13">
        <f t="shared" si="1"/>
        <v>292965</v>
      </c>
    </row>
    <row r="18" spans="1:8" ht="14.25">
      <c r="A18" s="68" t="str">
        <f>'A-N° Sinies Denun'!A18</f>
        <v>Mapfre</v>
      </c>
      <c r="B18" s="33">
        <v>0</v>
      </c>
      <c r="C18" s="33">
        <v>0</v>
      </c>
      <c r="D18" s="33">
        <v>0</v>
      </c>
      <c r="E18" s="13">
        <f t="shared" si="0"/>
        <v>0</v>
      </c>
      <c r="F18" s="33">
        <v>10356</v>
      </c>
      <c r="G18" s="33">
        <v>0</v>
      </c>
      <c r="H18" s="13">
        <f t="shared" si="1"/>
        <v>10356</v>
      </c>
    </row>
    <row r="19" spans="1:8" ht="14.25">
      <c r="A19" s="68" t="str">
        <f>'A-N° Sinies Denun'!A19</f>
        <v>Mutual de Seguros</v>
      </c>
      <c r="B19" s="33">
        <v>111532</v>
      </c>
      <c r="C19" s="33">
        <v>4606</v>
      </c>
      <c r="D19" s="33">
        <v>10564</v>
      </c>
      <c r="E19" s="13">
        <f t="shared" si="0"/>
        <v>126702</v>
      </c>
      <c r="F19" s="33">
        <v>401318</v>
      </c>
      <c r="G19" s="33">
        <v>0</v>
      </c>
      <c r="H19" s="13">
        <f t="shared" si="1"/>
        <v>528020</v>
      </c>
    </row>
    <row r="20" spans="1:8" ht="14.25">
      <c r="A20" s="68" t="str">
        <f>'A-N° Sinies Denun'!A20</f>
        <v>Porvenir</v>
      </c>
      <c r="B20" s="33">
        <v>39255</v>
      </c>
      <c r="C20" s="33">
        <v>0</v>
      </c>
      <c r="D20" s="33">
        <v>10617</v>
      </c>
      <c r="E20" s="13">
        <f t="shared" si="0"/>
        <v>49872</v>
      </c>
      <c r="F20" s="33">
        <v>15511</v>
      </c>
      <c r="G20" s="33">
        <v>290</v>
      </c>
      <c r="H20" s="13">
        <f t="shared" si="1"/>
        <v>65673</v>
      </c>
    </row>
    <row r="21" spans="1:8" ht="14.25">
      <c r="A21" s="68" t="str">
        <f>'A-N° Sinies Denun'!A21</f>
        <v>Renta Nacional</v>
      </c>
      <c r="B21" s="33">
        <v>0</v>
      </c>
      <c r="C21" s="33">
        <v>0</v>
      </c>
      <c r="D21" s="33">
        <v>0</v>
      </c>
      <c r="E21" s="13">
        <f t="shared" si="0"/>
        <v>0</v>
      </c>
      <c r="F21" s="33">
        <v>0</v>
      </c>
      <c r="G21" s="33">
        <v>0</v>
      </c>
      <c r="H21" s="13">
        <f t="shared" si="1"/>
        <v>0</v>
      </c>
    </row>
    <row r="22" spans="1:8" ht="14.25">
      <c r="A22" s="68" t="str">
        <f>'A-N° Sinies Denun'!A22</f>
        <v>Suramericana</v>
      </c>
      <c r="B22" s="33">
        <v>0</v>
      </c>
      <c r="C22" s="33">
        <v>0</v>
      </c>
      <c r="D22" s="33">
        <v>0</v>
      </c>
      <c r="E22" s="13">
        <f t="shared" si="0"/>
        <v>0</v>
      </c>
      <c r="F22" s="33">
        <v>4945</v>
      </c>
      <c r="G22" s="33">
        <v>161</v>
      </c>
      <c r="H22" s="13">
        <f t="shared" si="1"/>
        <v>5106</v>
      </c>
    </row>
    <row r="23" spans="1:8" ht="14.25">
      <c r="A23" s="68" t="str">
        <f>'A-N° Sinies Denun'!A23</f>
        <v>Zenit</v>
      </c>
      <c r="B23" s="33">
        <v>154215</v>
      </c>
      <c r="C23" s="33">
        <v>23297</v>
      </c>
      <c r="D23" s="33">
        <v>0</v>
      </c>
      <c r="E23" s="13">
        <f>SUM(B23:D23)</f>
        <v>177512</v>
      </c>
      <c r="F23" s="33">
        <v>486309</v>
      </c>
      <c r="G23" s="33">
        <v>0</v>
      </c>
      <c r="H23" s="13">
        <f t="shared" si="1"/>
        <v>663821</v>
      </c>
    </row>
    <row r="24" spans="1:8" ht="14.25">
      <c r="A24" s="68" t="str">
        <f>'A-N° Sinies Denun'!A24</f>
        <v>Zurich Chile(*)</v>
      </c>
      <c r="B24" s="33">
        <v>0</v>
      </c>
      <c r="C24" s="33">
        <v>0</v>
      </c>
      <c r="D24" s="33">
        <v>0</v>
      </c>
      <c r="E24" s="13">
        <f>SUM(B24:D24)</f>
        <v>0</v>
      </c>
      <c r="F24" s="33">
        <v>4840</v>
      </c>
      <c r="G24" s="33">
        <v>0</v>
      </c>
      <c r="H24" s="13">
        <f>SUM(E24:G24)</f>
        <v>4840</v>
      </c>
    </row>
    <row r="25" spans="1:8" ht="14.25">
      <c r="A25" s="115" t="str">
        <f>'A-N° Sinies Denun'!A25</f>
        <v>Zurich Santander </v>
      </c>
      <c r="B25" s="39">
        <v>0</v>
      </c>
      <c r="C25" s="39">
        <v>0</v>
      </c>
      <c r="D25" s="39">
        <v>0</v>
      </c>
      <c r="E25" s="72">
        <f>SUM(B25:D25)</f>
        <v>0</v>
      </c>
      <c r="F25" s="39">
        <v>580</v>
      </c>
      <c r="G25" s="39">
        <v>61</v>
      </c>
      <c r="H25" s="72">
        <f>SUM(E25:G25)</f>
        <v>641</v>
      </c>
    </row>
    <row r="26" spans="1:4" s="75" customFormat="1" ht="6">
      <c r="A26" s="73"/>
      <c r="B26" s="73"/>
      <c r="C26" s="74"/>
      <c r="D26" s="74"/>
    </row>
    <row r="27" spans="1:240" s="68" customFormat="1" ht="14.25">
      <c r="A27" s="68" t="s">
        <v>10</v>
      </c>
      <c r="B27" s="33">
        <f>SUM(B10:B25)</f>
        <v>1690513</v>
      </c>
      <c r="C27" s="33">
        <f>SUM(C10:C25)</f>
        <v>109836</v>
      </c>
      <c r="D27" s="33">
        <f>SUM(D10:D25)</f>
        <v>75628</v>
      </c>
      <c r="E27" s="33">
        <f>SUM(E10:E23)</f>
        <v>1875977</v>
      </c>
      <c r="F27" s="33">
        <f>SUM(F10:F23)</f>
        <v>5285386</v>
      </c>
      <c r="G27" s="33">
        <f>SUM(G10:G25)</f>
        <v>12548</v>
      </c>
      <c r="H27" s="33">
        <f>SUM(H10:H23)</f>
        <v>7173850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</row>
    <row r="28" spans="1:8" s="75" customFormat="1" ht="6">
      <c r="A28" s="76"/>
      <c r="B28" s="77"/>
      <c r="C28" s="78"/>
      <c r="D28" s="78"/>
      <c r="E28" s="79"/>
      <c r="F28" s="79"/>
      <c r="G28" s="79"/>
      <c r="H28" s="79"/>
    </row>
    <row r="29" spans="1:4" ht="14.25">
      <c r="A29" s="14"/>
      <c r="B29" s="15"/>
      <c r="C29" s="16"/>
      <c r="D29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16384" width="11.421875" style="34" customWidth="1"/>
  </cols>
  <sheetData>
    <row r="3" ht="14.25">
      <c r="A3" s="1" t="s">
        <v>61</v>
      </c>
    </row>
    <row r="4" spans="1:6" ht="14.25">
      <c r="A4" s="66"/>
      <c r="B4" s="17"/>
      <c r="C4" s="17"/>
      <c r="D4" s="17"/>
      <c r="E4" s="17"/>
      <c r="F4" s="17"/>
    </row>
    <row r="5" spans="1:6" ht="14.25">
      <c r="A5" s="66" t="s">
        <v>45</v>
      </c>
      <c r="B5" s="17"/>
      <c r="C5" s="17"/>
      <c r="D5" s="17"/>
      <c r="E5" s="17"/>
      <c r="F5" s="17"/>
    </row>
    <row r="6" spans="1:6" ht="14.25">
      <c r="A6" s="66" t="str">
        <f>'D-Sinies Pag Direc'!A6</f>
        <v>      (entre el 1 de enero y 31 de marzo de 2023, montos expresados en miles de pesos de marzo de 2023)</v>
      </c>
      <c r="B6" s="67"/>
      <c r="C6" s="17"/>
      <c r="D6" s="71"/>
      <c r="E6" s="71"/>
      <c r="F6" s="71"/>
    </row>
    <row r="7" spans="1:6" ht="22.5" customHeight="1">
      <c r="A7" s="84"/>
      <c r="B7" s="122" t="s">
        <v>77</v>
      </c>
      <c r="C7" s="122"/>
      <c r="D7" s="11" t="s">
        <v>47</v>
      </c>
      <c r="E7" s="11" t="s">
        <v>48</v>
      </c>
      <c r="F7" s="12" t="s">
        <v>49</v>
      </c>
    </row>
    <row r="8" spans="1:6" ht="14.25">
      <c r="A8" s="17" t="s">
        <v>1</v>
      </c>
      <c r="B8" s="12" t="s">
        <v>50</v>
      </c>
      <c r="C8" s="12" t="s">
        <v>51</v>
      </c>
      <c r="D8" s="11" t="s">
        <v>78</v>
      </c>
      <c r="E8" s="11" t="s">
        <v>52</v>
      </c>
      <c r="F8" s="12" t="s">
        <v>53</v>
      </c>
    </row>
    <row r="9" spans="1:6" ht="14.25">
      <c r="A9" s="17"/>
      <c r="B9" s="80"/>
      <c r="C9" s="81"/>
      <c r="D9" s="11" t="s">
        <v>79</v>
      </c>
      <c r="E9" s="11" t="s">
        <v>54</v>
      </c>
      <c r="F9" s="12" t="s">
        <v>55</v>
      </c>
    </row>
    <row r="10" spans="1:6" ht="15" thickBot="1">
      <c r="A10" s="85"/>
      <c r="B10" s="86" t="s">
        <v>56</v>
      </c>
      <c r="C10" s="86" t="s">
        <v>57</v>
      </c>
      <c r="D10" s="86" t="s">
        <v>58</v>
      </c>
      <c r="E10" s="86" t="s">
        <v>59</v>
      </c>
      <c r="F10" s="86" t="s">
        <v>60</v>
      </c>
    </row>
    <row r="11" spans="1:6" ht="15" thickTop="1">
      <c r="A11" s="49" t="str">
        <f>'D-Sinies Pag Direc'!A10</f>
        <v>Bci</v>
      </c>
      <c r="B11" s="82">
        <f>'D-Sinies Pag Direc'!H10</f>
        <v>3124645</v>
      </c>
      <c r="C11" s="33">
        <v>1238762</v>
      </c>
      <c r="D11" s="33">
        <v>2723843</v>
      </c>
      <c r="E11" s="33">
        <v>3297768</v>
      </c>
      <c r="F11" s="83">
        <f aca="true" t="shared" si="0" ref="F11:F16">SUM(B11:D11)-E11</f>
        <v>3789482</v>
      </c>
    </row>
    <row r="12" spans="1:6" ht="14.25">
      <c r="A12" s="49" t="str">
        <f>'D-Sinies Pag Direc'!A11</f>
        <v>BNP Paribas Cardif</v>
      </c>
      <c r="B12" s="82">
        <f>'D-Sinies Pag Direc'!H11</f>
        <v>113947</v>
      </c>
      <c r="C12" s="33">
        <v>163787</v>
      </c>
      <c r="D12" s="33">
        <v>256380</v>
      </c>
      <c r="E12" s="33">
        <v>353792</v>
      </c>
      <c r="F12" s="83">
        <f t="shared" si="0"/>
        <v>180322</v>
      </c>
    </row>
    <row r="13" spans="1:6" ht="14.25">
      <c r="A13" s="49" t="str">
        <f>'D-Sinies Pag Direc'!A12</f>
        <v>Bupa</v>
      </c>
      <c r="B13" s="82">
        <f>'D-Sinies Pag Direc'!H12</f>
        <v>0</v>
      </c>
      <c r="C13" s="82">
        <v>0</v>
      </c>
      <c r="D13" s="82">
        <v>0</v>
      </c>
      <c r="E13" s="82">
        <v>0</v>
      </c>
      <c r="F13" s="82">
        <v>0</v>
      </c>
    </row>
    <row r="14" spans="1:6" ht="14.25">
      <c r="A14" s="49" t="str">
        <f>'D-Sinies Pag Direc'!A13</f>
        <v>Chubb</v>
      </c>
      <c r="B14" s="82">
        <f>'D-Sinies Pag Direc'!H13</f>
        <v>179564</v>
      </c>
      <c r="C14" s="33">
        <v>233770</v>
      </c>
      <c r="D14" s="33">
        <v>260582</v>
      </c>
      <c r="E14" s="33">
        <v>469084</v>
      </c>
      <c r="F14" s="83">
        <f t="shared" si="0"/>
        <v>204832</v>
      </c>
    </row>
    <row r="15" spans="1:6" ht="14.25">
      <c r="A15" s="49" t="str">
        <f>'D-Sinies Pag Direc'!A14</f>
        <v>Consorcio Nacional</v>
      </c>
      <c r="B15" s="82">
        <f>'D-Sinies Pag Direc'!H14</f>
        <v>208293</v>
      </c>
      <c r="C15" s="33">
        <v>135211</v>
      </c>
      <c r="D15" s="33">
        <v>178719</v>
      </c>
      <c r="E15" s="33">
        <v>260394</v>
      </c>
      <c r="F15" s="83">
        <f t="shared" si="0"/>
        <v>261829</v>
      </c>
    </row>
    <row r="16" spans="1:6" ht="14.25">
      <c r="A16" s="49" t="str">
        <f>'D-Sinies Pag Direc'!A15</f>
        <v>FID</v>
      </c>
      <c r="B16" s="82">
        <f>'D-Sinies Pag Direc'!H15</f>
        <v>31399</v>
      </c>
      <c r="C16" s="33">
        <v>48537</v>
      </c>
      <c r="D16" s="33">
        <v>45284</v>
      </c>
      <c r="E16" s="33">
        <v>87209</v>
      </c>
      <c r="F16" s="83">
        <f t="shared" si="0"/>
        <v>38011</v>
      </c>
    </row>
    <row r="17" spans="1:6" ht="14.25">
      <c r="A17" s="49" t="str">
        <f>'D-Sinies Pag Direc'!A16</f>
        <v>HDI</v>
      </c>
      <c r="B17" s="82">
        <f>'D-Sinies Pag Direc'!H16</f>
        <v>1950061</v>
      </c>
      <c r="C17" s="33">
        <v>1230296</v>
      </c>
      <c r="D17" s="33">
        <v>2331436</v>
      </c>
      <c r="E17" s="33">
        <v>3090566</v>
      </c>
      <c r="F17" s="83">
        <f aca="true" t="shared" si="1" ref="F17:F24">SUM(B17:D17)-E17</f>
        <v>2421227</v>
      </c>
    </row>
    <row r="18" spans="1:6" ht="14.25">
      <c r="A18" s="49" t="str">
        <f>'D-Sinies Pag Direc'!A17</f>
        <v>Liberty</v>
      </c>
      <c r="B18" s="82">
        <f>'D-Sinies Pag Direc'!H17</f>
        <v>292965</v>
      </c>
      <c r="C18" s="33">
        <v>385703</v>
      </c>
      <c r="D18" s="33">
        <v>208275</v>
      </c>
      <c r="E18" s="33">
        <v>631216</v>
      </c>
      <c r="F18" s="83">
        <f t="shared" si="1"/>
        <v>255727</v>
      </c>
    </row>
    <row r="19" spans="1:6" ht="14.25">
      <c r="A19" s="49" t="str">
        <f>'D-Sinies Pag Direc'!A18</f>
        <v>Mapfre</v>
      </c>
      <c r="B19" s="82">
        <f>'D-Sinies Pag Direc'!H18</f>
        <v>10356</v>
      </c>
      <c r="C19" s="33">
        <v>62200</v>
      </c>
      <c r="D19" s="33">
        <v>45829</v>
      </c>
      <c r="E19" s="33">
        <v>145782</v>
      </c>
      <c r="F19" s="83">
        <f t="shared" si="1"/>
        <v>-27397</v>
      </c>
    </row>
    <row r="20" spans="1:6" ht="14.25">
      <c r="A20" s="49" t="str">
        <f>'D-Sinies Pag Direc'!A19</f>
        <v>Mutual de Seguros</v>
      </c>
      <c r="B20" s="82">
        <f>'D-Sinies Pag Direc'!H19</f>
        <v>528020</v>
      </c>
      <c r="C20" s="33">
        <v>229197</v>
      </c>
      <c r="D20" s="33">
        <v>329239</v>
      </c>
      <c r="E20" s="33">
        <v>674240</v>
      </c>
      <c r="F20" s="83">
        <f t="shared" si="1"/>
        <v>412216</v>
      </c>
    </row>
    <row r="21" spans="1:6" ht="14.25">
      <c r="A21" s="49" t="str">
        <f>'D-Sinies Pag Direc'!A20</f>
        <v>Porvenir</v>
      </c>
      <c r="B21" s="82">
        <f>'D-Sinies Pag Direc'!H20</f>
        <v>65673</v>
      </c>
      <c r="C21" s="33">
        <v>26729</v>
      </c>
      <c r="D21" s="33">
        <v>49206</v>
      </c>
      <c r="E21" s="33">
        <v>68661</v>
      </c>
      <c r="F21" s="83">
        <f t="shared" si="1"/>
        <v>72947</v>
      </c>
    </row>
    <row r="22" spans="1:6" ht="14.25">
      <c r="A22" s="49" t="str">
        <f>'D-Sinies Pag Direc'!A21</f>
        <v>Renta Nacional</v>
      </c>
      <c r="B22" s="82">
        <f>'D-Sinies Pag Direc'!H21</f>
        <v>0</v>
      </c>
      <c r="C22" s="33">
        <v>0</v>
      </c>
      <c r="D22" s="33">
        <v>0</v>
      </c>
      <c r="E22" s="33">
        <v>0</v>
      </c>
      <c r="F22" s="83">
        <f>SUM(B22:D22)-E22</f>
        <v>0</v>
      </c>
    </row>
    <row r="23" spans="1:6" ht="14.25">
      <c r="A23" s="49" t="str">
        <f>'D-Sinies Pag Direc'!A22</f>
        <v>Suramericana</v>
      </c>
      <c r="B23" s="82">
        <f>'D-Sinies Pag Direc'!H22</f>
        <v>5106</v>
      </c>
      <c r="C23" s="33">
        <v>811</v>
      </c>
      <c r="D23" s="33">
        <v>33875</v>
      </c>
      <c r="E23" s="33">
        <v>20534</v>
      </c>
      <c r="F23" s="83">
        <f t="shared" si="1"/>
        <v>19258</v>
      </c>
    </row>
    <row r="24" spans="1:6" ht="14.25">
      <c r="A24" s="49" t="str">
        <f>'D-Sinies Pag Direc'!A23</f>
        <v>Zenit</v>
      </c>
      <c r="B24" s="82">
        <f>'D-Sinies Pag Direc'!H23</f>
        <v>663821</v>
      </c>
      <c r="C24" s="33">
        <v>204193</v>
      </c>
      <c r="D24" s="33">
        <v>567841</v>
      </c>
      <c r="E24" s="33">
        <v>803283</v>
      </c>
      <c r="F24" s="83">
        <f t="shared" si="1"/>
        <v>632572</v>
      </c>
    </row>
    <row r="25" spans="1:6" ht="14.25">
      <c r="A25" s="49" t="str">
        <f>'D-Sinies Pag Direc'!A24</f>
        <v>Zurich Chile(*)</v>
      </c>
      <c r="B25" s="82">
        <f>'D-Sinies Pag Direc'!H24</f>
        <v>4840</v>
      </c>
      <c r="C25" s="33">
        <v>30994</v>
      </c>
      <c r="D25" s="33">
        <v>16039</v>
      </c>
      <c r="E25" s="33">
        <v>62320</v>
      </c>
      <c r="F25" s="83">
        <f>SUM(B25:D25)-E25</f>
        <v>-10447</v>
      </c>
    </row>
    <row r="26" spans="1:6" ht="14.25">
      <c r="A26" s="56" t="str">
        <f>'D-Sinies Pag Direc'!A25</f>
        <v>Zurich Santander </v>
      </c>
      <c r="B26" s="87">
        <f>'D-Sinies Pag Direc'!H25</f>
        <v>641</v>
      </c>
      <c r="C26" s="39">
        <v>699</v>
      </c>
      <c r="D26" s="39">
        <v>11128</v>
      </c>
      <c r="E26" s="39">
        <v>14993</v>
      </c>
      <c r="F26" s="88">
        <f>SUM(B26:D26)-E26</f>
        <v>-2525</v>
      </c>
    </row>
    <row r="27" spans="1:6" s="42" customFormat="1" ht="6">
      <c r="A27" s="73"/>
      <c r="B27" s="73"/>
      <c r="C27" s="74"/>
      <c r="D27" s="74"/>
      <c r="E27" s="74"/>
      <c r="F27" s="75"/>
    </row>
    <row r="28" spans="1:6" ht="14.25">
      <c r="A28" s="17" t="s">
        <v>10</v>
      </c>
      <c r="B28" s="82">
        <f>SUM(B11:B24)</f>
        <v>7173850</v>
      </c>
      <c r="C28" s="82">
        <f>SUM(C11:C24)</f>
        <v>3959196</v>
      </c>
      <c r="D28" s="82">
        <f>SUM(D11:D24)</f>
        <v>7030509</v>
      </c>
      <c r="E28" s="82">
        <f>SUM(E11:E24)</f>
        <v>9902529</v>
      </c>
      <c r="F28" s="83">
        <f>+B28+C28+D28-E28</f>
        <v>8261026</v>
      </c>
    </row>
    <row r="29" spans="1:6" s="42" customFormat="1" ht="6">
      <c r="A29" s="76"/>
      <c r="B29" s="77"/>
      <c r="C29" s="78"/>
      <c r="D29" s="78"/>
      <c r="E29" s="78"/>
      <c r="F29" s="79"/>
    </row>
    <row r="31" spans="1:6" ht="14.25">
      <c r="A31" s="17"/>
      <c r="B31" s="30"/>
      <c r="C31" s="28"/>
      <c r="D31" s="28"/>
      <c r="E31" s="28"/>
      <c r="F31" s="4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6384" width="11.421875" style="20" customWidth="1"/>
  </cols>
  <sheetData>
    <row r="1" ht="14.25">
      <c r="A1" s="18"/>
    </row>
    <row r="3" ht="14.25">
      <c r="A3" s="1" t="s">
        <v>61</v>
      </c>
    </row>
    <row r="4" ht="14.25">
      <c r="A4" s="18"/>
    </row>
    <row r="5" spans="1:2" ht="14.25">
      <c r="A5" s="19" t="s">
        <v>0</v>
      </c>
      <c r="B5" s="112"/>
    </row>
    <row r="6" spans="1:9" ht="14.25">
      <c r="A6" s="91" t="str">
        <f>'A-N° Sinies Denun'!$A$6</f>
        <v>      (entre el 1 de enero y  31 de marzo de 2023)</v>
      </c>
      <c r="B6" s="92"/>
      <c r="C6" s="93"/>
      <c r="D6" s="93"/>
      <c r="E6" s="93"/>
      <c r="F6" s="93"/>
      <c r="G6" s="93"/>
      <c r="H6" s="93"/>
      <c r="I6" s="93"/>
    </row>
    <row r="7" spans="1:2" s="94" customFormat="1" ht="6">
      <c r="A7" s="103"/>
      <c r="B7" s="10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89" t="s">
        <v>84</v>
      </c>
      <c r="G8" s="21" t="s">
        <v>6</v>
      </c>
      <c r="H8" s="21" t="s">
        <v>7</v>
      </c>
      <c r="I8" s="21" t="s">
        <v>8</v>
      </c>
    </row>
    <row r="9" spans="1:9" s="94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68" t="str">
        <f>'A-N° Sinies Denun'!A10</f>
        <v>Bci</v>
      </c>
      <c r="B10" s="23">
        <v>627467</v>
      </c>
      <c r="C10" s="20">
        <v>265818</v>
      </c>
      <c r="D10" s="20">
        <v>8489</v>
      </c>
      <c r="E10" s="20">
        <v>8607</v>
      </c>
      <c r="F10" s="23">
        <v>16063</v>
      </c>
      <c r="G10" s="23">
        <v>1570</v>
      </c>
      <c r="H10" s="23">
        <v>11406</v>
      </c>
      <c r="I10" s="24">
        <f aca="true" t="shared" si="0" ref="I10:I18">SUM(B10:H10)</f>
        <v>939420</v>
      </c>
    </row>
    <row r="11" spans="1:9" ht="14.25">
      <c r="A11" s="68" t="str">
        <f>'A-N° Sinies Denun'!A11</f>
        <v>BNP Paribas Cardif</v>
      </c>
      <c r="B11" s="23">
        <v>164318</v>
      </c>
      <c r="C11" s="20">
        <v>21642</v>
      </c>
      <c r="D11" s="20">
        <v>0</v>
      </c>
      <c r="E11" s="20">
        <v>0</v>
      </c>
      <c r="F11" s="23">
        <v>2472</v>
      </c>
      <c r="G11" s="23">
        <v>0</v>
      </c>
      <c r="H11" s="23">
        <v>707</v>
      </c>
      <c r="I11" s="24">
        <f t="shared" si="0"/>
        <v>189139</v>
      </c>
    </row>
    <row r="12" spans="1:9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>SUM(B12:H12)</f>
        <v>0</v>
      </c>
    </row>
    <row r="13" spans="1:9" ht="14.25">
      <c r="A13" s="68" t="str">
        <f>'A-N° Sinies Denun'!A13</f>
        <v>Chubb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f t="shared" si="0"/>
        <v>0</v>
      </c>
    </row>
    <row r="14" spans="1:9" ht="14.25">
      <c r="A14" s="68" t="str">
        <f>'A-N° Sinies Denun'!A14</f>
        <v>Consorcio Nacional</v>
      </c>
      <c r="B14" s="23">
        <v>213156</v>
      </c>
      <c r="C14" s="20">
        <v>42414</v>
      </c>
      <c r="D14" s="20">
        <v>1</v>
      </c>
      <c r="E14" s="20">
        <v>183</v>
      </c>
      <c r="F14" s="23">
        <v>685</v>
      </c>
      <c r="G14" s="23">
        <v>4</v>
      </c>
      <c r="H14" s="23">
        <v>1275</v>
      </c>
      <c r="I14" s="24">
        <f t="shared" si="0"/>
        <v>257718</v>
      </c>
    </row>
    <row r="15" spans="1:9" ht="14.25">
      <c r="A15" s="68" t="str">
        <f>'A-N° Sinies Denun'!A15</f>
        <v>FID</v>
      </c>
      <c r="B15" s="23">
        <v>-2</v>
      </c>
      <c r="C15" s="20">
        <v>-1</v>
      </c>
      <c r="D15" s="20">
        <v>19</v>
      </c>
      <c r="E15" s="20">
        <v>-303</v>
      </c>
      <c r="F15" s="23">
        <v>0</v>
      </c>
      <c r="G15" s="23">
        <v>0</v>
      </c>
      <c r="H15" s="23">
        <v>-37</v>
      </c>
      <c r="I15" s="24">
        <f t="shared" si="0"/>
        <v>-324</v>
      </c>
    </row>
    <row r="16" spans="1:9" ht="14.25">
      <c r="A16" s="68" t="str">
        <f>'A-N° Sinies Denun'!A16</f>
        <v>HDI</v>
      </c>
      <c r="B16" s="23">
        <v>747869</v>
      </c>
      <c r="C16" s="20">
        <v>268391</v>
      </c>
      <c r="D16" s="20">
        <v>3777</v>
      </c>
      <c r="E16" s="20">
        <v>4671</v>
      </c>
      <c r="F16" s="23">
        <v>74232</v>
      </c>
      <c r="G16" s="23">
        <v>333</v>
      </c>
      <c r="H16" s="23">
        <v>8961</v>
      </c>
      <c r="I16" s="24">
        <f t="shared" si="0"/>
        <v>1108234</v>
      </c>
    </row>
    <row r="17" spans="1:9" ht="14.25">
      <c r="A17" s="68" t="str">
        <f>'A-N° Sinies Denun'!A17</f>
        <v>Liberty</v>
      </c>
      <c r="B17" s="23">
        <v>28555</v>
      </c>
      <c r="C17" s="20">
        <v>27691</v>
      </c>
      <c r="D17" s="20">
        <v>4144</v>
      </c>
      <c r="E17" s="20">
        <v>2887</v>
      </c>
      <c r="F17" s="23">
        <v>489</v>
      </c>
      <c r="G17" s="23">
        <v>861</v>
      </c>
      <c r="H17" s="23">
        <v>7500</v>
      </c>
      <c r="I17" s="24">
        <f t="shared" si="0"/>
        <v>72127</v>
      </c>
    </row>
    <row r="18" spans="1:9" ht="14.25">
      <c r="A18" s="68" t="str">
        <f>'A-N° Sinies Denun'!A18</f>
        <v>Mapfre</v>
      </c>
      <c r="B18" s="23">
        <v>6199</v>
      </c>
      <c r="C18" s="20">
        <v>449</v>
      </c>
      <c r="D18" s="20">
        <v>203</v>
      </c>
      <c r="E18" s="20">
        <v>47</v>
      </c>
      <c r="F18" s="23">
        <v>0</v>
      </c>
      <c r="G18" s="23">
        <v>11</v>
      </c>
      <c r="H18" s="23">
        <v>391</v>
      </c>
      <c r="I18" s="24">
        <f t="shared" si="0"/>
        <v>7300</v>
      </c>
    </row>
    <row r="19" spans="1:9" ht="14.25">
      <c r="A19" s="68" t="str">
        <f>'A-N° Sinies Denun'!A19</f>
        <v>Mutual de Seguros</v>
      </c>
      <c r="B19" s="23">
        <v>14781</v>
      </c>
      <c r="C19" s="20">
        <v>6517</v>
      </c>
      <c r="D19" s="20">
        <v>0</v>
      </c>
      <c r="E19" s="20">
        <v>0</v>
      </c>
      <c r="F19" s="23">
        <v>955</v>
      </c>
      <c r="G19" s="23">
        <v>0</v>
      </c>
      <c r="H19" s="23">
        <v>550</v>
      </c>
      <c r="I19" s="24">
        <f aca="true" t="shared" si="1" ref="I19:I25">SUM(B19:H19)</f>
        <v>22803</v>
      </c>
    </row>
    <row r="20" spans="1:9" ht="14.25">
      <c r="A20" s="68" t="str">
        <f>'A-N° Sinies Denun'!A20</f>
        <v>Porvenir</v>
      </c>
      <c r="B20" s="23">
        <v>1674</v>
      </c>
      <c r="C20" s="20">
        <v>758</v>
      </c>
      <c r="D20" s="20">
        <v>674</v>
      </c>
      <c r="E20" s="20">
        <v>0</v>
      </c>
      <c r="F20" s="23">
        <v>93</v>
      </c>
      <c r="G20" s="23">
        <v>0</v>
      </c>
      <c r="H20" s="23">
        <v>42</v>
      </c>
      <c r="I20" s="24">
        <f t="shared" si="1"/>
        <v>3241</v>
      </c>
    </row>
    <row r="21" spans="1:9" ht="14.25">
      <c r="A21" s="68" t="str">
        <f>'A-N° Sinies Denun'!A21</f>
        <v>Renta Nacional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4">
        <f t="shared" si="1"/>
        <v>0</v>
      </c>
    </row>
    <row r="22" spans="1:9" ht="14.25">
      <c r="A22" s="68" t="str">
        <f>'A-N° Sinies Denun'!A22</f>
        <v>Suramericana</v>
      </c>
      <c r="B22" s="23">
        <v>125080</v>
      </c>
      <c r="C22" s="20">
        <v>33253</v>
      </c>
      <c r="D22" s="20">
        <v>4</v>
      </c>
      <c r="E22" s="20">
        <v>0</v>
      </c>
      <c r="F22" s="23">
        <v>3923</v>
      </c>
      <c r="G22" s="23">
        <v>2</v>
      </c>
      <c r="H22" s="23">
        <v>3394</v>
      </c>
      <c r="I22" s="24">
        <f t="shared" si="1"/>
        <v>165656</v>
      </c>
    </row>
    <row r="23" spans="1:9" ht="14.25">
      <c r="A23" s="68" t="str">
        <f>'A-N° Sinies Denun'!A23</f>
        <v>Zenit</v>
      </c>
      <c r="B23" s="23">
        <v>67624</v>
      </c>
      <c r="C23" s="20">
        <v>15351</v>
      </c>
      <c r="D23" s="20">
        <v>0</v>
      </c>
      <c r="E23" s="20">
        <v>317</v>
      </c>
      <c r="F23" s="23">
        <v>1726</v>
      </c>
      <c r="G23" s="23">
        <v>0</v>
      </c>
      <c r="H23" s="23">
        <v>809</v>
      </c>
      <c r="I23" s="24">
        <f t="shared" si="1"/>
        <v>85827</v>
      </c>
    </row>
    <row r="24" spans="1:9" ht="14.25">
      <c r="A24" s="68" t="str">
        <f>'A-N° Sinies Denun'!A24</f>
        <v>Zurich Chile(*)</v>
      </c>
      <c r="B24" s="23">
        <v>48580</v>
      </c>
      <c r="C24" s="20">
        <v>7503</v>
      </c>
      <c r="D24" s="20">
        <v>0</v>
      </c>
      <c r="E24" s="20">
        <v>0</v>
      </c>
      <c r="F24" s="23">
        <v>104</v>
      </c>
      <c r="G24" s="23">
        <v>0</v>
      </c>
      <c r="H24" s="23">
        <v>169</v>
      </c>
      <c r="I24" s="24">
        <f t="shared" si="1"/>
        <v>56356</v>
      </c>
    </row>
    <row r="25" spans="1:9" ht="14.25">
      <c r="A25" s="68" t="str">
        <f>'A-N° Sinies Denun'!A25</f>
        <v>Zurich Santander </v>
      </c>
      <c r="B25" s="23">
        <v>57917</v>
      </c>
      <c r="C25" s="20">
        <v>17422</v>
      </c>
      <c r="D25" s="20">
        <v>0</v>
      </c>
      <c r="E25" s="20">
        <v>0</v>
      </c>
      <c r="F25" s="23">
        <v>1400</v>
      </c>
      <c r="G25" s="23">
        <v>0</v>
      </c>
      <c r="H25" s="23">
        <v>56648</v>
      </c>
      <c r="I25" s="24">
        <f t="shared" si="1"/>
        <v>133387</v>
      </c>
    </row>
    <row r="26" spans="1:9" s="94" customFormat="1" ht="6">
      <c r="A26" s="107"/>
      <c r="B26" s="108"/>
      <c r="C26" s="109"/>
      <c r="D26" s="109"/>
      <c r="E26" s="109"/>
      <c r="F26" s="109"/>
      <c r="G26" s="110"/>
      <c r="H26" s="110"/>
      <c r="I26" s="110"/>
    </row>
    <row r="27" spans="1:9" ht="14.25">
      <c r="A27" s="20" t="s">
        <v>10</v>
      </c>
      <c r="B27" s="22">
        <f>SUM(B10:B23)</f>
        <v>1996721</v>
      </c>
      <c r="C27" s="22">
        <f aca="true" t="shared" si="2" ref="C27:H27">SUM(C10:C23)</f>
        <v>682283</v>
      </c>
      <c r="D27" s="22">
        <f t="shared" si="2"/>
        <v>17311</v>
      </c>
      <c r="E27" s="22">
        <f t="shared" si="2"/>
        <v>16409</v>
      </c>
      <c r="F27" s="22">
        <f t="shared" si="2"/>
        <v>100638</v>
      </c>
      <c r="G27" s="22">
        <f t="shared" si="2"/>
        <v>2781</v>
      </c>
      <c r="H27" s="22">
        <f t="shared" si="2"/>
        <v>34998</v>
      </c>
      <c r="I27" s="22">
        <f>SUM(I10:I23)</f>
        <v>2851141</v>
      </c>
    </row>
    <row r="28" spans="1:9" s="94" customFormat="1" ht="12.75" customHeight="1">
      <c r="A28" s="95"/>
      <c r="B28" s="96"/>
      <c r="C28" s="97"/>
      <c r="D28" s="97"/>
      <c r="E28" s="97"/>
      <c r="F28" s="97"/>
      <c r="G28" s="98"/>
      <c r="H28" s="99"/>
      <c r="I28" s="99"/>
    </row>
    <row r="30" spans="2:5" ht="14.25">
      <c r="B30" s="33"/>
      <c r="C30" s="90"/>
      <c r="E30" s="23"/>
    </row>
    <row r="31" spans="2:5" ht="14.25">
      <c r="B31" s="33"/>
      <c r="C31" s="90"/>
      <c r="E31" s="23"/>
    </row>
    <row r="32" spans="2:5" ht="14.25">
      <c r="B32" s="33"/>
      <c r="C32" s="90"/>
      <c r="E32" s="23"/>
    </row>
    <row r="33" ht="14.25">
      <c r="B33" s="23"/>
    </row>
    <row r="37" ht="14.25">
      <c r="B37" s="23"/>
    </row>
    <row r="38" ht="14.25">
      <c r="B38" s="23"/>
    </row>
    <row r="39" ht="14.25">
      <c r="B39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11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1" t="str">
        <f>'D-Sinies Pag Direc'!$A$6</f>
        <v>      (entre el 1 de enero y 31 de marzo de 2023, montos expresados en miles de pesos de marzo de 2023)</v>
      </c>
      <c r="B6" s="92"/>
      <c r="C6" s="93"/>
      <c r="D6" s="93"/>
      <c r="E6" s="93"/>
      <c r="F6" s="93"/>
      <c r="G6" s="93"/>
      <c r="H6" s="93"/>
      <c r="I6" s="93"/>
    </row>
    <row r="7" spans="1:9" s="42" customFormat="1" ht="6">
      <c r="A7" s="103"/>
      <c r="B7" s="104"/>
      <c r="C7" s="94"/>
      <c r="D7" s="94"/>
      <c r="E7" s="94"/>
      <c r="F7" s="94"/>
      <c r="G7" s="94"/>
      <c r="H7" s="94"/>
      <c r="I7" s="9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</v>
      </c>
    </row>
    <row r="9" spans="1:9" s="42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49" t="str">
        <f>'F-N° Seg Contrat'!A10</f>
        <v>Bci</v>
      </c>
      <c r="B10" s="33">
        <v>4957980</v>
      </c>
      <c r="C10" s="33">
        <v>2736325</v>
      </c>
      <c r="D10" s="33">
        <v>252784</v>
      </c>
      <c r="E10" s="33">
        <v>305220</v>
      </c>
      <c r="F10" s="33">
        <v>725471</v>
      </c>
      <c r="G10" s="33">
        <v>49454</v>
      </c>
      <c r="H10" s="33">
        <v>93426</v>
      </c>
      <c r="I10" s="24">
        <f aca="true" t="shared" si="0" ref="I10:I15">SUM(B10:H10)</f>
        <v>9120660</v>
      </c>
    </row>
    <row r="11" spans="1:9" ht="14.25">
      <c r="A11" s="49" t="str">
        <f>'F-N° Seg Contrat'!A11</f>
        <v>BNP Paribas Cardif</v>
      </c>
      <c r="B11" s="33">
        <v>746840</v>
      </c>
      <c r="C11" s="33">
        <v>152362</v>
      </c>
      <c r="D11" s="33">
        <v>0</v>
      </c>
      <c r="E11" s="33">
        <v>0</v>
      </c>
      <c r="F11" s="33">
        <v>91862</v>
      </c>
      <c r="G11" s="33">
        <v>0</v>
      </c>
      <c r="H11" s="33">
        <v>1464</v>
      </c>
      <c r="I11" s="24">
        <f t="shared" si="0"/>
        <v>992528</v>
      </c>
    </row>
    <row r="12" spans="1:9" ht="14.25">
      <c r="A12" s="49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49" t="str">
        <f>'F-N° Seg Contrat'!A13</f>
        <v>Chubb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24">
        <f t="shared" si="0"/>
        <v>0</v>
      </c>
    </row>
    <row r="14" spans="1:9" ht="14.25">
      <c r="A14" s="49" t="str">
        <f>'F-N° Seg Contrat'!A14</f>
        <v>Consorcio Nacional</v>
      </c>
      <c r="B14" s="33">
        <v>633444</v>
      </c>
      <c r="C14" s="33">
        <v>344857</v>
      </c>
      <c r="D14" s="33">
        <v>8</v>
      </c>
      <c r="E14" s="33">
        <v>5390</v>
      </c>
      <c r="F14" s="33">
        <v>34083</v>
      </c>
      <c r="G14" s="33">
        <v>102</v>
      </c>
      <c r="H14" s="33">
        <v>3739</v>
      </c>
      <c r="I14" s="24">
        <f t="shared" si="0"/>
        <v>1021623</v>
      </c>
    </row>
    <row r="15" spans="1:9" ht="14.25">
      <c r="A15" s="49" t="str">
        <f>'F-N° Seg Contrat'!A15</f>
        <v>FID</v>
      </c>
      <c r="B15" s="33">
        <v>-36</v>
      </c>
      <c r="C15" s="33">
        <v>-40</v>
      </c>
      <c r="D15" s="33">
        <v>409</v>
      </c>
      <c r="E15" s="33">
        <v>-28180</v>
      </c>
      <c r="F15" s="33">
        <v>0</v>
      </c>
      <c r="G15" s="33">
        <v>0</v>
      </c>
      <c r="H15" s="33">
        <v>-1357</v>
      </c>
      <c r="I15" s="24">
        <f t="shared" si="0"/>
        <v>-29204</v>
      </c>
    </row>
    <row r="16" spans="1:9" ht="14.25">
      <c r="A16" s="49" t="str">
        <f>'F-N° Seg Contrat'!A16</f>
        <v>HDI</v>
      </c>
      <c r="B16" s="33">
        <v>5002379</v>
      </c>
      <c r="C16" s="33">
        <v>2302629</v>
      </c>
      <c r="D16" s="33">
        <v>78926</v>
      </c>
      <c r="E16" s="33">
        <v>112447</v>
      </c>
      <c r="F16" s="33">
        <v>2757486</v>
      </c>
      <c r="G16" s="33">
        <v>7388</v>
      </c>
      <c r="H16" s="33">
        <v>79640</v>
      </c>
      <c r="I16" s="24">
        <f aca="true" t="shared" si="1" ref="I16:I23">SUM(B16:H16)</f>
        <v>10340895</v>
      </c>
    </row>
    <row r="17" spans="1:9" ht="14.25">
      <c r="A17" s="49" t="str">
        <f>'F-N° Seg Contrat'!A17</f>
        <v>Liberty</v>
      </c>
      <c r="B17" s="33">
        <v>277681</v>
      </c>
      <c r="C17" s="33">
        <v>282240</v>
      </c>
      <c r="D17" s="33">
        <v>80289</v>
      </c>
      <c r="E17" s="33">
        <v>103244</v>
      </c>
      <c r="F17" s="33">
        <v>19105</v>
      </c>
      <c r="G17" s="33">
        <v>18016</v>
      </c>
      <c r="H17" s="33">
        <v>81941</v>
      </c>
      <c r="I17" s="24">
        <f t="shared" si="1"/>
        <v>862516</v>
      </c>
    </row>
    <row r="18" spans="1:9" ht="14.25">
      <c r="A18" s="49" t="str">
        <f>'F-N° Seg Contrat'!A18</f>
        <v>Mapfre</v>
      </c>
      <c r="B18" s="33">
        <v>65172</v>
      </c>
      <c r="C18" s="33">
        <v>4307</v>
      </c>
      <c r="D18" s="33">
        <v>4291</v>
      </c>
      <c r="E18" s="33">
        <v>1111</v>
      </c>
      <c r="F18" s="33">
        <v>0</v>
      </c>
      <c r="G18" s="33">
        <v>344</v>
      </c>
      <c r="H18" s="33">
        <v>4176</v>
      </c>
      <c r="I18" s="24">
        <f t="shared" si="1"/>
        <v>79401</v>
      </c>
    </row>
    <row r="19" spans="1:9" ht="14.25">
      <c r="A19" s="49" t="str">
        <f>'F-N° Seg Contrat'!A19</f>
        <v>Mutual de Seguros</v>
      </c>
      <c r="B19" s="33">
        <v>178220</v>
      </c>
      <c r="C19" s="33">
        <v>87124</v>
      </c>
      <c r="D19" s="33">
        <v>0</v>
      </c>
      <c r="E19" s="33">
        <v>0</v>
      </c>
      <c r="F19" s="33">
        <v>47527</v>
      </c>
      <c r="G19" s="33">
        <v>0</v>
      </c>
      <c r="H19" s="33">
        <v>7032</v>
      </c>
      <c r="I19" s="24">
        <f t="shared" si="1"/>
        <v>319903</v>
      </c>
    </row>
    <row r="20" spans="1:9" ht="14.25">
      <c r="A20" s="49" t="str">
        <f>'F-N° Seg Contrat'!A20</f>
        <v>Porvenir</v>
      </c>
      <c r="B20" s="33">
        <v>16610</v>
      </c>
      <c r="C20" s="33">
        <v>9080</v>
      </c>
      <c r="D20" s="33">
        <v>7885</v>
      </c>
      <c r="E20" s="33">
        <v>0</v>
      </c>
      <c r="F20" s="33">
        <v>3813</v>
      </c>
      <c r="G20" s="33">
        <v>0</v>
      </c>
      <c r="H20" s="33">
        <v>833</v>
      </c>
      <c r="I20" s="24">
        <f t="shared" si="1"/>
        <v>38221</v>
      </c>
    </row>
    <row r="21" spans="1:9" ht="14.25">
      <c r="A21" s="49" t="str">
        <f>'F-N° Seg Contrat'!A21</f>
        <v>Renta Nacional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4">
        <f>SUM(B21:H21)</f>
        <v>0</v>
      </c>
    </row>
    <row r="22" spans="1:9" ht="14.25">
      <c r="A22" s="49" t="str">
        <f>'F-N° Seg Contrat'!A22</f>
        <v>Suramericana</v>
      </c>
      <c r="B22" s="33">
        <v>734645</v>
      </c>
      <c r="C22" s="33">
        <v>282316</v>
      </c>
      <c r="D22" s="33">
        <v>31</v>
      </c>
      <c r="E22" s="33">
        <v>0</v>
      </c>
      <c r="F22" s="33">
        <v>152022</v>
      </c>
      <c r="G22" s="33">
        <v>12</v>
      </c>
      <c r="H22" s="33">
        <v>32195</v>
      </c>
      <c r="I22" s="24">
        <f t="shared" si="1"/>
        <v>1201221</v>
      </c>
    </row>
    <row r="23" spans="1:9" ht="16.5" customHeight="1">
      <c r="A23" s="49" t="str">
        <f>'F-N° Seg Contrat'!A23</f>
        <v>Zenit</v>
      </c>
      <c r="B23" s="33">
        <v>379074</v>
      </c>
      <c r="C23" s="33">
        <v>132752</v>
      </c>
      <c r="D23" s="33">
        <v>0</v>
      </c>
      <c r="E23" s="33">
        <v>6453</v>
      </c>
      <c r="F23" s="33">
        <v>70029</v>
      </c>
      <c r="G23" s="33">
        <v>0</v>
      </c>
      <c r="H23" s="33">
        <v>3676</v>
      </c>
      <c r="I23" s="24">
        <f t="shared" si="1"/>
        <v>591984</v>
      </c>
    </row>
    <row r="24" spans="1:9" ht="16.5" customHeight="1">
      <c r="A24" s="49" t="str">
        <f>'F-N° Seg Contrat'!A24</f>
        <v>Zurich Chile(*)</v>
      </c>
      <c r="B24" s="33">
        <v>244341</v>
      </c>
      <c r="C24" s="33">
        <v>63985</v>
      </c>
      <c r="D24" s="33">
        <v>0</v>
      </c>
      <c r="E24" s="33">
        <v>0</v>
      </c>
      <c r="F24" s="33">
        <v>6556</v>
      </c>
      <c r="G24" s="33">
        <v>0</v>
      </c>
      <c r="H24" s="33">
        <v>771</v>
      </c>
      <c r="I24" s="24">
        <f>SUM(B24:H24)</f>
        <v>315653</v>
      </c>
    </row>
    <row r="25" spans="1:9" ht="16.5" customHeight="1">
      <c r="A25" s="49" t="str">
        <f>'F-N° Seg Contrat'!A25</f>
        <v>Zurich Santander </v>
      </c>
      <c r="B25" s="33">
        <v>340501</v>
      </c>
      <c r="C25" s="33">
        <v>176965</v>
      </c>
      <c r="D25" s="33">
        <v>0</v>
      </c>
      <c r="E25" s="33">
        <v>0</v>
      </c>
      <c r="F25" s="33">
        <v>67852</v>
      </c>
      <c r="G25" s="33">
        <v>0</v>
      </c>
      <c r="H25" s="33">
        <v>337906</v>
      </c>
      <c r="I25" s="24">
        <f>SUM(B25:H25)</f>
        <v>923224</v>
      </c>
    </row>
    <row r="26" spans="1:9" s="42" customFormat="1" ht="11.25" customHeight="1">
      <c r="A26" s="107"/>
      <c r="B26" s="118"/>
      <c r="C26" s="119"/>
      <c r="D26" s="119"/>
      <c r="E26" s="119"/>
      <c r="F26" s="119"/>
      <c r="G26" s="120"/>
      <c r="H26" s="120"/>
      <c r="I26" s="120"/>
    </row>
    <row r="27" spans="1:9" ht="14.25">
      <c r="A27" s="20" t="s">
        <v>10</v>
      </c>
      <c r="B27" s="22">
        <f aca="true" t="shared" si="2" ref="B27:I27">SUM(B10:B23)</f>
        <v>12992009</v>
      </c>
      <c r="C27" s="23">
        <f t="shared" si="2"/>
        <v>6333952</v>
      </c>
      <c r="D27" s="23">
        <f t="shared" si="2"/>
        <v>424623</v>
      </c>
      <c r="E27" s="23">
        <f t="shared" si="2"/>
        <v>505685</v>
      </c>
      <c r="F27" s="23">
        <f t="shared" si="2"/>
        <v>3901398</v>
      </c>
      <c r="G27" s="24">
        <f t="shared" si="2"/>
        <v>75316</v>
      </c>
      <c r="H27" s="24">
        <f t="shared" si="2"/>
        <v>306765</v>
      </c>
      <c r="I27" s="24">
        <f t="shared" si="2"/>
        <v>24539748</v>
      </c>
    </row>
    <row r="28" spans="1:9" s="42" customFormat="1" ht="6">
      <c r="A28" s="99"/>
      <c r="B28" s="100"/>
      <c r="C28" s="97"/>
      <c r="D28" s="97"/>
      <c r="E28" s="97"/>
      <c r="F28" s="97"/>
      <c r="G28" s="98"/>
      <c r="H28" s="98"/>
      <c r="I28" s="98"/>
    </row>
    <row r="30" spans="2:7" ht="14.25">
      <c r="B30" s="33"/>
      <c r="C30" s="33"/>
      <c r="D30" s="33"/>
      <c r="E30" s="33"/>
      <c r="F30" s="33"/>
      <c r="G30" s="33"/>
    </row>
    <row r="31" spans="2:7" ht="14.25">
      <c r="B31" s="33"/>
      <c r="C31" s="33"/>
      <c r="D31" s="33"/>
      <c r="E31" s="33"/>
      <c r="F31" s="33"/>
      <c r="G31" s="33"/>
    </row>
    <row r="32" spans="2:7" ht="14.25">
      <c r="B32" s="33"/>
      <c r="C32" s="33"/>
      <c r="D32" s="33"/>
      <c r="E32" s="33"/>
      <c r="F32" s="33"/>
      <c r="G32" s="33"/>
    </row>
    <row r="33" spans="2:7" ht="14.25">
      <c r="B33" s="33"/>
      <c r="C33" s="33"/>
      <c r="D33" s="33"/>
      <c r="E33" s="33"/>
      <c r="F33" s="33"/>
      <c r="G33" s="33"/>
    </row>
    <row r="34" spans="2:7" ht="14.25">
      <c r="B34" s="33"/>
      <c r="C34" s="33"/>
      <c r="D34" s="33"/>
      <c r="E34" s="33"/>
      <c r="F34" s="33"/>
      <c r="G34" s="33"/>
    </row>
    <row r="35" spans="2:7" ht="14.25">
      <c r="B35" s="33"/>
      <c r="C35" s="33"/>
      <c r="D35" s="33"/>
      <c r="E35" s="33"/>
      <c r="F35" s="33"/>
      <c r="G35" s="33"/>
    </row>
    <row r="36" ht="14.25">
      <c r="C36" s="33"/>
    </row>
    <row r="37" ht="14.25">
      <c r="C37" s="33"/>
    </row>
    <row r="38" ht="14.25">
      <c r="C38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22.0039062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12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1" t="s">
        <v>101</v>
      </c>
      <c r="B6" s="92"/>
      <c r="C6" s="93"/>
      <c r="D6" s="93"/>
      <c r="E6" s="93"/>
      <c r="F6" s="93"/>
      <c r="G6" s="93"/>
      <c r="H6" s="93"/>
      <c r="I6" s="93"/>
    </row>
    <row r="7" spans="1:9" s="42" customFormat="1" ht="6">
      <c r="A7" s="103"/>
      <c r="B7" s="104"/>
      <c r="C7" s="94"/>
      <c r="D7" s="94"/>
      <c r="E7" s="94"/>
      <c r="F7" s="94"/>
      <c r="G7" s="94"/>
      <c r="H7" s="94"/>
      <c r="I7" s="94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83</v>
      </c>
    </row>
    <row r="9" spans="1:9" s="42" customFormat="1" ht="6.75" thickBo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 thickTop="1">
      <c r="A10" s="49" t="str">
        <f>'F-N° Seg Contrat'!A10</f>
        <v>Bci</v>
      </c>
      <c r="B10" s="25">
        <f>IF('F-N° Seg Contrat'!B10=0,"  0",'G-Prima Tot x Tip V'!B10/'F-N° Seg Contrat'!B10*1000)</f>
        <v>7901.57888781402</v>
      </c>
      <c r="C10" s="25">
        <f>IF('F-N° Seg Contrat'!C10=0,"  0",'G-Prima Tot x Tip V'!C10/'F-N° Seg Contrat'!C10*1000)</f>
        <v>10293.979339247153</v>
      </c>
      <c r="D10" s="25">
        <f>IF('F-N° Seg Contrat'!D10=0,"  0",'G-Prima Tot x Tip V'!D10/'F-N° Seg Contrat'!D10*1000)</f>
        <v>29777.83013311344</v>
      </c>
      <c r="E10" s="25">
        <f>IF('F-N° Seg Contrat'!E10=0,"  0",'G-Prima Tot x Tip V'!E10/'F-N° Seg Contrat'!E10*1000)</f>
        <v>35461.833391425585</v>
      </c>
      <c r="F10" s="25">
        <f>IF('F-N° Seg Contrat'!F10=0,"  0",'G-Prima Tot x Tip V'!F10/'F-N° Seg Contrat'!F10*1000)</f>
        <v>45164.103841125565</v>
      </c>
      <c r="G10" s="25">
        <f>IF('F-N° Seg Contrat'!G10=0,"  0",'G-Prima Tot x Tip V'!G10/'F-N° Seg Contrat'!G10*1000)</f>
        <v>31499.36305732484</v>
      </c>
      <c r="H10" s="25">
        <f>IF('F-N° Seg Contrat'!H10=0,"  0",'G-Prima Tot x Tip V'!H10/'F-N° Seg Contrat'!H10*1000)</f>
        <v>8190.952130457655</v>
      </c>
      <c r="I10" s="25">
        <f>IF('F-N° Seg Contrat'!I10=0,"  0",'G-Prima Tot x Tip V'!I10/'F-N° Seg Contrat'!I10*1000)</f>
        <v>9708.82033595197</v>
      </c>
    </row>
    <row r="11" spans="1:9" ht="14.25">
      <c r="A11" s="49" t="str">
        <f>'F-N° Seg Contrat'!A11</f>
        <v>BNP Paribas Cardif</v>
      </c>
      <c r="B11" s="25">
        <f>IF('F-N° Seg Contrat'!B11=0,"  0",'G-Prima Tot x Tip V'!B11/'F-N° Seg Contrat'!B11*1000)</f>
        <v>4545.089399822296</v>
      </c>
      <c r="C11" s="25">
        <f>IF('F-N° Seg Contrat'!C11=0,"  0",'G-Prima Tot x Tip V'!C11/'F-N° Seg Contrat'!C11*1000)</f>
        <v>7040.107198964976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37161.00323624595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2070.721357850071</v>
      </c>
      <c r="I11" s="25">
        <f>IF('F-N° Seg Contrat'!I11=0,"  0",'G-Prima Tot x Tip V'!I11/'F-N° Seg Contrat'!I11*1000)</f>
        <v>5247.611544948424</v>
      </c>
    </row>
    <row r="12" spans="1:9" ht="14.25">
      <c r="A12" s="49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9" ht="14.25">
      <c r="A13" s="49" t="str">
        <f>'F-N° Seg Contrat'!A13</f>
        <v>Chubb</v>
      </c>
      <c r="B13" s="25" t="str">
        <f>IF('F-N° Seg Contrat'!B13=0,"  0",'G-Prima Tot x Tip V'!B13/'F-N° Seg Contrat'!B13*1000)</f>
        <v>  0</v>
      </c>
      <c r="C13" s="25" t="str">
        <f>IF('F-N° Seg Contrat'!C13=0,"  0",'G-Prima Tot x Tip V'!C13/'F-N° Seg Contrat'!C13*1000)</f>
        <v>  0</v>
      </c>
      <c r="D13" s="25" t="str">
        <f>IF('F-N° Seg Contrat'!D13=0,"  0",'G-Prima Tot x Tip V'!D13/'F-N° Seg Contrat'!D13*1000)</f>
        <v>  0</v>
      </c>
      <c r="E13" s="25" t="str">
        <f>IF('F-N° Seg Contrat'!E13=0,"  0",'G-Prima Tot x Tip V'!E13/'F-N° Seg Contrat'!E13*1000)</f>
        <v>  0</v>
      </c>
      <c r="F13" s="25" t="str">
        <f>IF('F-N° Seg Contrat'!F13=0,"  0",'G-Prima Tot x Tip V'!F13/'F-N° Seg Contrat'!F13*1000)</f>
        <v>  0</v>
      </c>
      <c r="G13" s="25" t="str">
        <f>IF('F-N° Seg Contrat'!G13=0,"  0",'G-Prima Tot x Tip V'!G13/'F-N° Seg Contrat'!G13*1000)</f>
        <v>  0</v>
      </c>
      <c r="H13" s="25" t="str">
        <f>IF('F-N° Seg Contrat'!H13=0,"  0",'G-Prima Tot x Tip V'!H13/'F-N° Seg Contrat'!H13*1000)</f>
        <v>  0</v>
      </c>
      <c r="I13" s="25" t="str">
        <f>IF('F-N° Seg Contrat'!I13=0,"  0",'G-Prima Tot x Tip V'!I13/'F-N° Seg Contrat'!I13*1000)</f>
        <v>  0</v>
      </c>
    </row>
    <row r="14" spans="1:9" ht="14.25">
      <c r="A14" s="49" t="str">
        <f>'F-N° Seg Contrat'!A14</f>
        <v>Consorcio Nacional</v>
      </c>
      <c r="B14" s="25">
        <f>IF('F-N° Seg Contrat'!B14=0,"  0",'G-Prima Tot x Tip V'!B14/'F-N° Seg Contrat'!B14*1000)</f>
        <v>2971.739008050442</v>
      </c>
      <c r="C14" s="25">
        <f>IF('F-N° Seg Contrat'!C14=0,"  0",'G-Prima Tot x Tip V'!C14/'F-N° Seg Contrat'!C14*1000)</f>
        <v>8130.735134625359</v>
      </c>
      <c r="D14" s="25">
        <f>IF('F-N° Seg Contrat'!D14=0,"  0",'G-Prima Tot x Tip V'!D14/'F-N° Seg Contrat'!D14*1000)</f>
        <v>8000</v>
      </c>
      <c r="E14" s="25">
        <f>IF('F-N° Seg Contrat'!E14=0,"  0",'G-Prima Tot x Tip V'!E14/'F-N° Seg Contrat'!E14*1000)</f>
        <v>29453.551912568306</v>
      </c>
      <c r="F14" s="25">
        <f>IF('F-N° Seg Contrat'!F14=0,"  0",'G-Prima Tot x Tip V'!F14/'F-N° Seg Contrat'!F14*1000)</f>
        <v>49756.20437956204</v>
      </c>
      <c r="G14" s="25">
        <f>IF('F-N° Seg Contrat'!G14=0,"  0",'G-Prima Tot x Tip V'!G14/'F-N° Seg Contrat'!G14*1000)</f>
        <v>25500</v>
      </c>
      <c r="H14" s="25">
        <f>IF('F-N° Seg Contrat'!H14=0,"  0",'G-Prima Tot x Tip V'!H14/'F-N° Seg Contrat'!H14*1000)</f>
        <v>2932.549019607843</v>
      </c>
      <c r="I14" s="25">
        <f>IF('F-N° Seg Contrat'!I14=0,"  0",'G-Prima Tot x Tip V'!I14/'F-N° Seg Contrat'!I14*1000)</f>
        <v>3964.11193630247</v>
      </c>
    </row>
    <row r="15" spans="1:9" ht="14.25">
      <c r="A15" s="49" t="str">
        <f>'F-N° Seg Contrat'!A15</f>
        <v>FID</v>
      </c>
      <c r="B15" s="25">
        <f>IF('F-N° Seg Contrat'!B15=0,"  0",'G-Prima Tot x Tip V'!B15/'F-N° Seg Contrat'!B15*1000)</f>
        <v>18000</v>
      </c>
      <c r="C15" s="25">
        <f>IF('F-N° Seg Contrat'!C15=0,"  0",'G-Prima Tot x Tip V'!C15/'F-N° Seg Contrat'!C15*1000)</f>
        <v>40000</v>
      </c>
      <c r="D15" s="25">
        <f>IF('F-N° Seg Contrat'!D15=0,"  0",'G-Prima Tot x Tip V'!D15/'F-N° Seg Contrat'!D15*1000)</f>
        <v>21526.315789473683</v>
      </c>
      <c r="E15" s="25">
        <f>IF('F-N° Seg Contrat'!E15=0,"  0",'G-Prima Tot x Tip V'!E15/'F-N° Seg Contrat'!E15*1000)</f>
        <v>93003.300330033</v>
      </c>
      <c r="F15" s="25" t="str">
        <f>IF('F-N° Seg Contrat'!F15=0,"  0",'G-Prima Tot x Tip V'!F15/'F-N° Seg Contrat'!F15*1000)</f>
        <v>  0</v>
      </c>
      <c r="G15" s="25" t="str">
        <f>IF('F-N° Seg Contrat'!G15=0,"  0",'G-Prima Tot x Tip V'!G15/'F-N° Seg Contrat'!G15*1000)</f>
        <v>  0</v>
      </c>
      <c r="H15" s="25">
        <f>IF('F-N° Seg Contrat'!H15=0,"  0",'G-Prima Tot x Tip V'!H15/'F-N° Seg Contrat'!H15*1000)</f>
        <v>36675.67567567568</v>
      </c>
      <c r="I15" s="25">
        <f>IF('F-N° Seg Contrat'!I15=0,"  0",'G-Prima Tot x Tip V'!I15/'F-N° Seg Contrat'!I15*1000)</f>
        <v>90135.8024691358</v>
      </c>
    </row>
    <row r="16" spans="1:9" ht="14.25">
      <c r="A16" s="49" t="str">
        <f>'F-N° Seg Contrat'!A16</f>
        <v>HDI</v>
      </c>
      <c r="B16" s="25">
        <f>IF('F-N° Seg Contrat'!B16=0,"  0",'G-Prima Tot x Tip V'!B16/'F-N° Seg Contrat'!B16*1000)</f>
        <v>6688.843901806332</v>
      </c>
      <c r="C16" s="25">
        <f>IF('F-N° Seg Contrat'!C16=0,"  0",'G-Prima Tot x Tip V'!C16/'F-N° Seg Contrat'!C16*1000)</f>
        <v>8579.382319079254</v>
      </c>
      <c r="D16" s="25">
        <f>IF('F-N° Seg Contrat'!D16=0,"  0",'G-Prima Tot x Tip V'!D16/'F-N° Seg Contrat'!D16*1000)</f>
        <v>20896.478686788454</v>
      </c>
      <c r="E16" s="25">
        <f>IF('F-N° Seg Contrat'!E16=0,"  0",'G-Prima Tot x Tip V'!E16/'F-N° Seg Contrat'!E16*1000)</f>
        <v>24073.431813316205</v>
      </c>
      <c r="F16" s="25">
        <f>IF('F-N° Seg Contrat'!F16=0,"  0",'G-Prima Tot x Tip V'!F16/'F-N° Seg Contrat'!F16*1000)</f>
        <v>37146.86388619463</v>
      </c>
      <c r="G16" s="25">
        <f>IF('F-N° Seg Contrat'!G16=0,"  0",'G-Prima Tot x Tip V'!G16/'F-N° Seg Contrat'!G16*1000)</f>
        <v>22186.186186186187</v>
      </c>
      <c r="H16" s="25">
        <f>IF('F-N° Seg Contrat'!H16=0,"  0",'G-Prima Tot x Tip V'!H16/'F-N° Seg Contrat'!H16*1000)</f>
        <v>8887.400959714318</v>
      </c>
      <c r="I16" s="25">
        <f>IF('F-N° Seg Contrat'!I16=0,"  0",'G-Prima Tot x Tip V'!I16/'F-N° Seg Contrat'!I16*1000)</f>
        <v>9330.96710622486</v>
      </c>
    </row>
    <row r="17" spans="1:9" ht="14.25">
      <c r="A17" s="49" t="str">
        <f>'F-N° Seg Contrat'!A17</f>
        <v>Liberty</v>
      </c>
      <c r="B17" s="25">
        <f>IF('F-N° Seg Contrat'!B17=0,"  0",'G-Prima Tot x Tip V'!B17/'F-N° Seg Contrat'!B17*1000)</f>
        <v>9724.426545263526</v>
      </c>
      <c r="C17" s="25">
        <f>IF('F-N° Seg Contrat'!C17=0,"  0",'G-Prima Tot x Tip V'!C17/'F-N° Seg Contrat'!C17*1000)</f>
        <v>10192.481311617494</v>
      </c>
      <c r="D17" s="25">
        <f>IF('F-N° Seg Contrat'!D17=0,"  0",'G-Prima Tot x Tip V'!D17/'F-N° Seg Contrat'!D17*1000)</f>
        <v>19374.758687258687</v>
      </c>
      <c r="E17" s="25">
        <f>IF('F-N° Seg Contrat'!E17=0,"  0",'G-Prima Tot x Tip V'!E17/'F-N° Seg Contrat'!E17*1000)</f>
        <v>35761.69033598892</v>
      </c>
      <c r="F17" s="25">
        <f>IF('F-N° Seg Contrat'!F17=0,"  0",'G-Prima Tot x Tip V'!F17/'F-N° Seg Contrat'!F17*1000)</f>
        <v>39069.52965235174</v>
      </c>
      <c r="G17" s="25">
        <f>IF('F-N° Seg Contrat'!G17=0,"  0",'G-Prima Tot x Tip V'!G17/'F-N° Seg Contrat'!G17*1000)</f>
        <v>20924.50638792102</v>
      </c>
      <c r="H17" s="25">
        <f>IF('F-N° Seg Contrat'!H17=0,"  0",'G-Prima Tot x Tip V'!H17/'F-N° Seg Contrat'!H17*1000)</f>
        <v>10925.466666666667</v>
      </c>
      <c r="I17" s="25">
        <f>IF('F-N° Seg Contrat'!I17=0,"  0",'G-Prima Tot x Tip V'!I17/'F-N° Seg Contrat'!I17*1000)</f>
        <v>11958.295783825752</v>
      </c>
    </row>
    <row r="18" spans="1:9" ht="14.25">
      <c r="A18" s="49" t="str">
        <f>'F-N° Seg Contrat'!A18</f>
        <v>Mapfre</v>
      </c>
      <c r="B18" s="25">
        <f>IF('F-N° Seg Contrat'!B18=0,"  0",'G-Prima Tot x Tip V'!B18/'F-N° Seg Contrat'!B18*1000)</f>
        <v>10513.308598160993</v>
      </c>
      <c r="C18" s="25">
        <f>IF('F-N° Seg Contrat'!C18=0,"  0",'G-Prima Tot x Tip V'!C18/'F-N° Seg Contrat'!C18*1000)</f>
        <v>9592.427616926503</v>
      </c>
      <c r="D18" s="25">
        <f>IF('F-N° Seg Contrat'!D18=0,"  0",'G-Prima Tot x Tip V'!D18/'F-N° Seg Contrat'!D18*1000)</f>
        <v>21137.931034482757</v>
      </c>
      <c r="E18" s="25">
        <f>IF('F-N° Seg Contrat'!E18=0,"  0",'G-Prima Tot x Tip V'!E18/'F-N° Seg Contrat'!E18*1000)</f>
        <v>23638.297872340427</v>
      </c>
      <c r="F18" s="25" t="str">
        <f>IF('F-N° Seg Contrat'!F18=0,"  0",'G-Prima Tot x Tip V'!F18/'F-N° Seg Contrat'!F18*1000)</f>
        <v>  0</v>
      </c>
      <c r="G18" s="25">
        <f>IF('F-N° Seg Contrat'!G18=0,"  0",'G-Prima Tot x Tip V'!G18/'F-N° Seg Contrat'!G18*1000)</f>
        <v>31272.727272727272</v>
      </c>
      <c r="H18" s="25">
        <f>IF('F-N° Seg Contrat'!H18=0,"  0",'G-Prima Tot x Tip V'!H18/'F-N° Seg Contrat'!H18*1000)</f>
        <v>10680.306905370844</v>
      </c>
      <c r="I18" s="25">
        <f>IF('F-N° Seg Contrat'!I18=0,"  0",'G-Prima Tot x Tip V'!I18/'F-N° Seg Contrat'!I18*1000)</f>
        <v>10876.849315068494</v>
      </c>
    </row>
    <row r="19" spans="1:9" ht="14.25">
      <c r="A19" s="49" t="str">
        <f>'F-N° Seg Contrat'!A19</f>
        <v>Mutual de Seguros</v>
      </c>
      <c r="B19" s="25">
        <f>IF('F-N° Seg Contrat'!B19=0,"  0",'G-Prima Tot x Tip V'!B19/'F-N° Seg Contrat'!B19*1000)</f>
        <v>12057.370949191529</v>
      </c>
      <c r="C19" s="25">
        <f>IF('F-N° Seg Contrat'!C19=0,"  0",'G-Prima Tot x Tip V'!C19/'F-N° Seg Contrat'!C19*1000)</f>
        <v>13368.72794230474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49766.49214659686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12785.454545454546</v>
      </c>
      <c r="I19" s="25">
        <f>IF('F-N° Seg Contrat'!I19=0,"  0",'G-Prima Tot x Tip V'!I19/'F-N° Seg Contrat'!I19*1000)</f>
        <v>14028.987413936762</v>
      </c>
    </row>
    <row r="20" spans="1:9" ht="14.25">
      <c r="A20" s="49" t="str">
        <f>'F-N° Seg Contrat'!A20</f>
        <v>Porvenir</v>
      </c>
      <c r="B20" s="25">
        <f>IF('F-N° Seg Contrat'!B20=0,"  0",'G-Prima Tot x Tip V'!B20/'F-N° Seg Contrat'!B20*1000)</f>
        <v>9922.341696535244</v>
      </c>
      <c r="C20" s="25">
        <f>IF('F-N° Seg Contrat'!C20=0,"  0",'G-Prima Tot x Tip V'!C20/'F-N° Seg Contrat'!C20*1000)</f>
        <v>11978.891820580475</v>
      </c>
      <c r="D20" s="25">
        <f>IF('F-N° Seg Contrat'!D20=0,"  0",'G-Prima Tot x Tip V'!D20/'F-N° Seg Contrat'!D20*1000)</f>
        <v>11698.81305637982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41000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19833.333333333332</v>
      </c>
      <c r="I20" s="25">
        <f>IF('F-N° Seg Contrat'!I20=0,"  0",'G-Prima Tot x Tip V'!I20/'F-N° Seg Contrat'!I20*1000)</f>
        <v>11792.965134217833</v>
      </c>
    </row>
    <row r="21" spans="1:9" ht="14.25">
      <c r="A21" s="49" t="str">
        <f>'F-N° Seg Contrat'!A21</f>
        <v>Renta Nacional</v>
      </c>
      <c r="B21" s="25" t="str">
        <f>IF('F-N° Seg Contrat'!B21=0,"  0",'G-Prima Tot x Tip V'!B21/'F-N° Seg Contrat'!B21*1000)</f>
        <v>  0</v>
      </c>
      <c r="C21" s="25" t="str">
        <f>IF('F-N° Seg Contrat'!C21=0,"  0",'G-Prima Tot x Tip V'!C21/'F-N° Seg Contrat'!C21*1000)</f>
        <v>  0</v>
      </c>
      <c r="D21" s="25" t="str">
        <f>IF('F-N° Seg Contrat'!D21=0,"  0",'G-Prima Tot x Tip V'!D21/'F-N° Seg Contrat'!D21*1000)</f>
        <v>  0</v>
      </c>
      <c r="E21" s="25" t="str">
        <f>IF('F-N° Seg Contrat'!E21=0,"  0",'G-Prima Tot x Tip V'!E21/'F-N° Seg Contrat'!E21*1000)</f>
        <v>  0</v>
      </c>
      <c r="F21" s="25" t="str">
        <f>IF('F-N° Seg Contrat'!F21=0,"  0",'G-Prima Tot x Tip V'!F21/'F-N° Seg Contrat'!F21*1000)</f>
        <v>  0</v>
      </c>
      <c r="G21" s="25" t="str">
        <f>IF('F-N° Seg Contrat'!G21=0,"  0",'G-Prima Tot x Tip V'!G21/'F-N° Seg Contrat'!G21*1000)</f>
        <v>  0</v>
      </c>
      <c r="H21" s="25" t="str">
        <f>IF('F-N° Seg Contrat'!H21=0,"  0",'G-Prima Tot x Tip V'!H21/'F-N° Seg Contrat'!H21*1000)</f>
        <v>  0</v>
      </c>
      <c r="I21" s="25" t="str">
        <f>IF('F-N° Seg Contrat'!I21=0,"  0",'G-Prima Tot x Tip V'!I21/'F-N° Seg Contrat'!I21*1000)</f>
        <v>  0</v>
      </c>
    </row>
    <row r="22" spans="1:9" ht="14.25">
      <c r="A22" s="49" t="str">
        <f>'F-N° Seg Contrat'!A22</f>
        <v>Suramericana</v>
      </c>
      <c r="B22" s="25">
        <f>IF('F-N° Seg Contrat'!B22=0,"  0",'G-Prima Tot x Tip V'!B22/'F-N° Seg Contrat'!B22*1000)</f>
        <v>5873.40102334506</v>
      </c>
      <c r="C22" s="25">
        <f>IF('F-N° Seg Contrat'!C22=0,"  0",'G-Prima Tot x Tip V'!C22/'F-N° Seg Contrat'!C22*1000)</f>
        <v>8489.940757224913</v>
      </c>
      <c r="D22" s="25">
        <f>IF('F-N° Seg Contrat'!D22=0,"  0",'G-Prima Tot x Tip V'!D22/'F-N° Seg Contrat'!D22*1000)</f>
        <v>7750</v>
      </c>
      <c r="E22" s="25" t="str">
        <f>IF('F-N° Seg Contrat'!E22=0,"  0",'G-Prima Tot x Tip V'!E22/'F-N° Seg Contrat'!E22*1000)</f>
        <v>  0</v>
      </c>
      <c r="F22" s="25">
        <f>IF('F-N° Seg Contrat'!F22=0,"  0",'G-Prima Tot x Tip V'!F22/'F-N° Seg Contrat'!F22*1000)</f>
        <v>38751.46571501402</v>
      </c>
      <c r="G22" s="25">
        <f>IF('F-N° Seg Contrat'!G22=0,"  0",'G-Prima Tot x Tip V'!G22/'F-N° Seg Contrat'!G22*1000)</f>
        <v>6000</v>
      </c>
      <c r="H22" s="25">
        <f>IF('F-N° Seg Contrat'!H22=0,"  0",'G-Prima Tot x Tip V'!H22/'F-N° Seg Contrat'!H22*1000)</f>
        <v>9485.857395403655</v>
      </c>
      <c r="I22" s="25">
        <f>IF('F-N° Seg Contrat'!I22=0,"  0",'G-Prima Tot x Tip V'!I22/'F-N° Seg Contrat'!I22*1000)</f>
        <v>7251.297870285411</v>
      </c>
    </row>
    <row r="23" spans="1:9" ht="14.25">
      <c r="A23" s="49" t="str">
        <f>'F-N° Seg Contrat'!A23</f>
        <v>Zenit</v>
      </c>
      <c r="B23" s="25">
        <f>IF('F-N° Seg Contrat'!B23=0,"  0",'G-Prima Tot x Tip V'!B23/'F-N° Seg Contrat'!B23*1000)</f>
        <v>5605.613391695256</v>
      </c>
      <c r="C23" s="25">
        <f>IF('F-N° Seg Contrat'!C23=0,"  0",'G-Prima Tot x Tip V'!C23/'F-N° Seg Contrat'!C23*1000)</f>
        <v>8647.775389225459</v>
      </c>
      <c r="D23" s="25" t="str">
        <f>IF('F-N° Seg Contrat'!D23=0,"  0",'G-Prima Tot x Tip V'!D23/'F-N° Seg Contrat'!D23*1000)</f>
        <v>  0</v>
      </c>
      <c r="E23" s="25">
        <f>IF('F-N° Seg Contrat'!E23=0,"  0",'G-Prima Tot x Tip V'!E23/'F-N° Seg Contrat'!E23*1000)</f>
        <v>20356.466876971608</v>
      </c>
      <c r="F23" s="25">
        <f>IF('F-N° Seg Contrat'!F23=0,"  0",'G-Prima Tot x Tip V'!F23/'F-N° Seg Contrat'!F23*1000)</f>
        <v>40573.00115874856</v>
      </c>
      <c r="G23" s="25" t="str">
        <f>IF('F-N° Seg Contrat'!G23=0,"  0",'G-Prima Tot x Tip V'!G23/'F-N° Seg Contrat'!G23*1000)</f>
        <v>  0</v>
      </c>
      <c r="H23" s="25">
        <f>IF('F-N° Seg Contrat'!H23=0,"  0",'G-Prima Tot x Tip V'!H23/'F-N° Seg Contrat'!H23*1000)</f>
        <v>4543.881334981458</v>
      </c>
      <c r="I23" s="25">
        <f>IF('F-N° Seg Contrat'!I23=0,"  0",'G-Prima Tot x Tip V'!I23/'F-N° Seg Contrat'!I23*1000)</f>
        <v>6897.4099059736445</v>
      </c>
    </row>
    <row r="24" spans="1:9" ht="14.25">
      <c r="A24" s="49" t="str">
        <f>'F-N° Seg Contrat'!A24</f>
        <v>Zurich Chile(*)</v>
      </c>
      <c r="B24" s="25">
        <f>IF('F-N° Seg Contrat'!B24=0,"  0",'G-Prima Tot x Tip V'!B24/'F-N° Seg Contrat'!B24*1000)</f>
        <v>5029.6624125154385</v>
      </c>
      <c r="C24" s="25">
        <f>IF('F-N° Seg Contrat'!C24=0,"  0",'G-Prima Tot x Tip V'!C24/'F-N° Seg Contrat'!C24*1000)</f>
        <v>8527.922164467545</v>
      </c>
      <c r="D24" s="25" t="str">
        <f>IF('F-N° Seg Contrat'!D24=0,"  0",'G-Prima Tot x Tip V'!D24/'F-N° Seg Contrat'!D24*1000)</f>
        <v>  0</v>
      </c>
      <c r="E24" s="25" t="str">
        <f>IF('F-N° Seg Contrat'!E24=0,"  0",'G-Prima Tot x Tip V'!E24/'F-N° Seg Contrat'!E24*1000)</f>
        <v>  0</v>
      </c>
      <c r="F24" s="25">
        <f>IF('F-N° Seg Contrat'!F24=0,"  0",'G-Prima Tot x Tip V'!F24/'F-N° Seg Contrat'!F24*1000)</f>
        <v>63038.46153846154</v>
      </c>
      <c r="G24" s="25" t="str">
        <f>IF('F-N° Seg Contrat'!G24=0,"  0",'G-Prima Tot x Tip V'!G24/'F-N° Seg Contrat'!G24*1000)</f>
        <v>  0</v>
      </c>
      <c r="H24" s="25">
        <f>IF('F-N° Seg Contrat'!H24=0,"  0",'G-Prima Tot x Tip V'!H24/'F-N° Seg Contrat'!H24*1000)</f>
        <v>4562.130177514793</v>
      </c>
      <c r="I24" s="25">
        <f>IF('F-N° Seg Contrat'!I24=0,"  0",'G-Prima Tot x Tip V'!I24/'F-N° Seg Contrat'!I24*1000)</f>
        <v>5601.054013769607</v>
      </c>
    </row>
    <row r="25" spans="1:9" ht="14.25">
      <c r="A25" s="56" t="str">
        <f>'F-N° Seg Contrat'!A25</f>
        <v>Zurich Santander </v>
      </c>
      <c r="B25" s="101">
        <f>IF('F-N° Seg Contrat'!B25=0,"  0",'G-Prima Tot x Tip V'!B25/'F-N° Seg Contrat'!B25*1000)</f>
        <v>5879.1201201719705</v>
      </c>
      <c r="C25" s="101">
        <f>IF('F-N° Seg Contrat'!C25=0,"  0",'G-Prima Tot x Tip V'!C25/'F-N° Seg Contrat'!C25*1000)</f>
        <v>10157.559407645505</v>
      </c>
      <c r="D25" s="101" t="str">
        <f>IF('F-N° Seg Contrat'!D25=0,"  0",'G-Prima Tot x Tip V'!D25/'F-N° Seg Contrat'!D25*1000)</f>
        <v>  0</v>
      </c>
      <c r="E25" s="101" t="str">
        <f>IF('F-N° Seg Contrat'!E25=0,"  0",'G-Prima Tot x Tip V'!E25/'F-N° Seg Contrat'!E25*1000)</f>
        <v>  0</v>
      </c>
      <c r="F25" s="101">
        <f>IF('F-N° Seg Contrat'!F25=0,"  0",'G-Prima Tot x Tip V'!F25/'F-N° Seg Contrat'!F25*1000)</f>
        <v>48465.71428571428</v>
      </c>
      <c r="G25" s="101" t="str">
        <f>IF('F-N° Seg Contrat'!G25=0,"  0",'G-Prima Tot x Tip V'!G25/'F-N° Seg Contrat'!G25*1000)</f>
        <v>  0</v>
      </c>
      <c r="H25" s="101">
        <f>IF('F-N° Seg Contrat'!H25=0,"  0",'G-Prima Tot x Tip V'!H25/'F-N° Seg Contrat'!H25*1000)</f>
        <v>5965.0120039542435</v>
      </c>
      <c r="I25" s="101">
        <f>IF('F-N° Seg Contrat'!I25=0,"  0",'G-Prima Tot x Tip V'!I25/'F-N° Seg Contrat'!I25*1000)</f>
        <v>6921.394138859109</v>
      </c>
    </row>
    <row r="26" spans="1:9" ht="6" customHeight="1">
      <c r="A26" s="49"/>
      <c r="B26" s="25"/>
      <c r="C26" s="25"/>
      <c r="D26" s="25"/>
      <c r="E26" s="25"/>
      <c r="F26" s="25"/>
      <c r="G26" s="25"/>
      <c r="H26" s="25"/>
      <c r="I26" s="25"/>
    </row>
    <row r="27" spans="1:9" ht="12.75" customHeight="1">
      <c r="A27" s="20" t="s">
        <v>13</v>
      </c>
      <c r="B27" s="25">
        <f>IF('F-N° Seg Contrat'!B27=0,"  0",'G-Prima Tot x Tip V'!B27/'F-N° Seg Contrat'!B27*1000)</f>
        <v>6506.672189053954</v>
      </c>
      <c r="C27" s="25">
        <f>IF('F-N° Seg Contrat'!C27=0,"  0",'G-Prima Tot x Tip V'!C27/'F-N° Seg Contrat'!C27*1000)</f>
        <v>9283.467417479256</v>
      </c>
      <c r="D27" s="25">
        <f>IF('F-N° Seg Contrat'!D27=0,"  0",'G-Prima Tot x Tip V'!D27/'F-N° Seg Contrat'!D27*1000)</f>
        <v>24529.085552538847</v>
      </c>
      <c r="E27" s="25">
        <f>IF('F-N° Seg Contrat'!E27=0,"  0",'G-Prima Tot x Tip V'!E27/'F-N° Seg Contrat'!E27*1000)</f>
        <v>30817.539155341583</v>
      </c>
      <c r="F27" s="25">
        <f>IF('F-N° Seg Contrat'!F27=0,"  0",'G-Prima Tot x Tip V'!F27/'F-N° Seg Contrat'!F27*1000)</f>
        <v>38766.64878077863</v>
      </c>
      <c r="G27" s="25">
        <f>IF('F-N° Seg Contrat'!G27=0,"  0",'G-Prima Tot x Tip V'!G27/'F-N° Seg Contrat'!G27*1000)</f>
        <v>27082.34448040273</v>
      </c>
      <c r="H27" s="25">
        <f>IF('F-N° Seg Contrat'!H27=0,"  0",'G-Prima Tot x Tip V'!H27/'F-N° Seg Contrat'!H27*1000)</f>
        <v>8765.215155151722</v>
      </c>
      <c r="I27" s="25">
        <f>IF('F-N° Seg Contrat'!I27=0,"  0",'G-Prima Tot x Tip V'!I27/'F-N° Seg Contrat'!I27*1000)</f>
        <v>8606.992077908459</v>
      </c>
    </row>
    <row r="28" spans="1:9" s="42" customFormat="1" ht="6" customHeight="1">
      <c r="A28" s="99"/>
      <c r="B28" s="106"/>
      <c r="C28" s="106"/>
      <c r="D28" s="106"/>
      <c r="E28" s="106"/>
      <c r="F28" s="106"/>
      <c r="G28" s="106"/>
      <c r="H28" s="106"/>
      <c r="I28" s="106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1"/>
      <c r="G31" s="20"/>
      <c r="H31" s="20"/>
      <c r="I31" s="20"/>
    </row>
    <row r="32" spans="1:9" ht="14.25">
      <c r="A32" s="18"/>
      <c r="B32" s="25"/>
      <c r="C32" s="20"/>
      <c r="D32" s="20"/>
      <c r="E32" s="20"/>
      <c r="F32" s="114"/>
      <c r="G32" s="114"/>
      <c r="H32" s="20"/>
      <c r="I32" s="20"/>
    </row>
    <row r="33" spans="2:7" ht="14.25">
      <c r="B33" s="25"/>
      <c r="F33" s="114"/>
      <c r="G33" s="114"/>
    </row>
    <row r="34" spans="2:7" ht="14.25">
      <c r="B34" s="25"/>
      <c r="F34" s="114"/>
      <c r="G34" s="114"/>
    </row>
    <row r="35" spans="2:7" ht="14.25">
      <c r="B35" s="25"/>
      <c r="F35" s="114"/>
      <c r="G35" s="114"/>
    </row>
    <row r="36" spans="2:7" ht="14.25">
      <c r="B36" s="25"/>
      <c r="F36" s="114"/>
      <c r="G36" s="114"/>
    </row>
    <row r="37" spans="2:7" ht="14.25">
      <c r="B37" s="25"/>
      <c r="F37" s="24"/>
      <c r="G37" s="114"/>
    </row>
    <row r="38" spans="2:8" ht="14.25">
      <c r="B38" s="25"/>
      <c r="D38" s="33"/>
      <c r="F38" s="114"/>
      <c r="G38" s="114"/>
      <c r="H38" s="33"/>
    </row>
    <row r="39" spans="2:7" ht="14.25">
      <c r="B39" s="25"/>
      <c r="F39" s="114"/>
      <c r="G39" s="114"/>
    </row>
    <row r="40" spans="2:7" ht="14.25">
      <c r="B40" s="25"/>
      <c r="F40" s="114"/>
      <c r="G40" s="114"/>
    </row>
    <row r="41" spans="2:7" ht="14.25">
      <c r="B41" s="25"/>
      <c r="F41" s="114"/>
      <c r="G41" s="114"/>
    </row>
    <row r="42" spans="2:7" ht="14.25">
      <c r="B42" s="25"/>
      <c r="F42" s="114"/>
      <c r="G42" s="114"/>
    </row>
    <row r="43" spans="2:7" ht="14.25">
      <c r="B43" s="25"/>
      <c r="F43" s="114"/>
      <c r="G43" s="114"/>
    </row>
    <row r="44" spans="2:7" ht="14.25">
      <c r="B44" s="25"/>
      <c r="D44" s="33"/>
      <c r="F44" s="114"/>
      <c r="G44" s="114"/>
    </row>
    <row r="45" spans="2:7" ht="14.25">
      <c r="B45" s="25"/>
      <c r="F45" s="114"/>
      <c r="G45" s="24"/>
    </row>
    <row r="46" spans="2:7" ht="14.25">
      <c r="B46" s="25"/>
      <c r="D46" s="33"/>
      <c r="F46" s="114"/>
      <c r="G46" s="114"/>
    </row>
    <row r="47" ht="14.25">
      <c r="D47" s="33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2023-07-03T15:51:42Z</dcterms:modified>
  <cp:category/>
  <cp:version/>
  <cp:contentType/>
  <cp:contentStatus/>
</cp:coreProperties>
</file>