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245" tabRatio="728" activeTab="0"/>
  </bookViews>
  <sheets>
    <sheet name="SOAP AB" sheetId="1" r:id="rId1"/>
    <sheet name="SOAP C" sheetId="2" r:id="rId2"/>
    <sheet name="SOAP DE" sheetId="3" r:id="rId3"/>
    <sheet name="SOAP FGH" sheetId="4" r:id="rId4"/>
    <sheet name="TODOSOAP" sheetId="5" r:id="rId5"/>
    <sheet name="RESUSOAP" sheetId="6" r:id="rId6"/>
  </sheets>
  <definedNames>
    <definedName name="_xlnm.Print_Area" localSheetId="5">'RESUSOAP'!$A$1:$H$35</definedName>
    <definedName name="_xlnm.Print_Area" localSheetId="0">'SOAP AB'!$A$1:$E$60</definedName>
    <definedName name="_xlnm.Print_Area" localSheetId="1">'SOAP C'!$A$1:$G$29</definedName>
    <definedName name="_xlnm.Print_Area" localSheetId="2">'SOAP DE'!$A$1:$H$59</definedName>
    <definedName name="_xlnm.Print_Area" localSheetId="3">'SOAP FGH'!$A$1:$I$123</definedName>
    <definedName name="_xlnm.Print_Area" localSheetId="4">'TODOSOAP'!$A$1:$C$159</definedName>
    <definedName name="DIC" localSheetId="0">'SOAP AB'!#REF!</definedName>
    <definedName name="DIC" localSheetId="1">'SOAP C'!#REF!</definedName>
    <definedName name="DIC" localSheetId="2">'SOAP DE'!#REF!</definedName>
    <definedName name="DIC">'SOAP FGH'!#REF!</definedName>
    <definedName name="JUN" localSheetId="0">'SOAP AB'!#REF!</definedName>
    <definedName name="JUN" localSheetId="1">'SOAP C'!#REF!</definedName>
    <definedName name="JUN" localSheetId="2">'SOAP DE'!#REF!</definedName>
    <definedName name="JUN">'SOAP FGH'!#REF!</definedName>
    <definedName name="MAR" localSheetId="0">'SOAP AB'!#REF!</definedName>
    <definedName name="MAR" localSheetId="1">'SOAP C'!#REF!</definedName>
    <definedName name="MAR" localSheetId="2">'SOAP DE'!#REF!</definedName>
    <definedName name="MAR">'SOAP FGH'!#REF!</definedName>
    <definedName name="SEP" localSheetId="0">'SOAP AB'!#REF!</definedName>
    <definedName name="SEP" localSheetId="1">'SOAP C'!#REF!</definedName>
    <definedName name="SEP" localSheetId="2">'SOAP DE'!#REF!</definedName>
    <definedName name="SEP">'SOAP FGH'!#REF!</definedName>
  </definedNames>
  <calcPr fullCalcOnLoad="1"/>
</workbook>
</file>

<file path=xl/comments1.xml><?xml version="1.0" encoding="utf-8"?>
<comments xmlns="http://schemas.openxmlformats.org/spreadsheetml/2006/main">
  <authors>
    <author>INFORMATICA</author>
  </authors>
  <commentList>
    <comment ref="I25" authorId="0">
      <text>
        <r>
          <rPr>
            <b/>
            <sz val="8"/>
            <rFont val="Tahoma"/>
            <family val="0"/>
          </rPr>
          <t>INFORMATICA: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<sst xmlns="http://schemas.openxmlformats.org/spreadsheetml/2006/main" count="295" uniqueCount="148">
  <si>
    <t>F.  NUMERO DE SEGUROS CONTRATADOS</t>
  </si>
  <si>
    <t>Sociedad</t>
  </si>
  <si>
    <t>Automóviles</t>
  </si>
  <si>
    <t>Camionetas</t>
  </si>
  <si>
    <t>Camiones</t>
  </si>
  <si>
    <t>Buses</t>
  </si>
  <si>
    <t>Motos</t>
  </si>
  <si>
    <t>Taxis</t>
  </si>
  <si>
    <t>Otros</t>
  </si>
  <si>
    <t>Total</t>
  </si>
  <si>
    <t>Chilena Consolidada</t>
  </si>
  <si>
    <t>Cruz del Sur</t>
  </si>
  <si>
    <t>Interamericana</t>
  </si>
  <si>
    <t>Interamericana Vida</t>
  </si>
  <si>
    <t>Las Américas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</si>
  <si>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</si>
  <si>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</si>
  <si>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</si>
  <si>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</si>
  <si>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</si>
  <si>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</si>
  <si>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</si>
  <si>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</si>
  <si>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</si>
  <si>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</si>
  <si>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</si>
  <si>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</si>
  <si>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</si>
  <si>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</si>
  <si>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</si>
  <si>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</si>
  <si>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</si>
  <si>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</si>
  <si>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</si>
  <si>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</si>
  <si>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</si>
  <si>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</si>
  <si>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</si>
  <si>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</si>
  <si>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</si>
  <si>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</si>
  <si>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</si>
  <si>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</si>
  <si>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</si>
  <si>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</si>
  <si>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</si>
  <si>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</si>
  <si>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</si>
  <si>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</si>
  <si>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</si>
  <si>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</si>
  <si>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</si>
  <si>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</si>
  <si>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</si>
  <si>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</si>
  <si>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</si>
  <si>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</si>
  <si>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</si>
  <si>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</si>
  <si>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</si>
  <si>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</si>
  <si>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</si>
  <si>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</si>
  <si>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</si>
  <si>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</si>
  <si>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</si>
  <si>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</si>
  <si>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</si>
  <si>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</si>
  <si>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</si>
  <si>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Comprobación valores  A y B</t>
  </si>
  <si>
    <t>rechazados</t>
  </si>
  <si>
    <t>aceptados</t>
  </si>
  <si>
    <t>del período</t>
  </si>
  <si>
    <t>(1)</t>
  </si>
  <si>
    <t>(2)</t>
  </si>
  <si>
    <t>(3)</t>
  </si>
  <si>
    <t>(1)+(2)+(3)</t>
  </si>
  <si>
    <t>Cuadro A</t>
  </si>
  <si>
    <t>Cuadro B</t>
  </si>
  <si>
    <t>Diferencia</t>
  </si>
  <si>
    <t>B.  NUMERO DE SINIESTROS PAGADOS O POR PAGAR DEL PERIODO</t>
  </si>
  <si>
    <t>parc. pagados</t>
  </si>
  <si>
    <t>(4)</t>
  </si>
  <si>
    <t>(5)</t>
  </si>
  <si>
    <t>(6)</t>
  </si>
  <si>
    <t>(4)+(5)+(6)</t>
  </si>
  <si>
    <t xml:space="preserve">SEGURO  OBLIGATORIO   DE   ACCIDENTES   PERSONALES </t>
  </si>
  <si>
    <t xml:space="preserve">Siniestros </t>
  </si>
  <si>
    <t xml:space="preserve">Total de siniestros </t>
  </si>
  <si>
    <t xml:space="preserve">Total siniestros </t>
  </si>
  <si>
    <t>Incapacidad permanente</t>
  </si>
  <si>
    <t xml:space="preserve">Sólo gastos de </t>
  </si>
  <si>
    <t>Indemnizaciones (sin gastos de hospital)</t>
  </si>
  <si>
    <t>Inválidos parcial</t>
  </si>
  <si>
    <t>Inválidos total</t>
  </si>
  <si>
    <t>Total indemnizaciones</t>
  </si>
  <si>
    <t>Gastos de hospital</t>
  </si>
  <si>
    <t>Costo de liquidación</t>
  </si>
  <si>
    <t>Siniestros directos</t>
  </si>
  <si>
    <t>Reservas OYNR</t>
  </si>
  <si>
    <t xml:space="preserve">Costo siniestros </t>
  </si>
  <si>
    <t>RESUMEN  INFORMACION  SOAP</t>
  </si>
  <si>
    <t>Número de</t>
  </si>
  <si>
    <t>Prima</t>
  </si>
  <si>
    <t>Porcentaje</t>
  </si>
  <si>
    <t>% denuncios</t>
  </si>
  <si>
    <t>seguros</t>
  </si>
  <si>
    <t>directa</t>
  </si>
  <si>
    <t>siniestros</t>
  </si>
  <si>
    <t>siniestralidad</t>
  </si>
  <si>
    <t>/ seguros</t>
  </si>
  <si>
    <t>contratados</t>
  </si>
  <si>
    <t>(miles de $)</t>
  </si>
  <si>
    <t>Nº Siniestros denunciados</t>
  </si>
  <si>
    <t>Ocurridos y</t>
  </si>
  <si>
    <t xml:space="preserve"> no reportados</t>
  </si>
  <si>
    <t>Aseguradora Magallanes</t>
  </si>
  <si>
    <t xml:space="preserve">     Incapacidad permanente</t>
  </si>
  <si>
    <t>Consorcio Nacional</t>
  </si>
  <si>
    <t>Archivo: SOAP AB</t>
  </si>
  <si>
    <t>Archivo: SOAP C</t>
  </si>
  <si>
    <t>Archivo: SOAP DE</t>
  </si>
  <si>
    <t>Archivo: SOAP FGH</t>
  </si>
  <si>
    <t>ABN Amro</t>
  </si>
  <si>
    <t>Mapfre</t>
  </si>
  <si>
    <t>AGF</t>
  </si>
  <si>
    <t>Promedio</t>
  </si>
  <si>
    <t>Royal</t>
  </si>
  <si>
    <t>Motocicletas</t>
  </si>
  <si>
    <t>(A5..E29)</t>
  </si>
  <si>
    <t>(A35..E59)</t>
  </si>
  <si>
    <t>(A5..G29)</t>
  </si>
  <si>
    <t>(A5..H29)</t>
  </si>
  <si>
    <t>(A34..F59)</t>
  </si>
  <si>
    <t>(A5..I29)</t>
  </si>
  <si>
    <t>(A95..I119)</t>
  </si>
  <si>
    <t>(A35..I59)</t>
  </si>
  <si>
    <t>ING</t>
  </si>
  <si>
    <t>ING Vida</t>
  </si>
  <si>
    <t>Security</t>
  </si>
  <si>
    <t>Bci</t>
  </si>
  <si>
    <t xml:space="preserve">      (entre el 1 de enero y 31 de diciembre de 2003)</t>
  </si>
  <si>
    <t xml:space="preserve">      (entre el 1 de enero y 31 de diciembre de 2003, montos expresados en miles de pesos de diciembre de 2003)</t>
  </si>
  <si>
    <t>Ise Chile</t>
  </si>
  <si>
    <t>*</t>
  </si>
  <si>
    <t>Se incluye reserva de siniestros por cheques en caja y caducados</t>
  </si>
  <si>
    <t xml:space="preserve">      (entre el 1 de enero y 31 de diciembre  de 2003, montos expresados en pesos de diciembre de 2003)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</si>
</sst>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&quot;$&quot;#,##0;&quot;$&quot;\-#,##0"/>
    <numFmt numFmtId="187" formatCode="&quot;$&quot;#,##0;[Red]&quot;$&quot;\-#,##0"/>
    <numFmt numFmtId="188" formatCode="&quot;$&quot;#,##0.00;&quot;$&quot;\-#,##0.00"/>
    <numFmt numFmtId="189" formatCode="&quot;$&quot;#,##0.00;[Red]&quot;$&quot;\-#,##0.00"/>
    <numFmt numFmtId="190" formatCode="#,##0&quot; Pts&quot;;\-#,##0&quot; Pts&quot;"/>
    <numFmt numFmtId="191" formatCode="#,##0&quot; Pts&quot;;[Red]\-#,##0&quot; Pts&quot;"/>
    <numFmt numFmtId="192" formatCode="#,##0.00&quot; Pts&quot;;\-#,##0.00&quot; Pts&quot;"/>
    <numFmt numFmtId="193" formatCode="#,##0.00&quot; Pts&quot;;[Red]\-#,##0.00&quot; Pts&quot;"/>
    <numFmt numFmtId="194" formatCode="#,##0.000;[Red]\-#,##0.000"/>
    <numFmt numFmtId="195" formatCode="#,##0.0000;[Red]\-#,##0.0000"/>
    <numFmt numFmtId="196" formatCode="#,##0.0;[Red]\-#,##0.0"/>
    <numFmt numFmtId="197" formatCode="0.0%"/>
    <numFmt numFmtId="198" formatCode="0.0000000"/>
    <numFmt numFmtId="199" formatCode="0.000000"/>
    <numFmt numFmtId="200" formatCode="0.00000"/>
    <numFmt numFmtId="201" formatCode="0.0000"/>
    <numFmt numFmtId="202" formatCode="#,##0.00000;[Red]\-#,##0.00000"/>
    <numFmt numFmtId="203" formatCode="#,##0.000000;[Red]\-#,##0.000000"/>
    <numFmt numFmtId="204" formatCode="#,##0.0000000;[Red]\-#,##0.0000000"/>
    <numFmt numFmtId="205" formatCode="#,##0.00000000;[Red]\-#,##0.00000000"/>
    <numFmt numFmtId="206" formatCode="#,##0.000000000;[Red]\-#,##0.000000000"/>
    <numFmt numFmtId="207" formatCode="#,##0.0000000000;[Red]\-#,##0.0000000000"/>
    <numFmt numFmtId="208" formatCode="#,##0.00000000000;[Red]\-#,##0.00000000000"/>
    <numFmt numFmtId="209" formatCode="#,##0.0"/>
    <numFmt numFmtId="210" formatCode="0.00000000"/>
    <numFmt numFmtId="211" formatCode="0.000000000"/>
    <numFmt numFmtId="212" formatCode="#,##0.000_);[Red]\(#,##0.000\)"/>
    <numFmt numFmtId="213" formatCode="#,##0.0000_);[Red]\(#,##0.0000\)"/>
    <numFmt numFmtId="214" formatCode="#,##0.00000_);[Red]\(#,##0.00000\)"/>
    <numFmt numFmtId="215" formatCode="#,##0.000000_);[Red]\(#,##0.000000\)"/>
    <numFmt numFmtId="216" formatCode="#,##0.0_);[Red]\(#,##0.0\)"/>
  </numFmts>
  <fonts count="15">
    <font>
      <sz val="10"/>
      <name val="Arial"/>
      <family val="0"/>
    </font>
    <font>
      <sz val="10"/>
      <name val="MS Sans Serif"/>
      <family val="0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6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sz val="12"/>
      <color indexed="18"/>
      <name val="MS Sans Serif"/>
      <family val="2"/>
    </font>
    <font>
      <b/>
      <sz val="10"/>
      <name val="MS Sans Serif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6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6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6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0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14"/>
      </left>
      <right style="hair">
        <color indexed="10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0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4"/>
      </top>
      <bottom style="hair">
        <color indexed="14"/>
      </bottom>
    </border>
    <border>
      <left style="hair">
        <color indexed="14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4"/>
      </left>
      <right style="hair">
        <color indexed="10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4"/>
      </bottom>
    </border>
    <border>
      <left style="hair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3" fontId="3" fillId="0" borderId="1" xfId="24" applyNumberFormat="1" applyFont="1" applyBorder="1">
      <alignment/>
      <protection/>
    </xf>
    <xf numFmtId="0" fontId="4" fillId="0" borderId="0" xfId="27" applyFont="1" applyBorder="1" applyAlignment="1" quotePrefix="1">
      <alignment horizontal="left"/>
      <protection/>
    </xf>
    <xf numFmtId="0" fontId="4" fillId="0" borderId="0" xfId="28" applyFont="1" applyBorder="1" applyAlignment="1" quotePrefix="1">
      <alignment horizontal="left"/>
      <protection/>
    </xf>
    <xf numFmtId="0" fontId="4" fillId="0" borderId="0" xfId="23" applyFont="1">
      <alignment/>
      <protection/>
    </xf>
    <xf numFmtId="3" fontId="3" fillId="0" borderId="1" xfId="23" applyNumberFormat="1" applyFont="1" applyBorder="1" applyAlignment="1">
      <alignment horizontal="right"/>
      <protection/>
    </xf>
    <xf numFmtId="0" fontId="4" fillId="0" borderId="0" xfId="28" applyFont="1">
      <alignment/>
      <protection/>
    </xf>
    <xf numFmtId="3" fontId="3" fillId="0" borderId="1" xfId="26" applyNumberFormat="1" applyFont="1" applyBorder="1" applyAlignment="1" quotePrefix="1">
      <alignment horizontal="right"/>
      <protection/>
    </xf>
    <xf numFmtId="3" fontId="2" fillId="0" borderId="2" xfId="27" applyNumberFormat="1" applyFont="1" applyBorder="1" applyAlignment="1">
      <alignment horizontal="right"/>
      <protection/>
    </xf>
    <xf numFmtId="3" fontId="3" fillId="0" borderId="0" xfId="20" applyNumberFormat="1" applyFont="1" applyBorder="1" applyAlignment="1">
      <alignment/>
    </xf>
    <xf numFmtId="3" fontId="3" fillId="0" borderId="0" xfId="27" applyNumberFormat="1" applyFont="1" applyBorder="1">
      <alignment/>
      <protection/>
    </xf>
    <xf numFmtId="3" fontId="3" fillId="0" borderId="0" xfId="27" applyNumberFormat="1" applyFont="1" applyBorder="1" applyAlignment="1">
      <alignment horizontal="right"/>
      <protection/>
    </xf>
    <xf numFmtId="3" fontId="3" fillId="0" borderId="1" xfId="27" applyNumberFormat="1" applyFont="1" applyBorder="1" applyAlignment="1">
      <alignment horizontal="right"/>
      <protection/>
    </xf>
    <xf numFmtId="3" fontId="4" fillId="0" borderId="0" xfId="20" applyNumberFormat="1" applyFont="1" applyBorder="1" applyAlignment="1">
      <alignment/>
    </xf>
    <xf numFmtId="3" fontId="3" fillId="0" borderId="1" xfId="25" applyNumberFormat="1" applyFont="1" applyBorder="1">
      <alignment/>
      <protection/>
    </xf>
    <xf numFmtId="3" fontId="3" fillId="0" borderId="1" xfId="17" applyNumberFormat="1" applyFont="1" applyBorder="1" applyAlignment="1">
      <alignment/>
    </xf>
    <xf numFmtId="3" fontId="5" fillId="0" borderId="0" xfId="20" applyNumberFormat="1" applyFont="1" applyBorder="1" applyAlignment="1">
      <alignment/>
    </xf>
    <xf numFmtId="3" fontId="2" fillId="0" borderId="3" xfId="27" applyNumberFormat="1" applyFont="1" applyBorder="1" applyAlignment="1">
      <alignment horizontal="right"/>
      <protection/>
    </xf>
    <xf numFmtId="3" fontId="3" fillId="0" borderId="3" xfId="27" applyNumberFormat="1" applyFont="1" applyBorder="1" applyAlignment="1">
      <alignment horizontal="right"/>
      <protection/>
    </xf>
    <xf numFmtId="3" fontId="2" fillId="0" borderId="4" xfId="27" applyNumberFormat="1" applyFont="1" applyBorder="1" applyAlignment="1">
      <alignment horizontal="right"/>
      <protection/>
    </xf>
    <xf numFmtId="3" fontId="2" fillId="0" borderId="5" xfId="27" applyNumberFormat="1" applyFont="1" applyBorder="1" applyAlignment="1">
      <alignment horizontal="right"/>
      <protection/>
    </xf>
    <xf numFmtId="0" fontId="1" fillId="0" borderId="0" xfId="24" applyFont="1" applyAlignment="1" quotePrefix="1">
      <alignment horizontal="left"/>
      <protection/>
    </xf>
    <xf numFmtId="0" fontId="1" fillId="0" borderId="0" xfId="24" applyFont="1">
      <alignment/>
      <protection/>
    </xf>
    <xf numFmtId="0" fontId="1" fillId="0" borderId="0" xfId="24" applyFont="1" applyBorder="1">
      <alignment/>
      <protection/>
    </xf>
    <xf numFmtId="0" fontId="7" fillId="0" borderId="0" xfId="24" applyFont="1" applyAlignment="1" quotePrefix="1">
      <alignment horizontal="left"/>
      <protection/>
    </xf>
    <xf numFmtId="0" fontId="2" fillId="0" borderId="6" xfId="24" applyFont="1" applyBorder="1" applyAlignment="1" quotePrefix="1">
      <alignment horizontal="left"/>
      <protection/>
    </xf>
    <xf numFmtId="0" fontId="1" fillId="0" borderId="7" xfId="24" applyFont="1" applyBorder="1">
      <alignment/>
      <protection/>
    </xf>
    <xf numFmtId="0" fontId="1" fillId="0" borderId="8" xfId="24" applyFont="1" applyBorder="1">
      <alignment/>
      <protection/>
    </xf>
    <xf numFmtId="0" fontId="1" fillId="0" borderId="9" xfId="24" applyFont="1" applyBorder="1">
      <alignment/>
      <protection/>
    </xf>
    <xf numFmtId="0" fontId="1" fillId="0" borderId="10" xfId="24" applyFont="1" applyBorder="1">
      <alignment/>
      <protection/>
    </xf>
    <xf numFmtId="0" fontId="5" fillId="0" borderId="11" xfId="24" applyFont="1" applyBorder="1">
      <alignment/>
      <protection/>
    </xf>
    <xf numFmtId="0" fontId="8" fillId="0" borderId="12" xfId="24" applyFont="1" applyBorder="1">
      <alignment/>
      <protection/>
    </xf>
    <xf numFmtId="0" fontId="3" fillId="0" borderId="13" xfId="24" applyFont="1" applyBorder="1">
      <alignment/>
      <protection/>
    </xf>
    <xf numFmtId="0" fontId="1" fillId="0" borderId="0" xfId="24" applyFont="1" applyBorder="1" applyAlignment="1" quotePrefix="1">
      <alignment horizontal="right"/>
      <protection/>
    </xf>
    <xf numFmtId="38" fontId="1" fillId="0" borderId="9" xfId="24" applyNumberFormat="1" applyFont="1" applyBorder="1">
      <alignment/>
      <protection/>
    </xf>
    <xf numFmtId="38" fontId="1" fillId="0" borderId="0" xfId="24" applyNumberFormat="1" applyFont="1" applyBorder="1">
      <alignment/>
      <protection/>
    </xf>
    <xf numFmtId="38" fontId="8" fillId="0" borderId="10" xfId="24" applyNumberFormat="1" applyFont="1" applyBorder="1">
      <alignment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24" applyNumberFormat="1" applyFont="1">
      <alignment/>
      <protection/>
    </xf>
    <xf numFmtId="38" fontId="1" fillId="0" borderId="14" xfId="24" applyNumberFormat="1" applyFont="1" applyBorder="1">
      <alignment/>
      <protection/>
    </xf>
    <xf numFmtId="38" fontId="1" fillId="0" borderId="15" xfId="24" applyNumberFormat="1" applyFont="1" applyBorder="1">
      <alignment/>
      <protection/>
    </xf>
    <xf numFmtId="38" fontId="1" fillId="0" borderId="16" xfId="17" applyNumberFormat="1" applyFont="1" applyBorder="1" applyAlignment="1">
      <alignment/>
    </xf>
    <xf numFmtId="38" fontId="1" fillId="0" borderId="17" xfId="17" applyNumberFormat="1" applyFont="1" applyBorder="1" applyAlignment="1">
      <alignment/>
    </xf>
    <xf numFmtId="38" fontId="1" fillId="0" borderId="17" xfId="24" applyNumberFormat="1" applyFont="1" applyBorder="1">
      <alignment/>
      <protection/>
    </xf>
    <xf numFmtId="38" fontId="1" fillId="0" borderId="0" xfId="24" applyNumberFormat="1" applyFont="1">
      <alignment/>
      <protection/>
    </xf>
    <xf numFmtId="0" fontId="9" fillId="0" borderId="18" xfId="24" applyFont="1" applyBorder="1">
      <alignment/>
      <protection/>
    </xf>
    <xf numFmtId="213" fontId="1" fillId="0" borderId="19" xfId="17" applyNumberFormat="1" applyFont="1" applyBorder="1" applyAlignment="1">
      <alignment/>
    </xf>
    <xf numFmtId="38" fontId="1" fillId="0" borderId="19" xfId="24" applyNumberFormat="1" applyFont="1" applyBorder="1">
      <alignment/>
      <protection/>
    </xf>
    <xf numFmtId="213" fontId="1" fillId="0" borderId="0" xfId="17" applyNumberFormat="1" applyFont="1" applyBorder="1" applyAlignment="1">
      <alignment/>
    </xf>
    <xf numFmtId="0" fontId="9" fillId="0" borderId="0" xfId="24" applyFont="1" applyBorder="1">
      <alignment/>
      <protection/>
    </xf>
    <xf numFmtId="38" fontId="1" fillId="0" borderId="20" xfId="24" applyNumberFormat="1" applyFont="1" applyBorder="1">
      <alignment/>
      <protection/>
    </xf>
    <xf numFmtId="0" fontId="1" fillId="0" borderId="0" xfId="25" applyFont="1" applyAlignment="1" quotePrefix="1">
      <alignment horizontal="left"/>
      <protection/>
    </xf>
    <xf numFmtId="0" fontId="1" fillId="0" borderId="0" xfId="25" applyFont="1">
      <alignment/>
      <protection/>
    </xf>
    <xf numFmtId="0" fontId="1" fillId="0" borderId="16" xfId="25" applyFont="1" applyBorder="1">
      <alignment/>
      <protection/>
    </xf>
    <xf numFmtId="38" fontId="1" fillId="0" borderId="17" xfId="18" applyNumberFormat="1" applyFont="1" applyBorder="1" applyAlignment="1">
      <alignment/>
    </xf>
    <xf numFmtId="38" fontId="1" fillId="0" borderId="17" xfId="25" applyNumberFormat="1" applyFont="1" applyBorder="1">
      <alignment/>
      <protection/>
    </xf>
    <xf numFmtId="0" fontId="1" fillId="0" borderId="17" xfId="25" applyFont="1" applyBorder="1">
      <alignment/>
      <protection/>
    </xf>
    <xf numFmtId="38" fontId="1" fillId="0" borderId="0" xfId="25" applyNumberFormat="1" applyFont="1">
      <alignment/>
      <protection/>
    </xf>
    <xf numFmtId="3" fontId="1" fillId="0" borderId="0" xfId="25" applyNumberFormat="1" applyFont="1">
      <alignment/>
      <protection/>
    </xf>
    <xf numFmtId="0" fontId="9" fillId="0" borderId="18" xfId="25" applyFont="1" applyBorder="1">
      <alignment/>
      <protection/>
    </xf>
    <xf numFmtId="213" fontId="1" fillId="0" borderId="19" xfId="18" applyNumberFormat="1" applyFont="1" applyBorder="1" applyAlignment="1">
      <alignment/>
    </xf>
    <xf numFmtId="38" fontId="1" fillId="0" borderId="19" xfId="25" applyNumberFormat="1" applyFont="1" applyBorder="1">
      <alignment/>
      <protection/>
    </xf>
    <xf numFmtId="0" fontId="1" fillId="0" borderId="19" xfId="25" applyFont="1" applyBorder="1">
      <alignment/>
      <protection/>
    </xf>
    <xf numFmtId="201" fontId="1" fillId="0" borderId="0" xfId="25" applyNumberFormat="1" applyFont="1">
      <alignment/>
      <protection/>
    </xf>
    <xf numFmtId="0" fontId="1" fillId="0" borderId="0" xfId="26" applyFont="1" applyAlignment="1" quotePrefix="1">
      <alignment horizontal="left"/>
      <protection/>
    </xf>
    <xf numFmtId="0" fontId="1" fillId="0" borderId="0" xfId="26" applyFont="1">
      <alignment/>
      <protection/>
    </xf>
    <xf numFmtId="38" fontId="1" fillId="0" borderId="16" xfId="19" applyNumberFormat="1" applyFont="1" applyBorder="1" applyAlignment="1">
      <alignment/>
    </xf>
    <xf numFmtId="38" fontId="1" fillId="0" borderId="17" xfId="19" applyNumberFormat="1" applyFont="1" applyBorder="1" applyAlignment="1">
      <alignment/>
    </xf>
    <xf numFmtId="38" fontId="1" fillId="0" borderId="17" xfId="26" applyNumberFormat="1" applyFont="1" applyBorder="1">
      <alignment/>
      <protection/>
    </xf>
    <xf numFmtId="0" fontId="1" fillId="0" borderId="17" xfId="26" applyFont="1" applyBorder="1">
      <alignment/>
      <protection/>
    </xf>
    <xf numFmtId="38" fontId="1" fillId="0" borderId="0" xfId="26" applyNumberFormat="1" applyFont="1">
      <alignment/>
      <protection/>
    </xf>
    <xf numFmtId="0" fontId="9" fillId="0" borderId="18" xfId="26" applyFont="1" applyBorder="1">
      <alignment/>
      <protection/>
    </xf>
    <xf numFmtId="213" fontId="1" fillId="0" borderId="19" xfId="19" applyNumberFormat="1" applyFont="1" applyBorder="1" applyAlignment="1">
      <alignment/>
    </xf>
    <xf numFmtId="38" fontId="1" fillId="0" borderId="19" xfId="26" applyNumberFormat="1" applyFont="1" applyBorder="1">
      <alignment/>
      <protection/>
    </xf>
    <xf numFmtId="0" fontId="1" fillId="0" borderId="19" xfId="26" applyFont="1" applyBorder="1">
      <alignment/>
      <protection/>
    </xf>
    <xf numFmtId="3" fontId="1" fillId="0" borderId="0" xfId="26" applyNumberFormat="1" applyFont="1">
      <alignment/>
      <protection/>
    </xf>
    <xf numFmtId="201" fontId="1" fillId="0" borderId="0" xfId="26" applyNumberFormat="1" applyFont="1">
      <alignment/>
      <protection/>
    </xf>
    <xf numFmtId="0" fontId="1" fillId="0" borderId="0" xfId="27" applyFont="1" applyAlignment="1" quotePrefix="1">
      <alignment horizontal="left"/>
      <protection/>
    </xf>
    <xf numFmtId="0" fontId="1" fillId="0" borderId="0" xfId="27" applyFont="1">
      <alignment/>
      <protection/>
    </xf>
    <xf numFmtId="0" fontId="5" fillId="0" borderId="0" xfId="27" applyFont="1" applyBorder="1" applyAlignment="1" quotePrefix="1">
      <alignment horizontal="left"/>
      <protection/>
    </xf>
    <xf numFmtId="0" fontId="1" fillId="0" borderId="0" xfId="27" applyFont="1" applyBorder="1">
      <alignment/>
      <protection/>
    </xf>
    <xf numFmtId="0" fontId="7" fillId="0" borderId="0" xfId="27" applyFont="1" applyBorder="1" applyAlignment="1" quotePrefix="1">
      <alignment horizontal="left"/>
      <protection/>
    </xf>
    <xf numFmtId="0" fontId="1" fillId="0" borderId="21" xfId="27" applyFont="1" applyBorder="1" applyAlignment="1" quotePrefix="1">
      <alignment horizontal="left"/>
      <protection/>
    </xf>
    <xf numFmtId="0" fontId="7" fillId="0" borderId="22" xfId="27" applyFont="1" applyBorder="1" applyAlignment="1" quotePrefix="1">
      <alignment horizontal="left"/>
      <protection/>
    </xf>
    <xf numFmtId="0" fontId="1" fillId="0" borderId="22" xfId="27" applyFont="1" applyBorder="1">
      <alignment/>
      <protection/>
    </xf>
    <xf numFmtId="0" fontId="1" fillId="0" borderId="23" xfId="27" applyFont="1" applyBorder="1">
      <alignment/>
      <protection/>
    </xf>
    <xf numFmtId="0" fontId="8" fillId="0" borderId="24" xfId="27" applyFont="1" applyBorder="1">
      <alignment/>
      <protection/>
    </xf>
    <xf numFmtId="0" fontId="8" fillId="0" borderId="0" xfId="27" applyFont="1" applyBorder="1" applyAlignment="1">
      <alignment horizontal="right"/>
      <protection/>
    </xf>
    <xf numFmtId="0" fontId="8" fillId="0" borderId="3" xfId="27" applyFont="1" applyBorder="1" applyAlignment="1">
      <alignment horizontal="right"/>
      <protection/>
    </xf>
    <xf numFmtId="0" fontId="1" fillId="0" borderId="25" xfId="27" applyFont="1" applyBorder="1">
      <alignment/>
      <protection/>
    </xf>
    <xf numFmtId="0" fontId="1" fillId="0" borderId="26" xfId="27" applyFont="1" applyBorder="1">
      <alignment/>
      <protection/>
    </xf>
    <xf numFmtId="0" fontId="1" fillId="0" borderId="27" xfId="27" applyFont="1" applyBorder="1">
      <alignment/>
      <protection/>
    </xf>
    <xf numFmtId="3" fontId="1" fillId="0" borderId="0" xfId="27" applyNumberFormat="1" applyFont="1">
      <alignment/>
      <protection/>
    </xf>
    <xf numFmtId="0" fontId="1" fillId="0" borderId="16" xfId="27" applyFont="1" applyBorder="1">
      <alignment/>
      <protection/>
    </xf>
    <xf numFmtId="38" fontId="1" fillId="0" borderId="17" xfId="20" applyNumberFormat="1" applyFont="1" applyBorder="1" applyAlignment="1">
      <alignment/>
    </xf>
    <xf numFmtId="38" fontId="1" fillId="0" borderId="17" xfId="27" applyNumberFormat="1" applyFont="1" applyBorder="1">
      <alignment/>
      <protection/>
    </xf>
    <xf numFmtId="38" fontId="1" fillId="0" borderId="17" xfId="27" applyNumberFormat="1" applyFont="1" applyBorder="1" applyAlignment="1">
      <alignment horizontal="right"/>
      <protection/>
    </xf>
    <xf numFmtId="38" fontId="1" fillId="0" borderId="28" xfId="27" applyNumberFormat="1" applyFont="1" applyBorder="1" applyAlignment="1">
      <alignment horizontal="right"/>
      <protection/>
    </xf>
    <xf numFmtId="0" fontId="3" fillId="0" borderId="20" xfId="27" applyFont="1" applyBorder="1">
      <alignment/>
      <protection/>
    </xf>
    <xf numFmtId="38" fontId="1" fillId="0" borderId="0" xfId="27" applyNumberFormat="1" applyFont="1">
      <alignment/>
      <protection/>
    </xf>
    <xf numFmtId="0" fontId="9" fillId="0" borderId="18" xfId="27" applyFont="1" applyBorder="1">
      <alignment/>
      <protection/>
    </xf>
    <xf numFmtId="213" fontId="1" fillId="0" borderId="19" xfId="20" applyNumberFormat="1" applyFont="1" applyBorder="1" applyAlignment="1">
      <alignment/>
    </xf>
    <xf numFmtId="38" fontId="1" fillId="0" borderId="19" xfId="27" applyNumberFormat="1" applyFont="1" applyBorder="1">
      <alignment/>
      <protection/>
    </xf>
    <xf numFmtId="38" fontId="1" fillId="0" borderId="19" xfId="27" applyNumberFormat="1" applyFont="1" applyBorder="1" applyAlignment="1">
      <alignment horizontal="right"/>
      <protection/>
    </xf>
    <xf numFmtId="0" fontId="1" fillId="0" borderId="19" xfId="27" applyFont="1" applyBorder="1">
      <alignment/>
      <protection/>
    </xf>
    <xf numFmtId="0" fontId="1" fillId="0" borderId="29" xfId="27" applyFont="1" applyBorder="1">
      <alignment/>
      <protection/>
    </xf>
    <xf numFmtId="0" fontId="1" fillId="0" borderId="0" xfId="27" applyFont="1" applyBorder="1" applyAlignment="1" quotePrefix="1">
      <alignment horizontal="left"/>
      <protection/>
    </xf>
    <xf numFmtId="201" fontId="1" fillId="0" borderId="0" xfId="27" applyNumberFormat="1" applyFont="1">
      <alignment/>
      <protection/>
    </xf>
    <xf numFmtId="0" fontId="1" fillId="0" borderId="30" xfId="27" applyFont="1" applyBorder="1" applyAlignment="1" quotePrefix="1">
      <alignment horizontal="left"/>
      <protection/>
    </xf>
    <xf numFmtId="0" fontId="8" fillId="0" borderId="31" xfId="27" applyFont="1" applyBorder="1">
      <alignment/>
      <protection/>
    </xf>
    <xf numFmtId="0" fontId="1" fillId="0" borderId="32" xfId="27" applyFont="1" applyBorder="1">
      <alignment/>
      <protection/>
    </xf>
    <xf numFmtId="0" fontId="3" fillId="0" borderId="18" xfId="27" applyFont="1" applyBorder="1">
      <alignment/>
      <protection/>
    </xf>
    <xf numFmtId="38" fontId="1" fillId="0" borderId="19" xfId="20" applyNumberFormat="1" applyFont="1" applyBorder="1" applyAlignment="1">
      <alignment/>
    </xf>
    <xf numFmtId="38" fontId="1" fillId="0" borderId="29" xfId="27" applyNumberFormat="1" applyFont="1" applyBorder="1" applyAlignment="1">
      <alignment horizontal="right"/>
      <protection/>
    </xf>
    <xf numFmtId="3" fontId="1" fillId="0" borderId="17" xfId="20" applyNumberFormat="1" applyFont="1" applyBorder="1" applyAlignment="1">
      <alignment/>
    </xf>
    <xf numFmtId="3" fontId="1" fillId="0" borderId="17" xfId="27" applyNumberFormat="1" applyFont="1" applyBorder="1">
      <alignment/>
      <protection/>
    </xf>
    <xf numFmtId="3" fontId="1" fillId="0" borderId="17" xfId="27" applyNumberFormat="1" applyFont="1" applyBorder="1" applyAlignment="1">
      <alignment horizontal="right"/>
      <protection/>
    </xf>
    <xf numFmtId="38" fontId="1" fillId="0" borderId="3" xfId="27" applyNumberFormat="1" applyFont="1" applyBorder="1" applyAlignment="1">
      <alignment horizontal="right"/>
      <protection/>
    </xf>
    <xf numFmtId="0" fontId="1" fillId="0" borderId="18" xfId="27" applyFont="1" applyBorder="1">
      <alignment/>
      <protection/>
    </xf>
    <xf numFmtId="38" fontId="1" fillId="0" borderId="33" xfId="27" applyNumberFormat="1" applyFont="1" applyBorder="1" applyAlignment="1">
      <alignment horizontal="right"/>
      <protection/>
    </xf>
    <xf numFmtId="3" fontId="1" fillId="0" borderId="0" xfId="20" applyNumberFormat="1" applyFont="1" applyBorder="1" applyAlignment="1">
      <alignment/>
    </xf>
    <xf numFmtId="3" fontId="1" fillId="0" borderId="0" xfId="20" applyNumberFormat="1" applyFont="1" applyBorder="1" applyAlignment="1">
      <alignment horizontal="right"/>
    </xf>
    <xf numFmtId="3" fontId="1" fillId="0" borderId="0" xfId="20" applyNumberFormat="1" applyFont="1" applyBorder="1" applyAlignment="1" quotePrefix="1">
      <alignment horizontal="right"/>
    </xf>
    <xf numFmtId="0" fontId="1" fillId="0" borderId="0" xfId="24" applyFont="1" applyAlignment="1">
      <alignment horizontal="left"/>
      <protection/>
    </xf>
    <xf numFmtId="0" fontId="6" fillId="0" borderId="0" xfId="28" applyFont="1" applyBorder="1" applyAlignment="1" quotePrefix="1">
      <alignment horizontal="left"/>
      <protection/>
    </xf>
    <xf numFmtId="0" fontId="1" fillId="0" borderId="0" xfId="28" applyFont="1" applyBorder="1">
      <alignment/>
      <protection/>
    </xf>
    <xf numFmtId="0" fontId="1" fillId="0" borderId="0" xfId="28" applyFont="1">
      <alignment/>
      <protection/>
    </xf>
    <xf numFmtId="0" fontId="1" fillId="0" borderId="0" xfId="28" applyFont="1" applyBorder="1" applyAlignment="1" quotePrefix="1">
      <alignment horizontal="left"/>
      <protection/>
    </xf>
    <xf numFmtId="0" fontId="5" fillId="0" borderId="0" xfId="28" applyFont="1" applyBorder="1" applyAlignment="1" quotePrefix="1">
      <alignment horizontal="left"/>
      <protection/>
    </xf>
    <xf numFmtId="0" fontId="8" fillId="0" borderId="34" xfId="28" applyFont="1" applyBorder="1" applyAlignment="1">
      <alignment horizontal="left"/>
      <protection/>
    </xf>
    <xf numFmtId="0" fontId="1" fillId="0" borderId="35" xfId="28" applyFont="1" applyBorder="1">
      <alignment/>
      <protection/>
    </xf>
    <xf numFmtId="0" fontId="8" fillId="0" borderId="24" xfId="28" applyFont="1" applyBorder="1" applyAlignment="1">
      <alignment horizontal="left"/>
      <protection/>
    </xf>
    <xf numFmtId="0" fontId="1" fillId="0" borderId="36" xfId="28" applyFont="1" applyBorder="1">
      <alignment/>
      <protection/>
    </xf>
    <xf numFmtId="0" fontId="8" fillId="0" borderId="37" xfId="28" applyFont="1" applyBorder="1" applyAlignment="1" quotePrefix="1">
      <alignment horizontal="left"/>
      <protection/>
    </xf>
    <xf numFmtId="3" fontId="1" fillId="0" borderId="38" xfId="28" applyNumberFormat="1" applyFont="1" applyBorder="1">
      <alignment/>
      <protection/>
    </xf>
    <xf numFmtId="3" fontId="1" fillId="0" borderId="35" xfId="28" applyNumberFormat="1" applyFont="1" applyBorder="1">
      <alignment/>
      <protection/>
    </xf>
    <xf numFmtId="0" fontId="8" fillId="0" borderId="24" xfId="28" applyFont="1" applyBorder="1" applyAlignment="1" quotePrefix="1">
      <alignment horizontal="left"/>
      <protection/>
    </xf>
    <xf numFmtId="3" fontId="1" fillId="0" borderId="36" xfId="28" applyNumberFormat="1" applyFont="1" applyBorder="1">
      <alignment/>
      <protection/>
    </xf>
    <xf numFmtId="38" fontId="1" fillId="0" borderId="0" xfId="28" applyNumberFormat="1" applyFont="1" applyBorder="1">
      <alignment/>
      <protection/>
    </xf>
    <xf numFmtId="0" fontId="8" fillId="0" borderId="34" xfId="28" applyFont="1" applyBorder="1" applyAlignment="1" quotePrefix="1">
      <alignment horizontal="left"/>
      <protection/>
    </xf>
    <xf numFmtId="0" fontId="8" fillId="0" borderId="0" xfId="28" applyFont="1" applyBorder="1" applyAlignment="1" quotePrefix="1">
      <alignment horizontal="right"/>
      <protection/>
    </xf>
    <xf numFmtId="3" fontId="1" fillId="0" borderId="0" xfId="28" applyNumberFormat="1" applyFont="1" applyBorder="1">
      <alignment/>
      <protection/>
    </xf>
    <xf numFmtId="0" fontId="8" fillId="0" borderId="0" xfId="28" applyFont="1" applyBorder="1" applyAlignment="1" quotePrefix="1">
      <alignment horizontal="left"/>
      <protection/>
    </xf>
    <xf numFmtId="0" fontId="1" fillId="0" borderId="24" xfId="28" applyFont="1" applyBorder="1" applyAlignment="1">
      <alignment horizontal="left"/>
      <protection/>
    </xf>
    <xf numFmtId="0" fontId="8" fillId="0" borderId="37" xfId="28" applyFont="1" applyBorder="1" applyAlignment="1">
      <alignment horizontal="left"/>
      <protection/>
    </xf>
    <xf numFmtId="0" fontId="10" fillId="0" borderId="0" xfId="23" applyFont="1" applyAlignment="1" quotePrefix="1">
      <alignment horizontal="left"/>
      <protection/>
    </xf>
    <xf numFmtId="0" fontId="1" fillId="0" borderId="0" xfId="23" applyFont="1">
      <alignment/>
      <protection/>
    </xf>
    <xf numFmtId="0" fontId="1" fillId="0" borderId="0" xfId="23" applyFont="1" applyBorder="1">
      <alignment/>
      <protection/>
    </xf>
    <xf numFmtId="0" fontId="1" fillId="0" borderId="39" xfId="23" applyFont="1" applyBorder="1" applyAlignment="1" quotePrefix="1">
      <alignment horizontal="left"/>
      <protection/>
    </xf>
    <xf numFmtId="0" fontId="8" fillId="0" borderId="40" xfId="23" applyFont="1" applyBorder="1" applyAlignment="1" quotePrefix="1">
      <alignment horizontal="right"/>
      <protection/>
    </xf>
    <xf numFmtId="0" fontId="8" fillId="0" borderId="41" xfId="23" applyFont="1" applyBorder="1" applyAlignment="1" quotePrefix="1">
      <alignment horizontal="left"/>
      <protection/>
    </xf>
    <xf numFmtId="0" fontId="8" fillId="0" borderId="42" xfId="23" applyFont="1" applyBorder="1" applyAlignment="1" quotePrefix="1">
      <alignment horizontal="right"/>
      <protection/>
    </xf>
    <xf numFmtId="0" fontId="8" fillId="0" borderId="40" xfId="23" applyFont="1" applyBorder="1" applyAlignment="1">
      <alignment horizontal="right"/>
      <protection/>
    </xf>
    <xf numFmtId="0" fontId="8" fillId="0" borderId="23" xfId="23" applyFont="1" applyBorder="1" applyAlignment="1" quotePrefix="1">
      <alignment horizontal="right"/>
      <protection/>
    </xf>
    <xf numFmtId="0" fontId="8" fillId="0" borderId="43" xfId="23" applyFont="1" applyBorder="1">
      <alignment/>
      <protection/>
    </xf>
    <xf numFmtId="0" fontId="8" fillId="0" borderId="1" xfId="23" applyFont="1" applyBorder="1" applyAlignment="1" quotePrefix="1">
      <alignment horizontal="right"/>
      <protection/>
    </xf>
    <xf numFmtId="0" fontId="1" fillId="0" borderId="1" xfId="23" applyFont="1" applyBorder="1">
      <alignment/>
      <protection/>
    </xf>
    <xf numFmtId="0" fontId="8" fillId="0" borderId="1" xfId="23" applyFont="1" applyBorder="1" applyAlignment="1">
      <alignment horizontal="right"/>
      <protection/>
    </xf>
    <xf numFmtId="0" fontId="8" fillId="0" borderId="3" xfId="23" applyFont="1" applyBorder="1" applyAlignment="1" quotePrefix="1">
      <alignment horizontal="right"/>
      <protection/>
    </xf>
    <xf numFmtId="0" fontId="1" fillId="0" borderId="44" xfId="23" applyFont="1" applyBorder="1">
      <alignment/>
      <protection/>
    </xf>
    <xf numFmtId="0" fontId="8" fillId="0" borderId="45" xfId="23" applyFont="1" applyBorder="1" applyAlignment="1">
      <alignment horizontal="right"/>
      <protection/>
    </xf>
    <xf numFmtId="0" fontId="8" fillId="0" borderId="26" xfId="23" applyFont="1" applyBorder="1" applyAlignment="1" quotePrefix="1">
      <alignment horizontal="right"/>
      <protection/>
    </xf>
    <xf numFmtId="0" fontId="8" fillId="0" borderId="45" xfId="23" applyFont="1" applyBorder="1" applyAlignment="1" quotePrefix="1">
      <alignment horizontal="right"/>
      <protection/>
    </xf>
    <xf numFmtId="0" fontId="8" fillId="0" borderId="27" xfId="23" applyFont="1" applyBorder="1" applyAlignment="1">
      <alignment horizontal="right"/>
      <protection/>
    </xf>
    <xf numFmtId="0" fontId="2" fillId="0" borderId="46" xfId="23" applyFont="1" applyBorder="1" applyAlignment="1">
      <alignment horizontal="left"/>
      <protection/>
    </xf>
    <xf numFmtId="3" fontId="1" fillId="0" borderId="1" xfId="23" applyNumberFormat="1" applyFont="1" applyBorder="1" applyAlignment="1">
      <alignment horizontal="right"/>
      <protection/>
    </xf>
    <xf numFmtId="3" fontId="1" fillId="0" borderId="1" xfId="23" applyNumberFormat="1" applyFont="1" applyBorder="1">
      <alignment/>
      <protection/>
    </xf>
    <xf numFmtId="4" fontId="1" fillId="0" borderId="1" xfId="23" applyNumberFormat="1" applyFont="1" applyBorder="1">
      <alignment/>
      <protection/>
    </xf>
    <xf numFmtId="2" fontId="1" fillId="0" borderId="1" xfId="23" applyNumberFormat="1" applyFont="1" applyBorder="1">
      <alignment/>
      <protection/>
    </xf>
    <xf numFmtId="0" fontId="1" fillId="0" borderId="47" xfId="23" applyFont="1" applyBorder="1">
      <alignment/>
      <protection/>
    </xf>
    <xf numFmtId="3" fontId="1" fillId="0" borderId="28" xfId="23" applyNumberFormat="1" applyFont="1" applyBorder="1" applyAlignment="1">
      <alignment horizontal="right"/>
      <protection/>
    </xf>
    <xf numFmtId="3" fontId="1" fillId="0" borderId="28" xfId="23" applyNumberFormat="1" applyFont="1" applyBorder="1">
      <alignment/>
      <protection/>
    </xf>
    <xf numFmtId="0" fontId="1" fillId="0" borderId="16" xfId="23" applyFont="1" applyBorder="1">
      <alignment/>
      <protection/>
    </xf>
    <xf numFmtId="0" fontId="1" fillId="0" borderId="17" xfId="23" applyFont="1" applyBorder="1">
      <alignment/>
      <protection/>
    </xf>
    <xf numFmtId="0" fontId="3" fillId="0" borderId="46" xfId="23" applyFont="1" applyBorder="1">
      <alignment/>
      <protection/>
    </xf>
    <xf numFmtId="2" fontId="1" fillId="0" borderId="20" xfId="23" applyNumberFormat="1" applyFont="1" applyBorder="1">
      <alignment/>
      <protection/>
    </xf>
    <xf numFmtId="2" fontId="1" fillId="0" borderId="0" xfId="23" applyNumberFormat="1" applyFont="1" applyBorder="1">
      <alignment/>
      <protection/>
    </xf>
    <xf numFmtId="0" fontId="9" fillId="0" borderId="48" xfId="23" applyFont="1" applyBorder="1">
      <alignment/>
      <protection/>
    </xf>
    <xf numFmtId="0" fontId="1" fillId="0" borderId="29" xfId="23" applyFont="1" applyBorder="1">
      <alignment/>
      <protection/>
    </xf>
    <xf numFmtId="0" fontId="1" fillId="0" borderId="20" xfId="23" applyFont="1" applyBorder="1">
      <alignment/>
      <protection/>
    </xf>
    <xf numFmtId="0" fontId="1" fillId="0" borderId="0" xfId="23" applyFont="1" applyBorder="1" applyAlignment="1">
      <alignment horizontal="left"/>
      <protection/>
    </xf>
    <xf numFmtId="49" fontId="2" fillId="0" borderId="0" xfId="24" applyNumberFormat="1" applyFont="1" applyBorder="1" applyAlignment="1">
      <alignment horizontal="left"/>
      <protection/>
    </xf>
    <xf numFmtId="0" fontId="2" fillId="0" borderId="30" xfId="24" applyNumberFormat="1" applyFont="1" applyBorder="1" applyAlignment="1">
      <alignment horizontal="left"/>
      <protection/>
    </xf>
    <xf numFmtId="0" fontId="2" fillId="0" borderId="30" xfId="24" applyNumberFormat="1" applyFont="1" applyBorder="1" applyAlignment="1" quotePrefix="1">
      <alignment horizontal="left"/>
      <protection/>
    </xf>
    <xf numFmtId="0" fontId="2" fillId="0" borderId="31" xfId="24" applyNumberFormat="1" applyFont="1" applyBorder="1" applyAlignment="1">
      <alignment horizontal="left"/>
      <protection/>
    </xf>
    <xf numFmtId="0" fontId="2" fillId="0" borderId="49" xfId="24" applyNumberFormat="1" applyFont="1" applyBorder="1" applyAlignment="1">
      <alignment horizontal="left"/>
      <protection/>
    </xf>
    <xf numFmtId="0" fontId="2" fillId="0" borderId="31" xfId="24" applyNumberFormat="1" applyFont="1" applyBorder="1" applyAlignment="1" quotePrefix="1">
      <alignment horizontal="left"/>
      <protection/>
    </xf>
    <xf numFmtId="0" fontId="2" fillId="0" borderId="49" xfId="24" applyNumberFormat="1" applyFont="1" applyBorder="1" applyAlignment="1" quotePrefix="1">
      <alignment horizontal="left"/>
      <protection/>
    </xf>
    <xf numFmtId="0" fontId="8" fillId="0" borderId="3" xfId="27" applyFont="1" applyBorder="1" applyAlignment="1" quotePrefix="1">
      <alignment horizontal="right"/>
      <protection/>
    </xf>
    <xf numFmtId="0" fontId="8" fillId="0" borderId="37" xfId="28" applyFont="1" applyBorder="1">
      <alignment/>
      <protection/>
    </xf>
    <xf numFmtId="0" fontId="8" fillId="0" borderId="0" xfId="27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3" fontId="1" fillId="0" borderId="0" xfId="15" applyNumberFormat="1" applyFont="1" applyFill="1" applyBorder="1" applyAlignment="1" quotePrefix="1">
      <alignment horizontal="right"/>
    </xf>
    <xf numFmtId="0" fontId="4" fillId="0" borderId="0" xfId="27" applyFont="1" applyBorder="1" applyAlignment="1">
      <alignment horizontal="left"/>
      <protection/>
    </xf>
    <xf numFmtId="3" fontId="3" fillId="0" borderId="0" xfId="26" applyNumberFormat="1" applyFont="1" applyBorder="1">
      <alignment/>
      <protection/>
    </xf>
    <xf numFmtId="0" fontId="11" fillId="0" borderId="0" xfId="24" applyFont="1" applyBorder="1" applyAlignment="1" quotePrefix="1">
      <alignment horizontal="left"/>
      <protection/>
    </xf>
    <xf numFmtId="0" fontId="3" fillId="0" borderId="0" xfId="24" applyFont="1">
      <alignment/>
      <protection/>
    </xf>
    <xf numFmtId="0" fontId="3" fillId="0" borderId="0" xfId="24" applyFont="1" applyBorder="1">
      <alignment/>
      <protection/>
    </xf>
    <xf numFmtId="3" fontId="3" fillId="0" borderId="50" xfId="24" applyNumberFormat="1" applyFont="1" applyBorder="1">
      <alignment/>
      <protection/>
    </xf>
    <xf numFmtId="38" fontId="3" fillId="0" borderId="28" xfId="24" applyNumberFormat="1" applyFont="1" applyBorder="1">
      <alignment/>
      <protection/>
    </xf>
    <xf numFmtId="38" fontId="3" fillId="0" borderId="29" xfId="24" applyNumberFormat="1" applyFont="1" applyBorder="1">
      <alignment/>
      <protection/>
    </xf>
    <xf numFmtId="38" fontId="3" fillId="0" borderId="0" xfId="24" applyNumberFormat="1" applyFont="1" applyBorder="1">
      <alignment/>
      <protection/>
    </xf>
    <xf numFmtId="3" fontId="3" fillId="0" borderId="2" xfId="24" applyNumberFormat="1" applyFont="1" applyFill="1" applyBorder="1">
      <alignment/>
      <protection/>
    </xf>
    <xf numFmtId="0" fontId="11" fillId="0" borderId="0" xfId="24" applyFont="1" applyAlignment="1" quotePrefix="1">
      <alignment horizontal="left"/>
      <protection/>
    </xf>
    <xf numFmtId="0" fontId="11" fillId="0" borderId="0" xfId="25" applyFont="1" applyAlignment="1" quotePrefix="1">
      <alignment horizontal="left"/>
      <protection/>
    </xf>
    <xf numFmtId="0" fontId="3" fillId="0" borderId="0" xfId="25" applyFont="1">
      <alignment/>
      <protection/>
    </xf>
    <xf numFmtId="3" fontId="3" fillId="0" borderId="2" xfId="25" applyNumberFormat="1" applyFont="1" applyBorder="1">
      <alignment/>
      <protection/>
    </xf>
    <xf numFmtId="0" fontId="3" fillId="0" borderId="28" xfId="25" applyFont="1" applyBorder="1">
      <alignment/>
      <protection/>
    </xf>
    <xf numFmtId="0" fontId="3" fillId="0" borderId="29" xfId="25" applyFont="1" applyBorder="1">
      <alignment/>
      <protection/>
    </xf>
    <xf numFmtId="3" fontId="1" fillId="0" borderId="0" xfId="19" applyNumberFormat="1" applyFont="1" applyBorder="1" applyAlignment="1">
      <alignment/>
    </xf>
    <xf numFmtId="0" fontId="3" fillId="0" borderId="0" xfId="26" applyFont="1">
      <alignment/>
      <protection/>
    </xf>
    <xf numFmtId="0" fontId="3" fillId="0" borderId="17" xfId="26" applyFont="1" applyBorder="1">
      <alignment/>
      <protection/>
    </xf>
    <xf numFmtId="0" fontId="3" fillId="0" borderId="19" xfId="26" applyFont="1" applyBorder="1">
      <alignment/>
      <protection/>
    </xf>
    <xf numFmtId="0" fontId="11" fillId="0" borderId="0" xfId="26" applyFont="1" applyAlignment="1" quotePrefix="1">
      <alignment horizontal="left"/>
      <protection/>
    </xf>
    <xf numFmtId="0" fontId="1" fillId="0" borderId="31" xfId="24" applyNumberFormat="1" applyFont="1" applyBorder="1" applyAlignment="1" quotePrefix="1">
      <alignment horizontal="left"/>
      <protection/>
    </xf>
    <xf numFmtId="38" fontId="3" fillId="0" borderId="0" xfId="26" applyNumberFormat="1" applyFont="1" applyBorder="1" applyAlignment="1">
      <alignment horizontal="right"/>
      <protection/>
    </xf>
    <xf numFmtId="3" fontId="3" fillId="0" borderId="2" xfId="26" applyNumberFormat="1" applyFont="1" applyBorder="1">
      <alignment/>
      <protection/>
    </xf>
    <xf numFmtId="0" fontId="3" fillId="0" borderId="28" xfId="26" applyFont="1" applyBorder="1">
      <alignment/>
      <protection/>
    </xf>
    <xf numFmtId="0" fontId="3" fillId="0" borderId="29" xfId="26" applyFont="1" applyBorder="1">
      <alignment/>
      <protection/>
    </xf>
    <xf numFmtId="3" fontId="3" fillId="0" borderId="2" xfId="26" applyNumberFormat="1" applyFont="1" applyBorder="1" applyAlignment="1" quotePrefix="1">
      <alignment horizontal="right"/>
      <protection/>
    </xf>
    <xf numFmtId="3" fontId="3" fillId="0" borderId="0" xfId="26" applyNumberFormat="1" applyFont="1">
      <alignment/>
      <protection/>
    </xf>
    <xf numFmtId="0" fontId="1" fillId="0" borderId="0" xfId="24" applyNumberFormat="1" applyFont="1" applyBorder="1" applyAlignment="1" quotePrefix="1">
      <alignment horizontal="left"/>
      <protection/>
    </xf>
    <xf numFmtId="38" fontId="8" fillId="0" borderId="51" xfId="24" applyNumberFormat="1" applyFont="1" applyBorder="1">
      <alignment/>
      <protection/>
    </xf>
    <xf numFmtId="0" fontId="2" fillId="0" borderId="52" xfId="24" applyFont="1" applyBorder="1" applyAlignment="1">
      <alignment horizontal="left"/>
      <protection/>
    </xf>
    <xf numFmtId="0" fontId="2" fillId="0" borderId="52" xfId="24" applyFont="1" applyBorder="1" applyAlignment="1" quotePrefix="1">
      <alignment horizontal="left"/>
      <protection/>
    </xf>
    <xf numFmtId="0" fontId="2" fillId="0" borderId="52" xfId="24" applyFont="1" applyBorder="1">
      <alignment/>
      <protection/>
    </xf>
    <xf numFmtId="49" fontId="2" fillId="0" borderId="30" xfId="24" applyNumberFormat="1" applyFont="1" applyBorder="1" applyAlignment="1">
      <alignment horizontal="left"/>
      <protection/>
    </xf>
    <xf numFmtId="49" fontId="2" fillId="0" borderId="31" xfId="24" applyNumberFormat="1" applyFont="1" applyBorder="1" applyAlignment="1">
      <alignment horizontal="left"/>
      <protection/>
    </xf>
    <xf numFmtId="49" fontId="2" fillId="0" borderId="49" xfId="24" applyNumberFormat="1" applyFont="1" applyBorder="1" applyAlignment="1">
      <alignment horizontal="left"/>
      <protection/>
    </xf>
    <xf numFmtId="0" fontId="4" fillId="0" borderId="0" xfId="24" applyFont="1" applyAlignment="1" quotePrefix="1">
      <alignment horizontal="left"/>
      <protection/>
    </xf>
    <xf numFmtId="0" fontId="4" fillId="0" borderId="0" xfId="25" applyFont="1" applyAlignment="1" quotePrefix="1">
      <alignment horizontal="left"/>
      <protection/>
    </xf>
    <xf numFmtId="0" fontId="4" fillId="0" borderId="0" xfId="26" applyFont="1" applyAlignment="1" quotePrefix="1">
      <alignment horizontal="left"/>
      <protection/>
    </xf>
    <xf numFmtId="0" fontId="5" fillId="0" borderId="0" xfId="24" applyFont="1" applyAlignment="1" quotePrefix="1">
      <alignment horizontal="left"/>
      <protection/>
    </xf>
    <xf numFmtId="0" fontId="5" fillId="0" borderId="0" xfId="25" applyFont="1" applyAlignment="1" quotePrefix="1">
      <alignment horizontal="left"/>
      <protection/>
    </xf>
    <xf numFmtId="0" fontId="5" fillId="0" borderId="0" xfId="26" applyFont="1" applyAlignment="1" quotePrefix="1">
      <alignment horizontal="left"/>
      <protection/>
    </xf>
    <xf numFmtId="0" fontId="3" fillId="0" borderId="20" xfId="24" applyFont="1" applyBorder="1">
      <alignment/>
      <protection/>
    </xf>
    <xf numFmtId="3" fontId="3" fillId="0" borderId="0" xfId="17" applyNumberFormat="1" applyFont="1" applyBorder="1" applyAlignment="1">
      <alignment/>
    </xf>
    <xf numFmtId="3" fontId="3" fillId="0" borderId="0" xfId="24" applyNumberFormat="1" applyFont="1" applyBorder="1">
      <alignment/>
      <protection/>
    </xf>
    <xf numFmtId="0" fontId="3" fillId="0" borderId="20" xfId="25" applyFont="1" applyBorder="1">
      <alignment/>
      <protection/>
    </xf>
    <xf numFmtId="3" fontId="3" fillId="0" borderId="0" xfId="18" applyNumberFormat="1" applyFont="1" applyBorder="1" applyAlignment="1">
      <alignment/>
    </xf>
    <xf numFmtId="0" fontId="3" fillId="0" borderId="31" xfId="24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0" fontId="3" fillId="0" borderId="20" xfId="26" applyFont="1" applyBorder="1">
      <alignment/>
      <protection/>
    </xf>
    <xf numFmtId="3" fontId="3" fillId="0" borderId="0" xfId="19" applyNumberFormat="1" applyFont="1" applyBorder="1" applyAlignment="1">
      <alignment/>
    </xf>
    <xf numFmtId="0" fontId="8" fillId="0" borderId="30" xfId="24" applyFont="1" applyBorder="1" applyAlignment="1" quotePrefix="1">
      <alignment horizontal="left"/>
      <protection/>
    </xf>
    <xf numFmtId="0" fontId="8" fillId="0" borderId="22" xfId="24" applyFont="1" applyBorder="1" applyAlignment="1" quotePrefix="1">
      <alignment horizontal="right"/>
      <protection/>
    </xf>
    <xf numFmtId="0" fontId="8" fillId="0" borderId="23" xfId="24" applyFont="1" applyBorder="1" applyAlignment="1" quotePrefix="1">
      <alignment horizontal="right"/>
      <protection/>
    </xf>
    <xf numFmtId="0" fontId="8" fillId="0" borderId="31" xfId="24" applyFont="1" applyBorder="1">
      <alignment/>
      <protection/>
    </xf>
    <xf numFmtId="0" fontId="8" fillId="0" borderId="0" xfId="24" applyFont="1" applyBorder="1" applyAlignment="1">
      <alignment horizontal="right"/>
      <protection/>
    </xf>
    <xf numFmtId="0" fontId="8" fillId="0" borderId="0" xfId="24" applyFont="1" applyBorder="1" applyAlignment="1" quotePrefix="1">
      <alignment horizontal="right"/>
      <protection/>
    </xf>
    <xf numFmtId="0" fontId="8" fillId="0" borderId="3" xfId="24" applyFont="1" applyBorder="1" applyAlignment="1" quotePrefix="1">
      <alignment horizontal="right"/>
      <protection/>
    </xf>
    <xf numFmtId="0" fontId="8" fillId="0" borderId="32" xfId="24" applyFont="1" applyBorder="1">
      <alignment/>
      <protection/>
    </xf>
    <xf numFmtId="0" fontId="8" fillId="0" borderId="26" xfId="24" applyFont="1" applyBorder="1" applyAlignment="1" quotePrefix="1">
      <alignment horizontal="right"/>
      <protection/>
    </xf>
    <xf numFmtId="0" fontId="8" fillId="0" borderId="27" xfId="24" applyFont="1" applyBorder="1" applyAlignment="1" quotePrefix="1">
      <alignment horizontal="right"/>
      <protection/>
    </xf>
    <xf numFmtId="0" fontId="8" fillId="0" borderId="3" xfId="24" applyFont="1" applyBorder="1" applyAlignment="1">
      <alignment horizontal="right"/>
      <protection/>
    </xf>
    <xf numFmtId="0" fontId="8" fillId="0" borderId="30" xfId="25" applyFont="1" applyBorder="1" applyAlignment="1" quotePrefix="1">
      <alignment horizontal="left"/>
      <protection/>
    </xf>
    <xf numFmtId="0" fontId="8" fillId="0" borderId="22" xfId="25" applyFont="1" applyBorder="1" applyAlignment="1" quotePrefix="1">
      <alignment horizontal="right"/>
      <protection/>
    </xf>
    <xf numFmtId="0" fontId="8" fillId="0" borderId="53" xfId="25" applyFont="1" applyBorder="1" applyAlignment="1" quotePrefix="1">
      <alignment horizontal="left"/>
      <protection/>
    </xf>
    <xf numFmtId="0" fontId="8" fillId="0" borderId="22" xfId="25" applyFont="1" applyBorder="1" applyAlignment="1">
      <alignment horizontal="right"/>
      <protection/>
    </xf>
    <xf numFmtId="0" fontId="8" fillId="0" borderId="23" xfId="25" applyFont="1" applyBorder="1" applyAlignment="1" quotePrefix="1">
      <alignment horizontal="right"/>
      <protection/>
    </xf>
    <xf numFmtId="0" fontId="8" fillId="0" borderId="31" xfId="25" applyFont="1" applyBorder="1">
      <alignment/>
      <protection/>
    </xf>
    <xf numFmtId="0" fontId="8" fillId="0" borderId="0" xfId="25" applyFont="1" applyBorder="1" applyAlignment="1">
      <alignment horizontal="right"/>
      <protection/>
    </xf>
    <xf numFmtId="0" fontId="8" fillId="0" borderId="0" xfId="25" applyFont="1" applyBorder="1" applyAlignment="1" quotePrefix="1">
      <alignment horizontal="right"/>
      <protection/>
    </xf>
    <xf numFmtId="0" fontId="8" fillId="0" borderId="3" xfId="25" applyFont="1" applyBorder="1" applyAlignment="1" quotePrefix="1">
      <alignment horizontal="right"/>
      <protection/>
    </xf>
    <xf numFmtId="0" fontId="8" fillId="0" borderId="32" xfId="25" applyFont="1" applyBorder="1">
      <alignment/>
      <protection/>
    </xf>
    <xf numFmtId="0" fontId="8" fillId="0" borderId="26" xfId="25" applyFont="1" applyBorder="1" applyAlignment="1" quotePrefix="1">
      <alignment horizontal="right"/>
      <protection/>
    </xf>
    <xf numFmtId="0" fontId="8" fillId="0" borderId="27" xfId="25" applyFont="1" applyBorder="1" applyAlignment="1" quotePrefix="1">
      <alignment horizontal="right"/>
      <protection/>
    </xf>
    <xf numFmtId="0" fontId="8" fillId="0" borderId="30" xfId="26" applyFont="1" applyBorder="1" applyAlignment="1" quotePrefix="1">
      <alignment horizontal="left"/>
      <protection/>
    </xf>
    <xf numFmtId="0" fontId="8" fillId="0" borderId="53" xfId="26" applyFont="1" applyBorder="1" applyAlignment="1" quotePrefix="1">
      <alignment horizontal="left"/>
      <protection/>
    </xf>
    <xf numFmtId="0" fontId="8" fillId="0" borderId="53" xfId="26" applyFont="1" applyBorder="1">
      <alignment/>
      <protection/>
    </xf>
    <xf numFmtId="0" fontId="8" fillId="0" borderId="53" xfId="26" applyFont="1" applyBorder="1" applyAlignment="1" quotePrefix="1">
      <alignment horizontal="center"/>
      <protection/>
    </xf>
    <xf numFmtId="0" fontId="8" fillId="0" borderId="53" xfId="26" applyFont="1" applyBorder="1" applyAlignment="1">
      <alignment horizontal="center"/>
      <protection/>
    </xf>
    <xf numFmtId="0" fontId="8" fillId="0" borderId="22" xfId="26" applyFont="1" applyBorder="1" applyAlignment="1">
      <alignment horizontal="right"/>
      <protection/>
    </xf>
    <xf numFmtId="0" fontId="8" fillId="0" borderId="23" xfId="26" applyFont="1" applyBorder="1" applyAlignment="1" quotePrefix="1">
      <alignment horizontal="right"/>
      <protection/>
    </xf>
    <xf numFmtId="0" fontId="8" fillId="0" borderId="31" xfId="26" applyFont="1" applyBorder="1">
      <alignment/>
      <protection/>
    </xf>
    <xf numFmtId="0" fontId="8" fillId="0" borderId="0" xfId="26" applyFont="1" applyBorder="1" applyAlignment="1">
      <alignment horizontal="right"/>
      <protection/>
    </xf>
    <xf numFmtId="0" fontId="8" fillId="0" borderId="0" xfId="26" applyFont="1" applyBorder="1" applyAlignment="1" quotePrefix="1">
      <alignment horizontal="right"/>
      <protection/>
    </xf>
    <xf numFmtId="0" fontId="8" fillId="0" borderId="3" xfId="26" applyFont="1" applyBorder="1" applyAlignment="1">
      <alignment horizontal="right"/>
      <protection/>
    </xf>
    <xf numFmtId="0" fontId="8" fillId="0" borderId="32" xfId="26" applyFont="1" applyBorder="1">
      <alignment/>
      <protection/>
    </xf>
    <xf numFmtId="0" fontId="8" fillId="0" borderId="26" xfId="26" applyFont="1" applyBorder="1" applyAlignment="1">
      <alignment horizontal="right"/>
      <protection/>
    </xf>
    <xf numFmtId="0" fontId="8" fillId="0" borderId="26" xfId="26" applyFont="1" applyBorder="1" applyAlignment="1" quotePrefix="1">
      <alignment horizontal="right"/>
      <protection/>
    </xf>
    <xf numFmtId="0" fontId="8" fillId="0" borderId="26" xfId="26" applyFont="1" applyBorder="1">
      <alignment/>
      <protection/>
    </xf>
    <xf numFmtId="0" fontId="8" fillId="0" borderId="27" xfId="26" applyFont="1" applyBorder="1" applyAlignment="1" quotePrefix="1">
      <alignment horizontal="right"/>
      <protection/>
    </xf>
    <xf numFmtId="0" fontId="8" fillId="0" borderId="0" xfId="26" applyFont="1" applyAlignment="1">
      <alignment horizontal="right"/>
      <protection/>
    </xf>
    <xf numFmtId="0" fontId="8" fillId="0" borderId="3" xfId="26" applyFont="1" applyBorder="1" applyAlignment="1" quotePrefix="1">
      <alignment horizontal="right"/>
      <protection/>
    </xf>
    <xf numFmtId="0" fontId="8" fillId="0" borderId="0" xfId="26" applyFont="1" applyBorder="1" applyAlignment="1">
      <alignment horizontal="center"/>
      <protection/>
    </xf>
    <xf numFmtId="0" fontId="8" fillId="0" borderId="0" xfId="26" applyFont="1" applyBorder="1" applyAlignment="1">
      <alignment horizontal="left"/>
      <protection/>
    </xf>
    <xf numFmtId="3" fontId="1" fillId="0" borderId="0" xfId="27" applyNumberFormat="1" applyFont="1" applyFill="1">
      <alignment/>
      <protection/>
    </xf>
    <xf numFmtId="3" fontId="1" fillId="0" borderId="0" xfId="0" applyNumberFormat="1" applyFont="1" applyAlignment="1">
      <alignment horizontal="center"/>
    </xf>
    <xf numFmtId="0" fontId="1" fillId="0" borderId="0" xfId="26" applyFont="1" applyAlignment="1">
      <alignment horizontal="center"/>
      <protection/>
    </xf>
    <xf numFmtId="0" fontId="8" fillId="0" borderId="53" xfId="26" applyFont="1" applyBorder="1" applyAlignment="1" quotePrefix="1">
      <alignment horizontal="center"/>
      <protection/>
    </xf>
    <xf numFmtId="0" fontId="8" fillId="0" borderId="53" xfId="26" applyFont="1" applyBorder="1" applyAlignment="1">
      <alignment horizontal="center"/>
      <protection/>
    </xf>
    <xf numFmtId="0" fontId="1" fillId="0" borderId="0" xfId="24" applyFont="1" applyAlignment="1">
      <alignment horizontal="left" shrinkToFit="1"/>
      <protection/>
    </xf>
  </cellXfs>
  <cellStyles count="16">
    <cellStyle name="Normal" xfId="0"/>
    <cellStyle name="Comma" xfId="15"/>
    <cellStyle name="Comma [0]" xfId="16"/>
    <cellStyle name="Millares_SOAPAB" xfId="17"/>
    <cellStyle name="Millares_SOAPC" xfId="18"/>
    <cellStyle name="Millares_SOAPDE" xfId="19"/>
    <cellStyle name="Millares_SOAPFGH" xfId="20"/>
    <cellStyle name="Currency" xfId="21"/>
    <cellStyle name="Currency [0]" xfId="22"/>
    <cellStyle name="Normal_RESUSOAP" xfId="23"/>
    <cellStyle name="Normal_SOAPAB" xfId="24"/>
    <cellStyle name="Normal_SOAPC" xfId="25"/>
    <cellStyle name="Normal_SOAPDE" xfId="26"/>
    <cellStyle name="Normal_SOAPFGH" xfId="27"/>
    <cellStyle name="Normal_TODOSOAP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2.421875" style="22" customWidth="1"/>
    <col min="2" max="4" width="13.7109375" style="22" customWidth="1"/>
    <col min="5" max="5" width="16.57421875" style="197" customWidth="1"/>
    <col min="6" max="6" width="11.7109375" style="22" customWidth="1"/>
    <col min="7" max="7" width="9.140625" style="22" customWidth="1"/>
    <col min="8" max="8" width="8.8515625" style="22" customWidth="1"/>
    <col min="9" max="9" width="9.140625" style="22" customWidth="1"/>
    <col min="10" max="16384" width="11.421875" style="22" customWidth="1"/>
  </cols>
  <sheetData>
    <row r="1" ht="12.75">
      <c r="A1" s="21" t="s">
        <v>120</v>
      </c>
    </row>
    <row r="2" ht="12.75">
      <c r="A2" s="21" t="s">
        <v>130</v>
      </c>
    </row>
    <row r="3" spans="1:6" ht="12.75">
      <c r="A3" s="196" t="s">
        <v>67</v>
      </c>
      <c r="B3" s="23"/>
      <c r="C3" s="23"/>
      <c r="D3" s="23"/>
      <c r="E3" s="198"/>
      <c r="F3" s="23"/>
    </row>
    <row r="4" ht="12.75"/>
    <row r="5" ht="12.75">
      <c r="A5" s="233" t="s">
        <v>68</v>
      </c>
    </row>
    <row r="6" spans="1:2" ht="12.75" customHeight="1" thickBot="1">
      <c r="A6" s="230" t="s">
        <v>142</v>
      </c>
      <c r="B6" s="24"/>
    </row>
    <row r="7" spans="1:9" ht="12.75" customHeight="1" thickBot="1" thickTop="1">
      <c r="A7" s="246"/>
      <c r="B7" s="247" t="s">
        <v>52</v>
      </c>
      <c r="C7" s="247" t="s">
        <v>52</v>
      </c>
      <c r="D7" s="247" t="s">
        <v>52</v>
      </c>
      <c r="E7" s="248" t="s">
        <v>69</v>
      </c>
      <c r="G7" s="25" t="s">
        <v>70</v>
      </c>
      <c r="H7" s="26"/>
      <c r="I7" s="27"/>
    </row>
    <row r="8" spans="1:9" ht="12.75" customHeight="1" thickTop="1">
      <c r="A8" s="249" t="s">
        <v>1</v>
      </c>
      <c r="B8" s="250" t="s">
        <v>71</v>
      </c>
      <c r="C8" s="251" t="s">
        <v>28</v>
      </c>
      <c r="D8" s="250" t="s">
        <v>72</v>
      </c>
      <c r="E8" s="252" t="s">
        <v>73</v>
      </c>
      <c r="G8" s="28"/>
      <c r="H8" s="23"/>
      <c r="I8" s="29"/>
    </row>
    <row r="9" spans="1:9" ht="12.75">
      <c r="A9" s="253"/>
      <c r="B9" s="254" t="s">
        <v>74</v>
      </c>
      <c r="C9" s="254" t="s">
        <v>75</v>
      </c>
      <c r="D9" s="254" t="s">
        <v>76</v>
      </c>
      <c r="E9" s="255" t="s">
        <v>77</v>
      </c>
      <c r="G9" s="30" t="s">
        <v>78</v>
      </c>
      <c r="H9" s="31" t="s">
        <v>79</v>
      </c>
      <c r="I9" s="32" t="s">
        <v>80</v>
      </c>
    </row>
    <row r="10" spans="1:10" ht="12.75">
      <c r="A10" s="184" t="s">
        <v>124</v>
      </c>
      <c r="B10" s="33">
        <v>2</v>
      </c>
      <c r="C10" s="33">
        <v>0</v>
      </c>
      <c r="D10" s="193">
        <v>700</v>
      </c>
      <c r="E10" s="199">
        <f aca="true" t="shared" si="0" ref="E10:E26">SUM(B10:D10)</f>
        <v>702</v>
      </c>
      <c r="G10" s="34">
        <f aca="true" t="shared" si="1" ref="G10:G26">D10</f>
        <v>700</v>
      </c>
      <c r="H10" s="35">
        <f aca="true" t="shared" si="2" ref="H10:H26">E40</f>
        <v>700</v>
      </c>
      <c r="I10" s="36">
        <f aca="true" t="shared" si="3" ref="I10:I26">+G10-H10</f>
        <v>0</v>
      </c>
      <c r="J10" s="182" t="str">
        <f aca="true" t="shared" si="4" ref="J10:J26">A10</f>
        <v>ABN Amro</v>
      </c>
    </row>
    <row r="11" spans="1:10" ht="12.75">
      <c r="A11" s="224" t="s">
        <v>126</v>
      </c>
      <c r="B11" s="37">
        <v>0</v>
      </c>
      <c r="C11" s="37">
        <v>0</v>
      </c>
      <c r="D11" s="38">
        <v>6130</v>
      </c>
      <c r="E11" s="199">
        <f t="shared" si="0"/>
        <v>6130</v>
      </c>
      <c r="G11" s="34">
        <f t="shared" si="1"/>
        <v>6130</v>
      </c>
      <c r="H11" s="35">
        <f t="shared" si="2"/>
        <v>6130</v>
      </c>
      <c r="I11" s="36">
        <f t="shared" si="3"/>
        <v>0</v>
      </c>
      <c r="J11" s="182" t="str">
        <f t="shared" si="4"/>
        <v>AGF</v>
      </c>
    </row>
    <row r="12" spans="1:10" ht="12.75">
      <c r="A12" s="224" t="s">
        <v>117</v>
      </c>
      <c r="B12" s="37">
        <v>8</v>
      </c>
      <c r="C12" s="37">
        <v>0</v>
      </c>
      <c r="D12" s="38">
        <v>5063</v>
      </c>
      <c r="E12" s="199">
        <f t="shared" si="0"/>
        <v>5071</v>
      </c>
      <c r="G12" s="34">
        <f t="shared" si="1"/>
        <v>5063</v>
      </c>
      <c r="H12" s="35">
        <f t="shared" si="2"/>
        <v>5063</v>
      </c>
      <c r="I12" s="36">
        <f t="shared" si="3"/>
        <v>0</v>
      </c>
      <c r="J12" s="182" t="str">
        <f t="shared" si="4"/>
        <v>Aseguradora Magallanes</v>
      </c>
    </row>
    <row r="13" spans="1:10" ht="12.75">
      <c r="A13" s="224" t="s">
        <v>141</v>
      </c>
      <c r="B13" s="37">
        <v>0</v>
      </c>
      <c r="C13" s="37">
        <v>0</v>
      </c>
      <c r="D13" s="38">
        <v>1388</v>
      </c>
      <c r="E13" s="199">
        <f t="shared" si="0"/>
        <v>1388</v>
      </c>
      <c r="G13" s="34">
        <f t="shared" si="1"/>
        <v>1388</v>
      </c>
      <c r="H13" s="35">
        <f t="shared" si="2"/>
        <v>1388</v>
      </c>
      <c r="I13" s="36">
        <f t="shared" si="3"/>
        <v>0</v>
      </c>
      <c r="J13" s="182" t="str">
        <f t="shared" si="4"/>
        <v>Bci</v>
      </c>
    </row>
    <row r="14" spans="1:10" ht="12.75">
      <c r="A14" s="224" t="s">
        <v>10</v>
      </c>
      <c r="B14" s="37">
        <v>1</v>
      </c>
      <c r="C14" s="37">
        <v>0</v>
      </c>
      <c r="D14" s="38">
        <v>1941</v>
      </c>
      <c r="E14" s="199">
        <f t="shared" si="0"/>
        <v>1942</v>
      </c>
      <c r="G14" s="34">
        <f t="shared" si="1"/>
        <v>1941</v>
      </c>
      <c r="H14" s="35">
        <f t="shared" si="2"/>
        <v>1941</v>
      </c>
      <c r="I14" s="36">
        <f t="shared" si="3"/>
        <v>0</v>
      </c>
      <c r="J14" s="182" t="str">
        <f t="shared" si="4"/>
        <v>Chilena Consolidada</v>
      </c>
    </row>
    <row r="15" spans="1:10" ht="12.75">
      <c r="A15" s="225" t="s">
        <v>119</v>
      </c>
      <c r="B15" s="37">
        <v>48</v>
      </c>
      <c r="C15" s="37">
        <v>0</v>
      </c>
      <c r="D15" s="38">
        <v>457</v>
      </c>
      <c r="E15" s="199">
        <f t="shared" si="0"/>
        <v>505</v>
      </c>
      <c r="G15" s="34">
        <f t="shared" si="1"/>
        <v>457</v>
      </c>
      <c r="H15" s="35">
        <f t="shared" si="2"/>
        <v>457</v>
      </c>
      <c r="I15" s="36">
        <f t="shared" si="3"/>
        <v>0</v>
      </c>
      <c r="J15" s="182" t="str">
        <f t="shared" si="4"/>
        <v>Consorcio Nacional</v>
      </c>
    </row>
    <row r="16" spans="1:10" ht="12.75">
      <c r="A16" s="226" t="s">
        <v>11</v>
      </c>
      <c r="B16" s="37">
        <v>0</v>
      </c>
      <c r="C16" s="37">
        <v>0</v>
      </c>
      <c r="D16" s="38">
        <v>2899</v>
      </c>
      <c r="E16" s="199">
        <f t="shared" si="0"/>
        <v>2899</v>
      </c>
      <c r="G16" s="34">
        <f t="shared" si="1"/>
        <v>2899</v>
      </c>
      <c r="H16" s="35">
        <f t="shared" si="2"/>
        <v>2899</v>
      </c>
      <c r="I16" s="36">
        <f t="shared" si="3"/>
        <v>0</v>
      </c>
      <c r="J16" s="182" t="str">
        <f t="shared" si="4"/>
        <v>Cruz del Sur</v>
      </c>
    </row>
    <row r="17" spans="1:10" ht="12.75">
      <c r="A17" s="226" t="s">
        <v>138</v>
      </c>
      <c r="B17" s="37">
        <v>3</v>
      </c>
      <c r="C17" s="37">
        <v>0</v>
      </c>
      <c r="D17" s="38">
        <v>1796</v>
      </c>
      <c r="E17" s="199">
        <f t="shared" si="0"/>
        <v>1799</v>
      </c>
      <c r="G17" s="34">
        <f t="shared" si="1"/>
        <v>1796</v>
      </c>
      <c r="H17" s="35">
        <f t="shared" si="2"/>
        <v>1796</v>
      </c>
      <c r="I17" s="36">
        <f t="shared" si="3"/>
        <v>0</v>
      </c>
      <c r="J17" s="182" t="str">
        <f t="shared" si="4"/>
        <v>ING</v>
      </c>
    </row>
    <row r="18" spans="1:10" ht="12.75">
      <c r="A18" s="226" t="s">
        <v>139</v>
      </c>
      <c r="B18" s="37">
        <v>31</v>
      </c>
      <c r="C18" s="37">
        <v>145</v>
      </c>
      <c r="D18" s="38">
        <v>1809</v>
      </c>
      <c r="E18" s="199">
        <f t="shared" si="0"/>
        <v>1985</v>
      </c>
      <c r="G18" s="34">
        <f t="shared" si="1"/>
        <v>1809</v>
      </c>
      <c r="H18" s="35">
        <f t="shared" si="2"/>
        <v>1809</v>
      </c>
      <c r="I18" s="36">
        <f t="shared" si="3"/>
        <v>0</v>
      </c>
      <c r="J18" s="182" t="str">
        <f t="shared" si="4"/>
        <v>ING Vida</v>
      </c>
    </row>
    <row r="19" spans="1:10" ht="12.75">
      <c r="A19" s="226" t="s">
        <v>12</v>
      </c>
      <c r="B19" s="37">
        <v>0</v>
      </c>
      <c r="C19" s="37">
        <v>0</v>
      </c>
      <c r="D19" s="38">
        <v>4</v>
      </c>
      <c r="E19" s="199">
        <f t="shared" si="0"/>
        <v>4</v>
      </c>
      <c r="G19" s="34">
        <f t="shared" si="1"/>
        <v>4</v>
      </c>
      <c r="H19" s="35">
        <f t="shared" si="2"/>
        <v>4</v>
      </c>
      <c r="I19" s="36">
        <f t="shared" si="3"/>
        <v>0</v>
      </c>
      <c r="J19" s="182" t="str">
        <f t="shared" si="4"/>
        <v>Interamericana</v>
      </c>
    </row>
    <row r="20" spans="1:10" ht="12.75">
      <c r="A20" s="225" t="s">
        <v>13</v>
      </c>
      <c r="B20" s="22">
        <v>55</v>
      </c>
      <c r="C20" s="22">
        <v>0</v>
      </c>
      <c r="D20" s="39">
        <v>2797</v>
      </c>
      <c r="E20" s="199">
        <f t="shared" si="0"/>
        <v>2852</v>
      </c>
      <c r="G20" s="34">
        <f t="shared" si="1"/>
        <v>2797</v>
      </c>
      <c r="H20" s="35">
        <f t="shared" si="2"/>
        <v>2797</v>
      </c>
      <c r="I20" s="36">
        <f t="shared" si="3"/>
        <v>0</v>
      </c>
      <c r="J20" s="182" t="str">
        <f t="shared" si="4"/>
        <v>Interamericana Vida</v>
      </c>
    </row>
    <row r="21" spans="1:10" ht="12.75">
      <c r="A21" s="224" t="s">
        <v>14</v>
      </c>
      <c r="B21" s="37">
        <v>3</v>
      </c>
      <c r="C21" s="37">
        <v>0</v>
      </c>
      <c r="D21" s="38">
        <v>3232</v>
      </c>
      <c r="E21" s="199">
        <f t="shared" si="0"/>
        <v>3235</v>
      </c>
      <c r="G21" s="34">
        <f t="shared" si="1"/>
        <v>3232</v>
      </c>
      <c r="H21" s="35">
        <f t="shared" si="2"/>
        <v>3232</v>
      </c>
      <c r="I21" s="36">
        <f t="shared" si="3"/>
        <v>0</v>
      </c>
      <c r="J21" s="182" t="str">
        <f t="shared" si="4"/>
        <v>Las Américas</v>
      </c>
    </row>
    <row r="22" spans="1:10" ht="12.75">
      <c r="A22" s="224" t="s">
        <v>144</v>
      </c>
      <c r="B22" s="37">
        <v>0</v>
      </c>
      <c r="C22" s="37">
        <v>0</v>
      </c>
      <c r="D22" s="38">
        <v>9</v>
      </c>
      <c r="E22" s="199">
        <f t="shared" si="0"/>
        <v>9</v>
      </c>
      <c r="G22" s="34">
        <f t="shared" si="1"/>
        <v>9</v>
      </c>
      <c r="H22" s="35">
        <f t="shared" si="2"/>
        <v>9</v>
      </c>
      <c r="I22" s="36">
        <f t="shared" si="3"/>
        <v>0</v>
      </c>
      <c r="J22" s="182" t="str">
        <f t="shared" si="4"/>
        <v>Ise Chile</v>
      </c>
    </row>
    <row r="23" spans="1:10" ht="12.75">
      <c r="A23" s="226" t="s">
        <v>125</v>
      </c>
      <c r="B23" s="37">
        <v>0</v>
      </c>
      <c r="C23" s="37">
        <v>0</v>
      </c>
      <c r="D23" s="192">
        <v>1624</v>
      </c>
      <c r="E23" s="199">
        <f t="shared" si="0"/>
        <v>1624</v>
      </c>
      <c r="G23" s="34">
        <f t="shared" si="1"/>
        <v>1624</v>
      </c>
      <c r="H23" s="35">
        <f t="shared" si="2"/>
        <v>1624</v>
      </c>
      <c r="I23" s="36">
        <f t="shared" si="3"/>
        <v>0</v>
      </c>
      <c r="J23" s="182" t="str">
        <f t="shared" si="4"/>
        <v>Mapfre</v>
      </c>
    </row>
    <row r="24" spans="1:10" ht="12.75">
      <c r="A24" s="224" t="s">
        <v>15</v>
      </c>
      <c r="B24" s="37">
        <v>17</v>
      </c>
      <c r="C24" s="37">
        <v>0</v>
      </c>
      <c r="D24" s="38">
        <v>1741</v>
      </c>
      <c r="E24" s="199">
        <f t="shared" si="0"/>
        <v>1758</v>
      </c>
      <c r="G24" s="34">
        <f t="shared" si="1"/>
        <v>1741</v>
      </c>
      <c r="H24" s="35">
        <f t="shared" si="2"/>
        <v>1741</v>
      </c>
      <c r="I24" s="36">
        <f t="shared" si="3"/>
        <v>0</v>
      </c>
      <c r="J24" s="182" t="str">
        <f t="shared" si="4"/>
        <v>Renta Nacional</v>
      </c>
    </row>
    <row r="25" spans="1:10" ht="12.75">
      <c r="A25" s="226" t="s">
        <v>128</v>
      </c>
      <c r="B25" s="37">
        <v>0</v>
      </c>
      <c r="C25" s="37">
        <v>0</v>
      </c>
      <c r="D25" s="38">
        <v>9</v>
      </c>
      <c r="E25" s="199">
        <f t="shared" si="0"/>
        <v>9</v>
      </c>
      <c r="G25" s="34">
        <f t="shared" si="1"/>
        <v>9</v>
      </c>
      <c r="H25" s="35">
        <f t="shared" si="2"/>
        <v>9</v>
      </c>
      <c r="I25" s="36">
        <f t="shared" si="3"/>
        <v>0</v>
      </c>
      <c r="J25" s="182" t="str">
        <f t="shared" si="4"/>
        <v>Royal</v>
      </c>
    </row>
    <row r="26" spans="1:10" ht="13.5" thickBot="1">
      <c r="A26" s="226" t="s">
        <v>140</v>
      </c>
      <c r="B26" s="37">
        <v>3</v>
      </c>
      <c r="C26" s="37">
        <v>0</v>
      </c>
      <c r="D26" s="192">
        <v>2322</v>
      </c>
      <c r="E26" s="199">
        <f t="shared" si="0"/>
        <v>2325</v>
      </c>
      <c r="G26" s="40">
        <f t="shared" si="1"/>
        <v>2322</v>
      </c>
      <c r="H26" s="41">
        <f t="shared" si="2"/>
        <v>2322</v>
      </c>
      <c r="I26" s="223">
        <f t="shared" si="3"/>
        <v>0</v>
      </c>
      <c r="J26" s="182" t="str">
        <f t="shared" si="4"/>
        <v>Security</v>
      </c>
    </row>
    <row r="27" spans="1:8" ht="12.75" customHeight="1" thickTop="1">
      <c r="A27" s="42"/>
      <c r="B27" s="43"/>
      <c r="C27" s="44"/>
      <c r="D27" s="44"/>
      <c r="E27" s="200"/>
      <c r="H27" s="23"/>
    </row>
    <row r="28" spans="1:6" ht="12.75" customHeight="1">
      <c r="A28" s="236" t="s">
        <v>16</v>
      </c>
      <c r="B28" s="237">
        <f>SUM(B10:B26)</f>
        <v>171</v>
      </c>
      <c r="C28" s="237">
        <f>SUM(C10:C26)</f>
        <v>145</v>
      </c>
      <c r="D28" s="237">
        <f>SUM(D10:D26)</f>
        <v>33921</v>
      </c>
      <c r="E28" s="15">
        <f>SUM(E10:E26)</f>
        <v>34237</v>
      </c>
      <c r="F28" s="45"/>
    </row>
    <row r="29" spans="1:5" ht="12.75" customHeight="1">
      <c r="A29" s="46"/>
      <c r="B29" s="47"/>
      <c r="C29" s="48"/>
      <c r="D29" s="48"/>
      <c r="E29" s="201"/>
    </row>
    <row r="30" spans="2:5" ht="12.75" customHeight="1">
      <c r="B30" s="49"/>
      <c r="C30" s="35"/>
      <c r="D30" s="35"/>
      <c r="E30" s="202"/>
    </row>
    <row r="31" spans="1:5" ht="12.75" customHeight="1">
      <c r="A31" s="21"/>
      <c r="B31" s="49"/>
      <c r="C31" s="35"/>
      <c r="D31" s="35"/>
      <c r="E31" s="202"/>
    </row>
    <row r="32" spans="1:5" ht="12.75" customHeight="1">
      <c r="A32" s="50"/>
      <c r="B32" s="49"/>
      <c r="C32" s="35"/>
      <c r="D32" s="35"/>
      <c r="E32" s="202"/>
    </row>
    <row r="33" spans="1:5" ht="12.75" customHeight="1">
      <c r="A33" s="50"/>
      <c r="B33" s="49"/>
      <c r="C33" s="35"/>
      <c r="D33" s="35"/>
      <c r="E33" s="202"/>
    </row>
    <row r="34" ht="12.75">
      <c r="A34" s="21" t="s">
        <v>131</v>
      </c>
    </row>
    <row r="35" ht="12.75" customHeight="1">
      <c r="A35" s="233" t="s">
        <v>81</v>
      </c>
    </row>
    <row r="36" spans="1:2" ht="12.75" customHeight="1">
      <c r="A36" s="230" t="str">
        <f>A6</f>
        <v>      (entre el 1 de enero y 31 de diciembre de 2003)</v>
      </c>
      <c r="B36" s="204"/>
    </row>
    <row r="37" spans="1:5" ht="12.75">
      <c r="A37" s="246"/>
      <c r="B37" s="247" t="s">
        <v>52</v>
      </c>
      <c r="C37" s="247" t="s">
        <v>52</v>
      </c>
      <c r="D37" s="247" t="s">
        <v>52</v>
      </c>
      <c r="E37" s="248" t="s">
        <v>40</v>
      </c>
    </row>
    <row r="38" spans="1:5" ht="12.75">
      <c r="A38" s="249" t="s">
        <v>1</v>
      </c>
      <c r="B38" s="250" t="s">
        <v>56</v>
      </c>
      <c r="C38" s="251" t="s">
        <v>82</v>
      </c>
      <c r="D38" s="250" t="s">
        <v>57</v>
      </c>
      <c r="E38" s="256"/>
    </row>
    <row r="39" spans="1:5" ht="12.75">
      <c r="A39" s="253"/>
      <c r="B39" s="254" t="s">
        <v>83</v>
      </c>
      <c r="C39" s="254" t="s">
        <v>84</v>
      </c>
      <c r="D39" s="254" t="s">
        <v>85</v>
      </c>
      <c r="E39" s="255" t="s">
        <v>86</v>
      </c>
    </row>
    <row r="40" spans="1:5" ht="12.75">
      <c r="A40" s="227" t="str">
        <f aca="true" t="shared" si="5" ref="A40:A48">A10</f>
        <v>ABN Amro</v>
      </c>
      <c r="B40" s="38">
        <v>550</v>
      </c>
      <c r="C40" s="38">
        <v>43</v>
      </c>
      <c r="D40" s="38">
        <v>107</v>
      </c>
      <c r="E40" s="203">
        <f aca="true" t="shared" si="6" ref="E40:E56">SUM(B40:D40)</f>
        <v>700</v>
      </c>
    </row>
    <row r="41" spans="1:5" ht="12.75">
      <c r="A41" s="228" t="str">
        <f t="shared" si="5"/>
        <v>AGF</v>
      </c>
      <c r="B41" s="38">
        <v>103</v>
      </c>
      <c r="C41" s="38">
        <v>0</v>
      </c>
      <c r="D41" s="38">
        <v>6027</v>
      </c>
      <c r="E41" s="203">
        <f t="shared" si="6"/>
        <v>6130</v>
      </c>
    </row>
    <row r="42" spans="1:5" ht="12.75">
      <c r="A42" s="228" t="str">
        <f t="shared" si="5"/>
        <v>Aseguradora Magallanes</v>
      </c>
      <c r="B42" s="38">
        <v>4637</v>
      </c>
      <c r="C42" s="38">
        <v>0</v>
      </c>
      <c r="D42" s="38">
        <v>426</v>
      </c>
      <c r="E42" s="203">
        <f t="shared" si="6"/>
        <v>5063</v>
      </c>
    </row>
    <row r="43" spans="1:5" ht="12.75">
      <c r="A43" s="228" t="str">
        <f t="shared" si="5"/>
        <v>Bci</v>
      </c>
      <c r="B43" s="38">
        <v>372</v>
      </c>
      <c r="C43" s="38">
        <v>954</v>
      </c>
      <c r="D43" s="38">
        <v>62</v>
      </c>
      <c r="E43" s="203">
        <f t="shared" si="6"/>
        <v>1388</v>
      </c>
    </row>
    <row r="44" spans="1:5" ht="12.75">
      <c r="A44" s="228" t="str">
        <f t="shared" si="5"/>
        <v>Chilena Consolidada</v>
      </c>
      <c r="B44" s="38">
        <v>927</v>
      </c>
      <c r="C44" s="38">
        <v>809</v>
      </c>
      <c r="D44" s="38">
        <v>205</v>
      </c>
      <c r="E44" s="203">
        <f t="shared" si="6"/>
        <v>1941</v>
      </c>
    </row>
    <row r="45" spans="1:5" ht="12.75">
      <c r="A45" s="228" t="str">
        <f t="shared" si="5"/>
        <v>Consorcio Nacional</v>
      </c>
      <c r="B45" s="38">
        <v>457</v>
      </c>
      <c r="C45" s="38">
        <v>0</v>
      </c>
      <c r="D45" s="38">
        <v>0</v>
      </c>
      <c r="E45" s="203">
        <f t="shared" si="6"/>
        <v>457</v>
      </c>
    </row>
    <row r="46" spans="1:5" ht="12.75">
      <c r="A46" s="228" t="str">
        <f t="shared" si="5"/>
        <v>Cruz del Sur</v>
      </c>
      <c r="B46" s="38">
        <v>1847</v>
      </c>
      <c r="C46" s="38">
        <v>936</v>
      </c>
      <c r="D46" s="38">
        <v>116</v>
      </c>
      <c r="E46" s="203">
        <f t="shared" si="6"/>
        <v>2899</v>
      </c>
    </row>
    <row r="47" spans="1:5" ht="12.75">
      <c r="A47" s="228" t="str">
        <f t="shared" si="5"/>
        <v>ING</v>
      </c>
      <c r="B47" s="38">
        <v>818</v>
      </c>
      <c r="C47" s="38">
        <v>461</v>
      </c>
      <c r="D47" s="38">
        <v>517</v>
      </c>
      <c r="E47" s="203">
        <f t="shared" si="6"/>
        <v>1796</v>
      </c>
    </row>
    <row r="48" spans="1:5" ht="12.75">
      <c r="A48" s="228" t="str">
        <f t="shared" si="5"/>
        <v>ING Vida</v>
      </c>
      <c r="B48" s="38">
        <v>65</v>
      </c>
      <c r="C48" s="38">
        <v>1725</v>
      </c>
      <c r="D48" s="38">
        <v>19</v>
      </c>
      <c r="E48" s="203">
        <f t="shared" si="6"/>
        <v>1809</v>
      </c>
    </row>
    <row r="49" spans="1:5" ht="12.75">
      <c r="A49" s="228" t="str">
        <f aca="true" t="shared" si="7" ref="A49:A56">A19</f>
        <v>Interamericana</v>
      </c>
      <c r="B49" s="38">
        <v>3</v>
      </c>
      <c r="C49" s="38">
        <v>0</v>
      </c>
      <c r="D49" s="38">
        <v>1</v>
      </c>
      <c r="E49" s="203">
        <f t="shared" si="6"/>
        <v>4</v>
      </c>
    </row>
    <row r="50" spans="1:5" ht="12.75">
      <c r="A50" s="228" t="str">
        <f t="shared" si="7"/>
        <v>Interamericana Vida</v>
      </c>
      <c r="B50" s="38">
        <v>101</v>
      </c>
      <c r="C50" s="38">
        <v>2412</v>
      </c>
      <c r="D50" s="38">
        <v>284</v>
      </c>
      <c r="E50" s="203">
        <f t="shared" si="6"/>
        <v>2797</v>
      </c>
    </row>
    <row r="51" spans="1:5" ht="12.75">
      <c r="A51" s="228" t="str">
        <f t="shared" si="7"/>
        <v>Las Américas</v>
      </c>
      <c r="B51" s="38">
        <v>1524</v>
      </c>
      <c r="C51" s="38">
        <v>1620</v>
      </c>
      <c r="D51" s="38">
        <v>88</v>
      </c>
      <c r="E51" s="203">
        <f t="shared" si="6"/>
        <v>3232</v>
      </c>
    </row>
    <row r="52" spans="1:5" ht="12.75">
      <c r="A52" s="228" t="str">
        <f t="shared" si="7"/>
        <v>Ise Chile</v>
      </c>
      <c r="B52" s="38">
        <v>9</v>
      </c>
      <c r="C52" s="38">
        <v>0</v>
      </c>
      <c r="D52" s="38">
        <v>0</v>
      </c>
      <c r="E52" s="203">
        <f t="shared" si="6"/>
        <v>9</v>
      </c>
    </row>
    <row r="53" spans="1:5" ht="12.75">
      <c r="A53" s="228" t="str">
        <f t="shared" si="7"/>
        <v>Mapfre</v>
      </c>
      <c r="B53" s="38">
        <v>1386</v>
      </c>
      <c r="C53" s="38">
        <v>238</v>
      </c>
      <c r="D53" s="38">
        <v>0</v>
      </c>
      <c r="E53" s="203">
        <f t="shared" si="6"/>
        <v>1624</v>
      </c>
    </row>
    <row r="54" spans="1:5" ht="12.75">
      <c r="A54" s="228" t="str">
        <f t="shared" si="7"/>
        <v>Renta Nacional</v>
      </c>
      <c r="B54" s="38">
        <v>372</v>
      </c>
      <c r="C54" s="38">
        <v>1292</v>
      </c>
      <c r="D54" s="38">
        <v>77</v>
      </c>
      <c r="E54" s="203">
        <f t="shared" si="6"/>
        <v>1741</v>
      </c>
    </row>
    <row r="55" spans="1:5" ht="12.75">
      <c r="A55" s="228" t="str">
        <f t="shared" si="7"/>
        <v>Royal</v>
      </c>
      <c r="B55" s="38">
        <v>0</v>
      </c>
      <c r="C55" s="38">
        <v>9</v>
      </c>
      <c r="D55" s="38">
        <v>0</v>
      </c>
      <c r="E55" s="203">
        <f t="shared" si="6"/>
        <v>9</v>
      </c>
    </row>
    <row r="56" spans="1:5" ht="12.75">
      <c r="A56" s="229" t="str">
        <f t="shared" si="7"/>
        <v>Security</v>
      </c>
      <c r="B56" s="38">
        <v>154</v>
      </c>
      <c r="C56" s="38">
        <v>2050</v>
      </c>
      <c r="D56" s="38">
        <v>118</v>
      </c>
      <c r="E56" s="203">
        <f t="shared" si="6"/>
        <v>2322</v>
      </c>
    </row>
    <row r="57" spans="1:6" ht="12.75">
      <c r="A57" s="42"/>
      <c r="B57" s="43"/>
      <c r="C57" s="44"/>
      <c r="D57" s="44"/>
      <c r="E57" s="200"/>
      <c r="F57" s="51"/>
    </row>
    <row r="58" spans="1:5" ht="12.75" customHeight="1">
      <c r="A58" s="236" t="s">
        <v>16</v>
      </c>
      <c r="B58" s="237">
        <f>SUM(B40:B56)</f>
        <v>13325</v>
      </c>
      <c r="C58" s="238">
        <f>SUM(C40:C56)</f>
        <v>12549</v>
      </c>
      <c r="D58" s="238">
        <f>SUM(D40:D56)</f>
        <v>8047</v>
      </c>
      <c r="E58" s="1">
        <f>SUM(E40:E56)</f>
        <v>33921</v>
      </c>
    </row>
    <row r="59" spans="1:5" ht="15.75">
      <c r="A59" s="46"/>
      <c r="B59" s="47"/>
      <c r="C59" s="48"/>
      <c r="D59" s="48"/>
      <c r="E59" s="201"/>
    </row>
    <row r="60" ht="12.75">
      <c r="A60" s="21"/>
    </row>
    <row r="121" spans="1:5" ht="15.75">
      <c r="A121" s="46"/>
      <c r="B121" s="47"/>
      <c r="C121" s="48"/>
      <c r="D121" s="48"/>
      <c r="E121" s="201"/>
    </row>
  </sheetData>
  <printOptions/>
  <pageMargins left="1.1811023622047245" right="0.2362204724409449" top="0.8267716535433072" bottom="0.4330708661417323" header="0" footer="0"/>
  <pageSetup orientation="landscape" paperSize="9" r:id="rId3"/>
  <rowBreaks count="1" manualBreakCount="1">
    <brk id="3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1"/>
  <sheetViews>
    <sheetView workbookViewId="0" topLeftCell="A1">
      <selection activeCell="A12" sqref="A12"/>
    </sheetView>
  </sheetViews>
  <sheetFormatPr defaultColWidth="11.421875" defaultRowHeight="12.75"/>
  <cols>
    <col min="1" max="1" width="22.421875" style="53" customWidth="1"/>
    <col min="2" max="2" width="10.140625" style="53" customWidth="1"/>
    <col min="3" max="4" width="11.7109375" style="53" customWidth="1"/>
    <col min="5" max="5" width="14.00390625" style="53" customWidth="1"/>
    <col min="6" max="6" width="12.421875" style="53" customWidth="1"/>
    <col min="7" max="7" width="21.7109375" style="206" customWidth="1"/>
    <col min="8" max="16384" width="11.421875" style="53" customWidth="1"/>
  </cols>
  <sheetData>
    <row r="1" ht="12.75">
      <c r="A1" s="52" t="s">
        <v>121</v>
      </c>
    </row>
    <row r="4" ht="12.75">
      <c r="A4" s="52" t="s">
        <v>132</v>
      </c>
    </row>
    <row r="5" ht="12.75">
      <c r="A5" s="234" t="s">
        <v>20</v>
      </c>
    </row>
    <row r="6" spans="1:2" ht="12.75">
      <c r="A6" s="231" t="str">
        <f>'SOAP AB'!$A$6</f>
        <v>      (entre el 1 de enero y 31 de diciembre de 2003)</v>
      </c>
      <c r="B6" s="205"/>
    </row>
    <row r="7" spans="1:7" ht="12.75">
      <c r="A7" s="257"/>
      <c r="B7" s="258" t="s">
        <v>21</v>
      </c>
      <c r="C7" s="259" t="s">
        <v>118</v>
      </c>
      <c r="D7" s="259"/>
      <c r="E7" s="258" t="s">
        <v>22</v>
      </c>
      <c r="F7" s="260" t="s">
        <v>23</v>
      </c>
      <c r="G7" s="261" t="s">
        <v>24</v>
      </c>
    </row>
    <row r="8" spans="1:7" ht="12.75">
      <c r="A8" s="262" t="s">
        <v>1</v>
      </c>
      <c r="B8" s="263"/>
      <c r="C8" s="264" t="s">
        <v>25</v>
      </c>
      <c r="D8" s="263" t="s">
        <v>26</v>
      </c>
      <c r="E8" s="263" t="s">
        <v>27</v>
      </c>
      <c r="F8" s="263" t="s">
        <v>28</v>
      </c>
      <c r="G8" s="265" t="s">
        <v>29</v>
      </c>
    </row>
    <row r="9" spans="1:7" ht="12.75">
      <c r="A9" s="266"/>
      <c r="B9" s="267" t="s">
        <v>30</v>
      </c>
      <c r="C9" s="267" t="s">
        <v>31</v>
      </c>
      <c r="D9" s="267" t="s">
        <v>32</v>
      </c>
      <c r="E9" s="267" t="s">
        <v>33</v>
      </c>
      <c r="F9" s="267" t="s">
        <v>34</v>
      </c>
      <c r="G9" s="268" t="s">
        <v>35</v>
      </c>
    </row>
    <row r="10" spans="1:7" ht="12.75">
      <c r="A10" s="183" t="str">
        <f>'SOAP AB'!A10</f>
        <v>ABN Amro</v>
      </c>
      <c r="B10" s="37">
        <v>40</v>
      </c>
      <c r="C10" s="37">
        <v>1</v>
      </c>
      <c r="D10" s="37">
        <v>0</v>
      </c>
      <c r="E10" s="38">
        <v>1062</v>
      </c>
      <c r="F10" s="37">
        <v>0</v>
      </c>
      <c r="G10" s="207">
        <f aca="true" t="shared" si="0" ref="G10:G26">SUM(B10:F10)</f>
        <v>1103</v>
      </c>
    </row>
    <row r="11" spans="1:7" ht="12.75">
      <c r="A11" s="185" t="str">
        <f>'SOAP AB'!A11</f>
        <v>AGF</v>
      </c>
      <c r="B11" s="37">
        <v>29</v>
      </c>
      <c r="C11" s="37">
        <v>0</v>
      </c>
      <c r="D11" s="37">
        <v>9</v>
      </c>
      <c r="E11" s="38">
        <v>8230</v>
      </c>
      <c r="F11" s="37">
        <v>0</v>
      </c>
      <c r="G11" s="207">
        <f t="shared" si="0"/>
        <v>8268</v>
      </c>
    </row>
    <row r="12" spans="1:7" ht="12.75">
      <c r="A12" s="185" t="str">
        <f>'SOAP AB'!A12</f>
        <v>Aseguradora Magallanes</v>
      </c>
      <c r="B12" s="37">
        <v>240</v>
      </c>
      <c r="C12" s="37">
        <v>8</v>
      </c>
      <c r="D12" s="37">
        <v>2</v>
      </c>
      <c r="E12" s="38">
        <v>7463</v>
      </c>
      <c r="F12" s="37">
        <v>0</v>
      </c>
      <c r="G12" s="207">
        <f t="shared" si="0"/>
        <v>7713</v>
      </c>
    </row>
    <row r="13" spans="1:7" ht="12.75">
      <c r="A13" s="185" t="str">
        <f>'SOAP AB'!A13</f>
        <v>Bci</v>
      </c>
      <c r="B13" s="37">
        <v>127</v>
      </c>
      <c r="C13" s="37">
        <v>1</v>
      </c>
      <c r="D13" s="37">
        <v>0</v>
      </c>
      <c r="E13" s="38">
        <v>2179</v>
      </c>
      <c r="F13" s="37">
        <v>0</v>
      </c>
      <c r="G13" s="207">
        <f t="shared" si="0"/>
        <v>2307</v>
      </c>
    </row>
    <row r="14" spans="1:7" ht="12.75">
      <c r="A14" s="185" t="str">
        <f>'SOAP AB'!A14</f>
        <v>Chilena Consolidada</v>
      </c>
      <c r="B14" s="37">
        <v>106</v>
      </c>
      <c r="C14" s="37">
        <v>2</v>
      </c>
      <c r="D14" s="37">
        <v>0</v>
      </c>
      <c r="E14" s="38">
        <v>2423</v>
      </c>
      <c r="F14" s="37">
        <v>0</v>
      </c>
      <c r="G14" s="207">
        <f t="shared" si="0"/>
        <v>2531</v>
      </c>
    </row>
    <row r="15" spans="1:7" ht="12.75">
      <c r="A15" s="185" t="str">
        <f>'SOAP AB'!A15</f>
        <v>Consorcio Nacional</v>
      </c>
      <c r="B15" s="37">
        <v>36</v>
      </c>
      <c r="C15" s="37">
        <v>2</v>
      </c>
      <c r="D15" s="37">
        <v>1</v>
      </c>
      <c r="E15" s="38">
        <v>855</v>
      </c>
      <c r="F15" s="37">
        <v>0</v>
      </c>
      <c r="G15" s="207">
        <f t="shared" si="0"/>
        <v>894</v>
      </c>
    </row>
    <row r="16" spans="1:7" ht="12.75">
      <c r="A16" s="185" t="str">
        <f>'SOAP AB'!A16</f>
        <v>Cruz del Sur</v>
      </c>
      <c r="B16" s="37">
        <v>137</v>
      </c>
      <c r="C16" s="37">
        <v>5</v>
      </c>
      <c r="D16" s="37">
        <v>6</v>
      </c>
      <c r="E16" s="38">
        <v>4049</v>
      </c>
      <c r="F16" s="37">
        <v>0</v>
      </c>
      <c r="G16" s="207">
        <f t="shared" si="0"/>
        <v>4197</v>
      </c>
    </row>
    <row r="17" spans="1:7" ht="12.75">
      <c r="A17" s="185" t="str">
        <f>'SOAP AB'!A17</f>
        <v>ING</v>
      </c>
      <c r="B17" s="37">
        <v>79</v>
      </c>
      <c r="C17" s="37">
        <v>0</v>
      </c>
      <c r="D17" s="37">
        <v>0</v>
      </c>
      <c r="E17" s="38">
        <v>7175</v>
      </c>
      <c r="F17" s="37">
        <v>0</v>
      </c>
      <c r="G17" s="207">
        <f t="shared" si="0"/>
        <v>7254</v>
      </c>
    </row>
    <row r="18" spans="1:7" ht="12.75">
      <c r="A18" s="185" t="str">
        <f>'SOAP AB'!A18</f>
        <v>ING Vida</v>
      </c>
      <c r="B18" s="37">
        <v>96</v>
      </c>
      <c r="C18" s="37">
        <v>1</v>
      </c>
      <c r="D18" s="37">
        <v>0</v>
      </c>
      <c r="E18" s="38">
        <v>2373</v>
      </c>
      <c r="F18" s="37">
        <v>213</v>
      </c>
      <c r="G18" s="207">
        <f t="shared" si="0"/>
        <v>2683</v>
      </c>
    </row>
    <row r="19" spans="1:7" ht="12.75">
      <c r="A19" s="185" t="str">
        <f>'SOAP AB'!A19</f>
        <v>Interamericana</v>
      </c>
      <c r="B19" s="37">
        <v>0</v>
      </c>
      <c r="C19" s="37">
        <v>0</v>
      </c>
      <c r="D19" s="37">
        <v>0</v>
      </c>
      <c r="E19" s="38">
        <v>4</v>
      </c>
      <c r="F19" s="37">
        <v>0</v>
      </c>
      <c r="G19" s="207">
        <f t="shared" si="0"/>
        <v>4</v>
      </c>
    </row>
    <row r="20" spans="1:7" ht="12.75">
      <c r="A20" s="185" t="str">
        <f>'SOAP AB'!A20</f>
        <v>Interamericana Vida</v>
      </c>
      <c r="B20" s="37">
        <v>244</v>
      </c>
      <c r="C20" s="37">
        <v>5</v>
      </c>
      <c r="D20" s="37">
        <v>5</v>
      </c>
      <c r="E20" s="38">
        <v>3559</v>
      </c>
      <c r="F20" s="37">
        <v>0</v>
      </c>
      <c r="G20" s="207">
        <f t="shared" si="0"/>
        <v>3813</v>
      </c>
    </row>
    <row r="21" spans="1:7" ht="12.75">
      <c r="A21" s="185" t="str">
        <f>'SOAP AB'!A21</f>
        <v>Las Américas</v>
      </c>
      <c r="B21" s="37">
        <v>216</v>
      </c>
      <c r="C21" s="37">
        <v>11</v>
      </c>
      <c r="D21" s="37">
        <v>4</v>
      </c>
      <c r="E21" s="38">
        <v>5459</v>
      </c>
      <c r="F21" s="37">
        <v>0</v>
      </c>
      <c r="G21" s="207">
        <f t="shared" si="0"/>
        <v>5690</v>
      </c>
    </row>
    <row r="22" spans="1:7" ht="12.75">
      <c r="A22" s="185" t="str">
        <f>'SOAP AB'!A22</f>
        <v>Ise Chile</v>
      </c>
      <c r="B22" s="37">
        <v>0</v>
      </c>
      <c r="C22" s="37">
        <v>0</v>
      </c>
      <c r="D22" s="37">
        <v>0</v>
      </c>
      <c r="E22" s="38">
        <v>9</v>
      </c>
      <c r="F22" s="37">
        <v>0</v>
      </c>
      <c r="G22" s="207">
        <f t="shared" si="0"/>
        <v>9</v>
      </c>
    </row>
    <row r="23" spans="1:7" ht="12.75">
      <c r="A23" s="185" t="str">
        <f>'SOAP AB'!A23</f>
        <v>Mapfre</v>
      </c>
      <c r="B23" s="37">
        <v>101</v>
      </c>
      <c r="C23" s="37">
        <v>0</v>
      </c>
      <c r="D23" s="37">
        <v>0</v>
      </c>
      <c r="E23" s="38">
        <v>2400</v>
      </c>
      <c r="F23" s="37">
        <v>0</v>
      </c>
      <c r="G23" s="207">
        <f t="shared" si="0"/>
        <v>2501</v>
      </c>
    </row>
    <row r="24" spans="1:7" ht="12.75">
      <c r="A24" s="185" t="str">
        <f>'SOAP AB'!A24</f>
        <v>Renta Nacional</v>
      </c>
      <c r="B24" s="37">
        <v>114</v>
      </c>
      <c r="C24" s="37">
        <v>2</v>
      </c>
      <c r="D24" s="37">
        <v>1</v>
      </c>
      <c r="E24" s="38">
        <v>2831</v>
      </c>
      <c r="F24" s="37">
        <v>0</v>
      </c>
      <c r="G24" s="207">
        <f t="shared" si="0"/>
        <v>2948</v>
      </c>
    </row>
    <row r="25" spans="1:7" ht="12.75">
      <c r="A25" s="185" t="str">
        <f>'SOAP AB'!A25</f>
        <v>Royal</v>
      </c>
      <c r="B25" s="37">
        <v>0</v>
      </c>
      <c r="C25" s="37">
        <v>0</v>
      </c>
      <c r="D25" s="37">
        <v>0</v>
      </c>
      <c r="E25" s="38">
        <v>10</v>
      </c>
      <c r="F25" s="37">
        <v>0</v>
      </c>
      <c r="G25" s="207">
        <f t="shared" si="0"/>
        <v>10</v>
      </c>
    </row>
    <row r="26" spans="1:7" ht="12.75">
      <c r="A26" s="186" t="str">
        <f>'SOAP AB'!A26</f>
        <v>Security</v>
      </c>
      <c r="B26" s="37">
        <v>158</v>
      </c>
      <c r="C26" s="37">
        <v>7</v>
      </c>
      <c r="D26" s="37">
        <v>1</v>
      </c>
      <c r="E26" s="38">
        <v>3294</v>
      </c>
      <c r="F26" s="37">
        <v>0</v>
      </c>
      <c r="G26" s="207">
        <f t="shared" si="0"/>
        <v>3460</v>
      </c>
    </row>
    <row r="27" spans="1:10" ht="12.75">
      <c r="A27" s="54"/>
      <c r="B27" s="55"/>
      <c r="C27" s="56"/>
      <c r="D27" s="56"/>
      <c r="E27" s="57"/>
      <c r="F27" s="57"/>
      <c r="G27" s="208"/>
      <c r="H27" s="58"/>
      <c r="I27" s="59"/>
      <c r="J27" s="59"/>
    </row>
    <row r="28" spans="1:7" ht="12.75" customHeight="1">
      <c r="A28" s="239" t="s">
        <v>16</v>
      </c>
      <c r="B28" s="240">
        <f aca="true" t="shared" si="1" ref="B28:G28">SUM(B10:B26)</f>
        <v>1723</v>
      </c>
      <c r="C28" s="240">
        <f t="shared" si="1"/>
        <v>45</v>
      </c>
      <c r="D28" s="240">
        <f t="shared" si="1"/>
        <v>29</v>
      </c>
      <c r="E28" s="240">
        <f t="shared" si="1"/>
        <v>53375</v>
      </c>
      <c r="F28" s="240">
        <f t="shared" si="1"/>
        <v>213</v>
      </c>
      <c r="G28" s="14">
        <f t="shared" si="1"/>
        <v>55385</v>
      </c>
    </row>
    <row r="29" spans="1:7" ht="15.75">
      <c r="A29" s="60"/>
      <c r="B29" s="61"/>
      <c r="C29" s="62"/>
      <c r="D29" s="62"/>
      <c r="E29" s="63"/>
      <c r="F29" s="63"/>
      <c r="G29" s="209"/>
    </row>
    <row r="30" ht="12.75">
      <c r="A30" s="22"/>
    </row>
    <row r="131" ht="12.75">
      <c r="I131" s="64"/>
    </row>
  </sheetData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5"/>
  <sheetViews>
    <sheetView workbookViewId="0" topLeftCell="A20">
      <selection activeCell="A1" sqref="A1"/>
    </sheetView>
  </sheetViews>
  <sheetFormatPr defaultColWidth="11.421875" defaultRowHeight="12.75"/>
  <cols>
    <col min="1" max="1" width="22.421875" style="66" customWidth="1"/>
    <col min="2" max="2" width="10.140625" style="66" customWidth="1"/>
    <col min="3" max="3" width="11.140625" style="66" customWidth="1"/>
    <col min="4" max="4" width="12.28125" style="66" customWidth="1"/>
    <col min="5" max="5" width="14.00390625" style="211" customWidth="1"/>
    <col min="6" max="6" width="14.7109375" style="66" customWidth="1"/>
    <col min="7" max="7" width="11.00390625" style="66" customWidth="1"/>
    <col min="8" max="8" width="15.8515625" style="211" customWidth="1"/>
    <col min="9" max="16384" width="11.421875" style="66" customWidth="1"/>
  </cols>
  <sheetData>
    <row r="1" ht="12.75">
      <c r="A1" s="65" t="s">
        <v>122</v>
      </c>
    </row>
    <row r="4" ht="12.75">
      <c r="A4" s="65" t="s">
        <v>133</v>
      </c>
    </row>
    <row r="5" spans="1:8" ht="12.75">
      <c r="A5" s="235" t="s">
        <v>36</v>
      </c>
      <c r="H5" s="216"/>
    </row>
    <row r="6" spans="1:2" ht="12.75">
      <c r="A6" s="232" t="s">
        <v>143</v>
      </c>
      <c r="B6" s="214"/>
    </row>
    <row r="7" spans="1:8" ht="12.75">
      <c r="A7" s="269"/>
      <c r="B7" s="270" t="s">
        <v>37</v>
      </c>
      <c r="C7" s="271"/>
      <c r="D7" s="272"/>
      <c r="E7" s="273"/>
      <c r="F7" s="274" t="s">
        <v>38</v>
      </c>
      <c r="G7" s="274" t="s">
        <v>39</v>
      </c>
      <c r="H7" s="275" t="s">
        <v>40</v>
      </c>
    </row>
    <row r="8" spans="1:8" ht="12.75">
      <c r="A8" s="276" t="s">
        <v>1</v>
      </c>
      <c r="B8" s="277" t="s">
        <v>21</v>
      </c>
      <c r="C8" s="278" t="s">
        <v>41</v>
      </c>
      <c r="D8" s="278" t="s">
        <v>42</v>
      </c>
      <c r="E8" s="278" t="s">
        <v>43</v>
      </c>
      <c r="F8" s="278" t="s">
        <v>44</v>
      </c>
      <c r="G8" s="277" t="s">
        <v>45</v>
      </c>
      <c r="H8" s="279" t="s">
        <v>46</v>
      </c>
    </row>
    <row r="9" spans="1:8" ht="12.75">
      <c r="A9" s="280"/>
      <c r="B9" s="281"/>
      <c r="C9" s="282"/>
      <c r="D9" s="283"/>
      <c r="E9" s="282" t="s">
        <v>47</v>
      </c>
      <c r="F9" s="282" t="s">
        <v>48</v>
      </c>
      <c r="G9" s="282" t="s">
        <v>49</v>
      </c>
      <c r="H9" s="284" t="s">
        <v>50</v>
      </c>
    </row>
    <row r="10" spans="1:8" ht="12.75">
      <c r="A10" s="184" t="str">
        <f>'SOAP AB'!A10</f>
        <v>ABN Amro</v>
      </c>
      <c r="B10" s="38">
        <v>91624</v>
      </c>
      <c r="C10" s="38">
        <v>0</v>
      </c>
      <c r="D10" s="38">
        <v>1016</v>
      </c>
      <c r="E10" s="195">
        <f aca="true" t="shared" si="0" ref="E10:E26">SUM(B10:D10)</f>
        <v>92640</v>
      </c>
      <c r="F10" s="38">
        <v>186316</v>
      </c>
      <c r="G10" s="38">
        <v>0</v>
      </c>
      <c r="H10" s="217">
        <f aca="true" t="shared" si="1" ref="H10:H26">SUM(E10:G10)</f>
        <v>278956</v>
      </c>
    </row>
    <row r="11" spans="1:8" ht="12.75">
      <c r="A11" s="187" t="str">
        <f>'SOAP AB'!A11</f>
        <v>AGF</v>
      </c>
      <c r="B11" s="38">
        <v>76371</v>
      </c>
      <c r="C11" s="38">
        <v>0</v>
      </c>
      <c r="D11" s="38">
        <v>2217</v>
      </c>
      <c r="E11" s="195">
        <f t="shared" si="0"/>
        <v>78588</v>
      </c>
      <c r="F11" s="38">
        <v>196317</v>
      </c>
      <c r="G11" s="38">
        <v>122</v>
      </c>
      <c r="H11" s="217">
        <f t="shared" si="1"/>
        <v>275027</v>
      </c>
    </row>
    <row r="12" spans="1:8" ht="12.75">
      <c r="A12" s="187" t="str">
        <f>'SOAP AB'!A12</f>
        <v>Aseguradora Magallanes</v>
      </c>
      <c r="B12" s="38">
        <v>450451</v>
      </c>
      <c r="C12" s="38">
        <v>3093</v>
      </c>
      <c r="D12" s="38">
        <v>8543</v>
      </c>
      <c r="E12" s="195">
        <f t="shared" si="0"/>
        <v>462087</v>
      </c>
      <c r="F12" s="38">
        <v>863515</v>
      </c>
      <c r="G12" s="38">
        <v>0</v>
      </c>
      <c r="H12" s="217">
        <f t="shared" si="1"/>
        <v>1325602</v>
      </c>
    </row>
    <row r="13" spans="1:8" ht="12.75">
      <c r="A13" s="187" t="str">
        <f>'SOAP AB'!A13</f>
        <v>Bci</v>
      </c>
      <c r="B13" s="38">
        <v>352382</v>
      </c>
      <c r="C13" s="38">
        <v>852</v>
      </c>
      <c r="D13" s="38">
        <v>2042</v>
      </c>
      <c r="E13" s="195">
        <f t="shared" si="0"/>
        <v>355276</v>
      </c>
      <c r="F13" s="38">
        <v>371974</v>
      </c>
      <c r="G13" s="38">
        <v>852</v>
      </c>
      <c r="H13" s="217">
        <f t="shared" si="1"/>
        <v>728102</v>
      </c>
    </row>
    <row r="14" spans="1:8" ht="12.75">
      <c r="A14" s="187" t="str">
        <f>'SOAP AB'!A14</f>
        <v>Chilena Consolidada</v>
      </c>
      <c r="B14" s="38">
        <v>255713</v>
      </c>
      <c r="C14" s="38">
        <v>269</v>
      </c>
      <c r="D14" s="38">
        <v>5948</v>
      </c>
      <c r="E14" s="195">
        <v>261930</v>
      </c>
      <c r="F14" s="38">
        <v>468481</v>
      </c>
      <c r="G14" s="38">
        <v>173</v>
      </c>
      <c r="H14" s="217">
        <f t="shared" si="1"/>
        <v>730584</v>
      </c>
    </row>
    <row r="15" spans="1:8" ht="12.75">
      <c r="A15" s="187" t="str">
        <f>'SOAP AB'!A15</f>
        <v>Consorcio Nacional</v>
      </c>
      <c r="B15" s="38">
        <v>83287</v>
      </c>
      <c r="C15" s="38">
        <v>923</v>
      </c>
      <c r="D15" s="38">
        <v>2079</v>
      </c>
      <c r="E15" s="195">
        <f t="shared" si="0"/>
        <v>86289</v>
      </c>
      <c r="F15" s="38">
        <v>122985</v>
      </c>
      <c r="G15" s="38">
        <v>0</v>
      </c>
      <c r="H15" s="217">
        <f t="shared" si="1"/>
        <v>209274</v>
      </c>
    </row>
    <row r="16" spans="1:8" ht="12.75">
      <c r="A16" s="187" t="str">
        <f>'SOAP AB'!A16</f>
        <v>Cruz del Sur</v>
      </c>
      <c r="B16" s="38">
        <v>325535</v>
      </c>
      <c r="C16" s="38">
        <v>1924</v>
      </c>
      <c r="D16" s="38">
        <v>14125</v>
      </c>
      <c r="E16" s="195">
        <f t="shared" si="0"/>
        <v>341584</v>
      </c>
      <c r="F16" s="38">
        <v>825262</v>
      </c>
      <c r="G16" s="38">
        <v>0</v>
      </c>
      <c r="H16" s="217">
        <f t="shared" si="1"/>
        <v>1166846</v>
      </c>
    </row>
    <row r="17" spans="1:8" ht="12.75">
      <c r="A17" s="187" t="str">
        <f>'SOAP AB'!A17</f>
        <v>ING</v>
      </c>
      <c r="B17" s="38">
        <v>200502</v>
      </c>
      <c r="C17" s="38">
        <v>0</v>
      </c>
      <c r="D17" s="38">
        <v>0</v>
      </c>
      <c r="E17" s="195">
        <f t="shared" si="0"/>
        <v>200502</v>
      </c>
      <c r="F17" s="38">
        <v>545778</v>
      </c>
      <c r="G17" s="38">
        <v>28668</v>
      </c>
      <c r="H17" s="217">
        <f t="shared" si="1"/>
        <v>774948</v>
      </c>
    </row>
    <row r="18" spans="1:8" ht="12.75">
      <c r="A18" s="187" t="str">
        <f>'SOAP AB'!A18</f>
        <v>ING Vida</v>
      </c>
      <c r="B18" s="38">
        <v>233824</v>
      </c>
      <c r="C18" s="38">
        <v>0</v>
      </c>
      <c r="D18" s="38">
        <v>4853</v>
      </c>
      <c r="E18" s="195">
        <f t="shared" si="0"/>
        <v>238677</v>
      </c>
      <c r="F18" s="38">
        <v>485827</v>
      </c>
      <c r="G18" s="38">
        <v>32767</v>
      </c>
      <c r="H18" s="217">
        <f t="shared" si="1"/>
        <v>757271</v>
      </c>
    </row>
    <row r="19" spans="1:8" ht="12.75">
      <c r="A19" s="187" t="str">
        <f>'SOAP AB'!A19</f>
        <v>Interamericana</v>
      </c>
      <c r="B19" s="38">
        <v>0</v>
      </c>
      <c r="C19" s="38">
        <v>0</v>
      </c>
      <c r="D19" s="38">
        <v>0</v>
      </c>
      <c r="E19" s="195">
        <f t="shared" si="0"/>
        <v>0</v>
      </c>
      <c r="F19" s="38">
        <v>582</v>
      </c>
      <c r="G19" s="38">
        <v>0</v>
      </c>
      <c r="H19" s="217">
        <f t="shared" si="1"/>
        <v>582</v>
      </c>
    </row>
    <row r="20" spans="1:8" ht="12.75">
      <c r="A20" s="187" t="str">
        <f>'SOAP AB'!A20</f>
        <v>Interamericana Vida</v>
      </c>
      <c r="B20" s="38">
        <v>377212</v>
      </c>
      <c r="C20" s="38">
        <v>693</v>
      </c>
      <c r="D20" s="38">
        <v>6634</v>
      </c>
      <c r="E20" s="195">
        <f t="shared" si="0"/>
        <v>384539</v>
      </c>
      <c r="F20" s="38">
        <v>465446</v>
      </c>
      <c r="G20" s="38">
        <v>7195</v>
      </c>
      <c r="H20" s="217">
        <f t="shared" si="1"/>
        <v>857180</v>
      </c>
    </row>
    <row r="21" spans="1:8" ht="12.75">
      <c r="A21" s="187" t="str">
        <f>'SOAP AB'!A21</f>
        <v>Las Américas</v>
      </c>
      <c r="B21" s="38">
        <v>548671</v>
      </c>
      <c r="C21" s="38">
        <v>22789</v>
      </c>
      <c r="D21" s="38">
        <v>3488</v>
      </c>
      <c r="E21" s="195">
        <f t="shared" si="0"/>
        <v>574948</v>
      </c>
      <c r="F21" s="38">
        <v>944748</v>
      </c>
      <c r="G21" s="38">
        <v>11028</v>
      </c>
      <c r="H21" s="217">
        <f t="shared" si="1"/>
        <v>1530724</v>
      </c>
    </row>
    <row r="22" spans="1:8" ht="12.75">
      <c r="A22" s="187" t="str">
        <f>'SOAP AB'!A22</f>
        <v>Ise Chile</v>
      </c>
      <c r="B22" s="38">
        <v>0</v>
      </c>
      <c r="C22" s="38">
        <v>0</v>
      </c>
      <c r="D22" s="38">
        <v>0</v>
      </c>
      <c r="E22" s="195">
        <f t="shared" si="0"/>
        <v>0</v>
      </c>
      <c r="F22" s="38">
        <v>1086</v>
      </c>
      <c r="G22" s="38">
        <v>0</v>
      </c>
      <c r="H22" s="217">
        <f t="shared" si="1"/>
        <v>1086</v>
      </c>
    </row>
    <row r="23" spans="1:8" ht="12.75">
      <c r="A23" s="187" t="str">
        <f>'SOAP AB'!A23</f>
        <v>Mapfre</v>
      </c>
      <c r="B23" s="38">
        <v>288112</v>
      </c>
      <c r="C23" s="38">
        <v>0</v>
      </c>
      <c r="D23" s="38">
        <v>0</v>
      </c>
      <c r="E23" s="195">
        <f t="shared" si="0"/>
        <v>288112</v>
      </c>
      <c r="F23" s="38">
        <v>603600</v>
      </c>
      <c r="G23" s="38">
        <v>0</v>
      </c>
      <c r="H23" s="217">
        <f t="shared" si="1"/>
        <v>891712</v>
      </c>
    </row>
    <row r="24" spans="1:8" ht="12.75">
      <c r="A24" s="187" t="str">
        <f>'SOAP AB'!A24</f>
        <v>Renta Nacional</v>
      </c>
      <c r="B24" s="38">
        <v>243824</v>
      </c>
      <c r="C24" s="38">
        <v>2033</v>
      </c>
      <c r="D24" s="38">
        <v>1194</v>
      </c>
      <c r="E24" s="195">
        <f t="shared" si="0"/>
        <v>247051</v>
      </c>
      <c r="F24" s="38">
        <v>489901</v>
      </c>
      <c r="G24" s="38">
        <v>0</v>
      </c>
      <c r="H24" s="217">
        <f t="shared" si="1"/>
        <v>736952</v>
      </c>
    </row>
    <row r="25" spans="1:8" ht="12.75">
      <c r="A25" s="187" t="str">
        <f>'SOAP AB'!A25</f>
        <v>Royal</v>
      </c>
      <c r="B25" s="38">
        <v>0</v>
      </c>
      <c r="C25" s="38">
        <v>0</v>
      </c>
      <c r="D25" s="38">
        <v>0</v>
      </c>
      <c r="E25" s="195">
        <f t="shared" si="0"/>
        <v>0</v>
      </c>
      <c r="F25" s="38">
        <v>6592</v>
      </c>
      <c r="G25" s="38">
        <v>144</v>
      </c>
      <c r="H25" s="217">
        <f t="shared" si="1"/>
        <v>6736</v>
      </c>
    </row>
    <row r="26" spans="1:8" ht="12.75">
      <c r="A26" s="188" t="str">
        <f>'SOAP AB'!A26</f>
        <v>Security</v>
      </c>
      <c r="B26" s="38">
        <v>20807</v>
      </c>
      <c r="C26" s="38">
        <v>2075</v>
      </c>
      <c r="D26" s="38">
        <v>0</v>
      </c>
      <c r="E26" s="195">
        <f t="shared" si="0"/>
        <v>22882</v>
      </c>
      <c r="F26" s="38">
        <v>917396</v>
      </c>
      <c r="G26" s="38">
        <v>0</v>
      </c>
      <c r="H26" s="217">
        <f t="shared" si="1"/>
        <v>940278</v>
      </c>
    </row>
    <row r="27" spans="1:9" ht="12.75">
      <c r="A27" s="67"/>
      <c r="B27" s="68"/>
      <c r="C27" s="69"/>
      <c r="D27" s="69"/>
      <c r="E27" s="212"/>
      <c r="F27" s="70"/>
      <c r="G27" s="70"/>
      <c r="H27" s="218"/>
      <c r="I27" s="71"/>
    </row>
    <row r="28" spans="1:9" s="215" customFormat="1" ht="12.75" customHeight="1">
      <c r="A28" s="241" t="s">
        <v>16</v>
      </c>
      <c r="B28" s="242">
        <f aca="true" t="shared" si="2" ref="B28:G28">SUM(B10:B26)</f>
        <v>3548315</v>
      </c>
      <c r="C28" s="242">
        <f t="shared" si="2"/>
        <v>34651</v>
      </c>
      <c r="D28" s="242">
        <f t="shared" si="2"/>
        <v>52139</v>
      </c>
      <c r="E28" s="242">
        <f t="shared" si="2"/>
        <v>3635105</v>
      </c>
      <c r="F28" s="242">
        <f t="shared" si="2"/>
        <v>7495806</v>
      </c>
      <c r="G28" s="242">
        <f t="shared" si="2"/>
        <v>80949</v>
      </c>
      <c r="H28" s="243">
        <f>SUM(H10:H26)</f>
        <v>11211860</v>
      </c>
      <c r="I28" s="222"/>
    </row>
    <row r="29" spans="1:8" ht="15.75">
      <c r="A29" s="72"/>
      <c r="B29" s="73"/>
      <c r="C29" s="74"/>
      <c r="D29" s="74"/>
      <c r="E29" s="213"/>
      <c r="F29" s="75"/>
      <c r="G29" s="75"/>
      <c r="H29" s="219"/>
    </row>
    <row r="33" ht="12.75">
      <c r="A33" s="65" t="s">
        <v>134</v>
      </c>
    </row>
    <row r="34" ht="12.75">
      <c r="A34" s="235" t="s">
        <v>51</v>
      </c>
    </row>
    <row r="35" spans="1:2" ht="12.75" customHeight="1">
      <c r="A35" s="232" t="str">
        <f>A6</f>
        <v>      (entre el 1 de enero y 31 de diciembre de 2003, montos expresados en miles de pesos de diciembre de 2003)</v>
      </c>
      <c r="B35" s="214"/>
    </row>
    <row r="36" spans="1:6" ht="12.75">
      <c r="A36" s="269"/>
      <c r="B36" s="292" t="s">
        <v>99</v>
      </c>
      <c r="C36" s="293"/>
      <c r="D36" s="274" t="s">
        <v>53</v>
      </c>
      <c r="E36" s="274" t="s">
        <v>54</v>
      </c>
      <c r="F36" s="275" t="s">
        <v>55</v>
      </c>
    </row>
    <row r="37" spans="1:6" ht="12.75">
      <c r="A37" s="276" t="s">
        <v>1</v>
      </c>
      <c r="B37" s="278" t="s">
        <v>56</v>
      </c>
      <c r="C37" s="278" t="s">
        <v>57</v>
      </c>
      <c r="D37" s="285" t="s">
        <v>115</v>
      </c>
      <c r="E37" s="285" t="s">
        <v>58</v>
      </c>
      <c r="F37" s="286" t="s">
        <v>59</v>
      </c>
    </row>
    <row r="38" spans="1:6" ht="12.75">
      <c r="A38" s="276"/>
      <c r="B38" s="287"/>
      <c r="C38" s="288"/>
      <c r="D38" s="285" t="s">
        <v>116</v>
      </c>
      <c r="E38" s="277" t="s">
        <v>60</v>
      </c>
      <c r="F38" s="286" t="s">
        <v>61</v>
      </c>
    </row>
    <row r="39" spans="1:6" ht="12.75">
      <c r="A39" s="280"/>
      <c r="B39" s="282" t="s">
        <v>62</v>
      </c>
      <c r="C39" s="282" t="s">
        <v>63</v>
      </c>
      <c r="D39" s="282" t="s">
        <v>64</v>
      </c>
      <c r="E39" s="282" t="s">
        <v>65</v>
      </c>
      <c r="F39" s="284" t="s">
        <v>66</v>
      </c>
    </row>
    <row r="40" spans="1:6" ht="12.75">
      <c r="A40" s="183" t="str">
        <f>A10</f>
        <v>ABN Amro</v>
      </c>
      <c r="B40" s="210">
        <v>278956</v>
      </c>
      <c r="C40" s="38">
        <v>51919</v>
      </c>
      <c r="D40" s="38">
        <v>7022</v>
      </c>
      <c r="E40" s="38">
        <v>41699</v>
      </c>
      <c r="F40" s="220">
        <f aca="true" t="shared" si="3" ref="F40:F56">SUM(B40:D40)-E40</f>
        <v>296198</v>
      </c>
    </row>
    <row r="41" spans="1:6" ht="12.75">
      <c r="A41" s="185" t="str">
        <f aca="true" t="shared" si="4" ref="A41:A50">A11</f>
        <v>AGF</v>
      </c>
      <c r="B41" s="210">
        <v>275027</v>
      </c>
      <c r="C41" s="38">
        <v>89012</v>
      </c>
      <c r="D41" s="38">
        <v>61115</v>
      </c>
      <c r="E41" s="38">
        <v>78892</v>
      </c>
      <c r="F41" s="220">
        <f t="shared" si="3"/>
        <v>346262</v>
      </c>
    </row>
    <row r="42" spans="1:6" ht="12.75">
      <c r="A42" s="185" t="str">
        <f t="shared" si="4"/>
        <v>Aseguradora Magallanes</v>
      </c>
      <c r="B42" s="210">
        <v>1803723</v>
      </c>
      <c r="C42" s="38">
        <v>134909</v>
      </c>
      <c r="D42" s="38">
        <v>115959</v>
      </c>
      <c r="E42" s="38">
        <v>155597</v>
      </c>
      <c r="F42" s="220">
        <f t="shared" si="3"/>
        <v>1898994</v>
      </c>
    </row>
    <row r="43" spans="1:6" ht="12.75">
      <c r="A43" s="185" t="str">
        <f t="shared" si="4"/>
        <v>Bci</v>
      </c>
      <c r="B43" s="210">
        <v>728102</v>
      </c>
      <c r="C43" s="38">
        <v>358661</v>
      </c>
      <c r="D43" s="38">
        <v>197493</v>
      </c>
      <c r="E43" s="38">
        <v>284455</v>
      </c>
      <c r="F43" s="220">
        <f t="shared" si="3"/>
        <v>999801</v>
      </c>
    </row>
    <row r="44" spans="1:6" ht="12.75">
      <c r="A44" s="185" t="str">
        <f t="shared" si="4"/>
        <v>Chilena Consolidada</v>
      </c>
      <c r="B44" s="210">
        <v>730584</v>
      </c>
      <c r="C44" s="38">
        <v>146870</v>
      </c>
      <c r="D44" s="38">
        <v>147443</v>
      </c>
      <c r="E44" s="38">
        <v>64616</v>
      </c>
      <c r="F44" s="220">
        <f t="shared" si="3"/>
        <v>960281</v>
      </c>
    </row>
    <row r="45" spans="1:6" ht="12.75">
      <c r="A45" s="185" t="str">
        <f t="shared" si="4"/>
        <v>Consorcio Nacional</v>
      </c>
      <c r="B45" s="210">
        <v>209274</v>
      </c>
      <c r="C45" s="38">
        <v>14415</v>
      </c>
      <c r="D45" s="38">
        <v>8605</v>
      </c>
      <c r="E45" s="38">
        <v>34063</v>
      </c>
      <c r="F45" s="220">
        <f t="shared" si="3"/>
        <v>198231</v>
      </c>
    </row>
    <row r="46" spans="1:6" ht="12.75">
      <c r="A46" s="185" t="str">
        <f t="shared" si="4"/>
        <v>Cruz del Sur</v>
      </c>
      <c r="B46" s="210">
        <v>1166846</v>
      </c>
      <c r="C46" s="38">
        <v>247300</v>
      </c>
      <c r="D46" s="38">
        <v>201321</v>
      </c>
      <c r="E46" s="38">
        <v>284341</v>
      </c>
      <c r="F46" s="220">
        <f t="shared" si="3"/>
        <v>1331126</v>
      </c>
    </row>
    <row r="47" spans="1:6" ht="12.75">
      <c r="A47" s="185" t="str">
        <f t="shared" si="4"/>
        <v>ING</v>
      </c>
      <c r="B47" s="210">
        <v>774948</v>
      </c>
      <c r="C47" s="38">
        <v>19263</v>
      </c>
      <c r="D47" s="38">
        <v>170654</v>
      </c>
      <c r="E47" s="38">
        <v>143637</v>
      </c>
      <c r="F47" s="220">
        <f t="shared" si="3"/>
        <v>821228</v>
      </c>
    </row>
    <row r="48" spans="1:6" ht="12.75">
      <c r="A48" s="185" t="str">
        <f t="shared" si="4"/>
        <v>ING Vida</v>
      </c>
      <c r="B48" s="210">
        <v>757271</v>
      </c>
      <c r="C48" s="38">
        <v>21641</v>
      </c>
      <c r="D48" s="38">
        <v>96715</v>
      </c>
      <c r="E48" s="38">
        <v>44714</v>
      </c>
      <c r="F48" s="220">
        <f t="shared" si="3"/>
        <v>830913</v>
      </c>
    </row>
    <row r="49" spans="1:6" ht="12.75">
      <c r="A49" s="185" t="str">
        <f t="shared" si="4"/>
        <v>Interamericana</v>
      </c>
      <c r="B49" s="210">
        <v>582</v>
      </c>
      <c r="C49" s="38">
        <v>169</v>
      </c>
      <c r="D49" s="38">
        <v>46</v>
      </c>
      <c r="E49" s="38">
        <v>168</v>
      </c>
      <c r="F49" s="220">
        <f t="shared" si="3"/>
        <v>629</v>
      </c>
    </row>
    <row r="50" spans="1:6" ht="12.75">
      <c r="A50" s="185" t="str">
        <f t="shared" si="4"/>
        <v>Interamericana Vida</v>
      </c>
      <c r="B50" s="210">
        <v>857180</v>
      </c>
      <c r="C50" s="38">
        <v>91169</v>
      </c>
      <c r="D50" s="38">
        <v>110393</v>
      </c>
      <c r="E50" s="38">
        <v>16046</v>
      </c>
      <c r="F50" s="220">
        <f t="shared" si="3"/>
        <v>1042696</v>
      </c>
    </row>
    <row r="51" spans="1:6" ht="12.75">
      <c r="A51" s="185" t="str">
        <f aca="true" t="shared" si="5" ref="A51:A56">A21</f>
        <v>Las Américas</v>
      </c>
      <c r="B51" s="210">
        <v>1530724</v>
      </c>
      <c r="C51" s="38">
        <v>206851</v>
      </c>
      <c r="D51" s="38">
        <v>235791</v>
      </c>
      <c r="E51" s="38">
        <v>274222</v>
      </c>
      <c r="F51" s="220">
        <f t="shared" si="3"/>
        <v>1699144</v>
      </c>
    </row>
    <row r="52" spans="1:6" ht="12.75">
      <c r="A52" s="185" t="str">
        <f t="shared" si="5"/>
        <v>Ise Chile</v>
      </c>
      <c r="B52" s="210">
        <v>1086</v>
      </c>
      <c r="C52" s="38">
        <v>547</v>
      </c>
      <c r="D52" s="38">
        <v>0</v>
      </c>
      <c r="E52" s="38">
        <v>830</v>
      </c>
      <c r="F52" s="220">
        <f t="shared" si="3"/>
        <v>803</v>
      </c>
    </row>
    <row r="53" spans="1:6" ht="12.75">
      <c r="A53" s="185" t="str">
        <f t="shared" si="5"/>
        <v>Mapfre</v>
      </c>
      <c r="B53" s="210">
        <v>891712</v>
      </c>
      <c r="C53" s="38">
        <v>70083</v>
      </c>
      <c r="D53" s="38">
        <v>7392</v>
      </c>
      <c r="E53" s="38">
        <v>95896</v>
      </c>
      <c r="F53" s="220">
        <f t="shared" si="3"/>
        <v>873291</v>
      </c>
    </row>
    <row r="54" spans="1:6" ht="12.75" customHeight="1">
      <c r="A54" s="185" t="str">
        <f t="shared" si="5"/>
        <v>Renta Nacional</v>
      </c>
      <c r="B54" s="210">
        <v>736952</v>
      </c>
      <c r="C54" s="38">
        <v>194128</v>
      </c>
      <c r="D54" s="38">
        <v>97418</v>
      </c>
      <c r="E54" s="38">
        <v>212313</v>
      </c>
      <c r="F54" s="220">
        <f t="shared" si="3"/>
        <v>816185</v>
      </c>
    </row>
    <row r="55" spans="1:6" ht="12.75" customHeight="1">
      <c r="A55" s="185" t="str">
        <f t="shared" si="5"/>
        <v>Royal</v>
      </c>
      <c r="B55" s="210">
        <v>6736</v>
      </c>
      <c r="C55" s="290" t="s">
        <v>145</v>
      </c>
      <c r="D55" s="38">
        <v>0</v>
      </c>
      <c r="E55" s="38">
        <v>6803</v>
      </c>
      <c r="F55" s="220">
        <f t="shared" si="3"/>
        <v>-67</v>
      </c>
    </row>
    <row r="56" spans="1:7" ht="12.75" customHeight="1">
      <c r="A56" s="186" t="str">
        <f t="shared" si="5"/>
        <v>Security</v>
      </c>
      <c r="B56" s="210">
        <v>940278</v>
      </c>
      <c r="C56" s="38">
        <v>146857</v>
      </c>
      <c r="D56" s="38">
        <v>138707</v>
      </c>
      <c r="E56" s="38">
        <v>85077</v>
      </c>
      <c r="F56" s="220">
        <f t="shared" si="3"/>
        <v>1140765</v>
      </c>
      <c r="G56" s="66" t="s">
        <v>145</v>
      </c>
    </row>
    <row r="57" spans="1:7" ht="12.75" customHeight="1">
      <c r="A57" s="67"/>
      <c r="B57" s="68"/>
      <c r="C57" s="69"/>
      <c r="D57" s="69"/>
      <c r="E57" s="69"/>
      <c r="F57" s="218"/>
      <c r="G57" s="76"/>
    </row>
    <row r="58" spans="1:6" ht="12.75" customHeight="1">
      <c r="A58" s="244" t="s">
        <v>16</v>
      </c>
      <c r="B58" s="245">
        <f>SUM(B40:B56)</f>
        <v>11689981</v>
      </c>
      <c r="C58" s="245">
        <f>SUM(C40:C56)</f>
        <v>1793794</v>
      </c>
      <c r="D58" s="245">
        <f>SUM(D40:D56)</f>
        <v>1596074</v>
      </c>
      <c r="E58" s="245">
        <f>SUM(E40:E56)</f>
        <v>1823369</v>
      </c>
      <c r="F58" s="7">
        <f>+B58+C58+D58-E58</f>
        <v>13256480</v>
      </c>
    </row>
    <row r="59" spans="1:6" ht="15.75">
      <c r="A59" s="72"/>
      <c r="B59" s="73"/>
      <c r="C59" s="74"/>
      <c r="D59" s="74"/>
      <c r="E59" s="74"/>
      <c r="F59" s="219"/>
    </row>
    <row r="60" spans="1:6" ht="12.75">
      <c r="A60" s="21"/>
      <c r="E60" s="66"/>
      <c r="F60" s="211"/>
    </row>
    <row r="61" spans="1:6" ht="12.75">
      <c r="A61" s="22"/>
      <c r="B61" s="291" t="s">
        <v>145</v>
      </c>
      <c r="C61" s="66" t="s">
        <v>146</v>
      </c>
      <c r="E61" s="66"/>
      <c r="F61" s="221"/>
    </row>
    <row r="62" ht="12.75">
      <c r="E62" s="66"/>
    </row>
    <row r="63" ht="12.75">
      <c r="E63" s="66"/>
    </row>
    <row r="64" ht="12.75">
      <c r="E64" s="66"/>
    </row>
    <row r="65" ht="12.75">
      <c r="E65" s="66"/>
    </row>
    <row r="66" ht="12.75">
      <c r="E66" s="66"/>
    </row>
    <row r="67" ht="12.75">
      <c r="E67" s="66"/>
    </row>
    <row r="68" ht="12.75">
      <c r="E68" s="66"/>
    </row>
    <row r="69" ht="12.75">
      <c r="E69" s="66"/>
    </row>
    <row r="70" ht="12.75">
      <c r="E70" s="66"/>
    </row>
    <row r="71" ht="12.75">
      <c r="E71" s="66"/>
    </row>
    <row r="72" ht="12.75">
      <c r="E72" s="66"/>
    </row>
    <row r="73" ht="12.75">
      <c r="E73" s="66"/>
    </row>
    <row r="74" ht="12.75">
      <c r="E74" s="66"/>
    </row>
    <row r="75" ht="12.75">
      <c r="E75" s="66"/>
    </row>
    <row r="76" ht="12.75">
      <c r="E76" s="66"/>
    </row>
    <row r="77" ht="12.75">
      <c r="E77" s="66"/>
    </row>
    <row r="78" ht="12.75">
      <c r="E78" s="66"/>
    </row>
    <row r="79" ht="12.75">
      <c r="E79" s="66"/>
    </row>
    <row r="80" ht="12.75">
      <c r="E80" s="66"/>
    </row>
    <row r="81" ht="12.75">
      <c r="E81" s="66"/>
    </row>
    <row r="82" ht="12.75">
      <c r="E82" s="66"/>
    </row>
    <row r="83" ht="12.75">
      <c r="E83" s="66"/>
    </row>
    <row r="84" ht="12.75">
      <c r="E84" s="66"/>
    </row>
    <row r="85" ht="12.75">
      <c r="E85" s="66"/>
    </row>
    <row r="86" ht="12.75">
      <c r="E86" s="66"/>
    </row>
    <row r="87" ht="12.75">
      <c r="E87" s="66"/>
    </row>
    <row r="88" ht="12.75">
      <c r="E88" s="66"/>
    </row>
    <row r="89" ht="12.75">
      <c r="E89" s="66"/>
    </row>
    <row r="90" ht="12.75">
      <c r="E90" s="66"/>
    </row>
    <row r="91" ht="12.75">
      <c r="E91" s="66"/>
    </row>
    <row r="92" ht="12.75">
      <c r="E92" s="66"/>
    </row>
    <row r="93" ht="12.75">
      <c r="E93" s="66"/>
    </row>
    <row r="94" ht="12.75">
      <c r="E94" s="66"/>
    </row>
    <row r="95" ht="12.75">
      <c r="E95" s="66"/>
    </row>
    <row r="96" spans="5:10" ht="12.75">
      <c r="E96" s="66"/>
      <c r="J96" s="77"/>
    </row>
    <row r="97" ht="12.75">
      <c r="E97" s="66"/>
    </row>
    <row r="98" ht="12.75">
      <c r="E98" s="66"/>
    </row>
    <row r="99" ht="12.75">
      <c r="E99" s="66"/>
    </row>
    <row r="100" ht="12.75">
      <c r="E100" s="66"/>
    </row>
    <row r="101" ht="12.75">
      <c r="E101" s="66"/>
    </row>
    <row r="102" ht="12.75">
      <c r="E102" s="66"/>
    </row>
    <row r="103" ht="12.75">
      <c r="E103" s="66"/>
    </row>
    <row r="104" ht="12.75">
      <c r="E104" s="66"/>
    </row>
    <row r="105" ht="12.75">
      <c r="E105" s="66"/>
    </row>
    <row r="106" ht="12.75">
      <c r="E106" s="66"/>
    </row>
    <row r="107" ht="12.75">
      <c r="E107" s="66"/>
    </row>
    <row r="108" ht="12.75">
      <c r="E108" s="66"/>
    </row>
    <row r="109" ht="12.75">
      <c r="E109" s="66"/>
    </row>
    <row r="110" ht="12.75">
      <c r="E110" s="66"/>
    </row>
    <row r="111" ht="12.75">
      <c r="E111" s="66"/>
    </row>
    <row r="112" ht="12.75">
      <c r="E112" s="66"/>
    </row>
    <row r="113" ht="12.75">
      <c r="E113" s="66"/>
    </row>
    <row r="114" ht="12.75">
      <c r="E114" s="66"/>
    </row>
    <row r="115" ht="12.75">
      <c r="E115" s="66"/>
    </row>
    <row r="116" ht="12.75">
      <c r="E116" s="66"/>
    </row>
    <row r="117" ht="12.75">
      <c r="E117" s="66"/>
    </row>
    <row r="118" ht="12.75">
      <c r="E118" s="66"/>
    </row>
    <row r="119" ht="12.75">
      <c r="E119" s="66"/>
    </row>
    <row r="120" ht="12.75">
      <c r="E120" s="66"/>
    </row>
    <row r="121" ht="12.75">
      <c r="E121" s="66"/>
    </row>
    <row r="122" ht="12.75">
      <c r="E122" s="66"/>
    </row>
    <row r="123" ht="12.75">
      <c r="E123" s="66"/>
    </row>
    <row r="124" ht="12.75">
      <c r="E124" s="66"/>
    </row>
    <row r="125" ht="12.75">
      <c r="E125" s="66"/>
    </row>
    <row r="126" ht="12.75">
      <c r="E126" s="66"/>
    </row>
    <row r="127" ht="12.75">
      <c r="E127" s="66"/>
    </row>
    <row r="128" ht="12.75">
      <c r="E128" s="66"/>
    </row>
    <row r="129" ht="12.75">
      <c r="E129" s="66"/>
    </row>
    <row r="130" ht="12.75">
      <c r="E130" s="66"/>
    </row>
    <row r="131" ht="12.75">
      <c r="E131" s="66"/>
    </row>
    <row r="132" ht="12.75">
      <c r="E132" s="66"/>
    </row>
    <row r="133" ht="12.75">
      <c r="E133" s="66"/>
    </row>
    <row r="134" ht="12.75">
      <c r="E134" s="66"/>
    </row>
    <row r="135" ht="12.75">
      <c r="E135" s="66"/>
    </row>
    <row r="136" ht="12.75">
      <c r="E136" s="66"/>
    </row>
    <row r="137" ht="12.75">
      <c r="E137" s="66"/>
    </row>
    <row r="138" ht="12.75">
      <c r="E138" s="66"/>
    </row>
    <row r="139" ht="12.75">
      <c r="E139" s="66"/>
    </row>
    <row r="140" ht="12.75">
      <c r="E140" s="66"/>
    </row>
    <row r="141" ht="12.75">
      <c r="E141" s="66"/>
    </row>
    <row r="142" ht="12.75">
      <c r="E142" s="66"/>
    </row>
    <row r="143" ht="12.75">
      <c r="E143" s="66"/>
    </row>
    <row r="144" ht="12.75">
      <c r="E144" s="66"/>
    </row>
    <row r="145" ht="12.75">
      <c r="E145" s="66"/>
    </row>
    <row r="146" ht="12.75">
      <c r="E146" s="66"/>
    </row>
    <row r="147" ht="12.75">
      <c r="E147" s="66"/>
    </row>
    <row r="148" ht="12.75">
      <c r="E148" s="66"/>
    </row>
    <row r="149" ht="12.75">
      <c r="E149" s="66"/>
    </row>
    <row r="150" ht="12.75">
      <c r="E150" s="66"/>
    </row>
    <row r="151" ht="12.75">
      <c r="E151" s="66"/>
    </row>
    <row r="152" ht="12.75">
      <c r="E152" s="66"/>
    </row>
    <row r="153" ht="12.75">
      <c r="E153" s="66"/>
    </row>
    <row r="154" ht="12.75">
      <c r="E154" s="66"/>
    </row>
    <row r="155" ht="12.75">
      <c r="E155" s="66"/>
    </row>
    <row r="156" ht="12.75">
      <c r="E156" s="66"/>
    </row>
    <row r="157" ht="12.75">
      <c r="E157" s="66"/>
    </row>
    <row r="158" ht="12.75">
      <c r="E158" s="66"/>
    </row>
    <row r="159" ht="12.75">
      <c r="E159" s="66"/>
    </row>
    <row r="160" ht="12.75">
      <c r="E160" s="66"/>
    </row>
    <row r="161" ht="12.75">
      <c r="E161" s="66"/>
    </row>
    <row r="162" ht="12.75">
      <c r="E162" s="66"/>
    </row>
    <row r="163" ht="12.75">
      <c r="E163" s="66"/>
    </row>
    <row r="164" ht="12.75">
      <c r="E164" s="66"/>
    </row>
    <row r="165" ht="12.75">
      <c r="E165" s="66"/>
    </row>
    <row r="166" ht="12.75">
      <c r="E166" s="66"/>
    </row>
    <row r="167" ht="12.75">
      <c r="E167" s="66"/>
    </row>
    <row r="168" ht="12.75">
      <c r="E168" s="66"/>
    </row>
    <row r="169" ht="12.75">
      <c r="E169" s="66"/>
    </row>
    <row r="170" ht="12.75">
      <c r="E170" s="66"/>
    </row>
    <row r="171" ht="12.75">
      <c r="E171" s="66"/>
    </row>
    <row r="172" ht="12.75">
      <c r="E172" s="66"/>
    </row>
    <row r="173" ht="12.75">
      <c r="E173" s="66"/>
    </row>
    <row r="174" ht="12.75">
      <c r="E174" s="66"/>
    </row>
    <row r="175" ht="12.75">
      <c r="E175" s="66"/>
    </row>
    <row r="176" ht="12.75">
      <c r="E176" s="66"/>
    </row>
    <row r="177" ht="12.75">
      <c r="E177" s="66"/>
    </row>
    <row r="178" ht="12.75">
      <c r="E178" s="66"/>
    </row>
    <row r="179" ht="12.75">
      <c r="E179" s="66"/>
    </row>
    <row r="180" ht="12.75">
      <c r="E180" s="66"/>
    </row>
    <row r="181" ht="12.75">
      <c r="E181" s="66"/>
    </row>
    <row r="182" ht="12.75">
      <c r="E182" s="66"/>
    </row>
    <row r="183" ht="12.75">
      <c r="E183" s="66"/>
    </row>
    <row r="184" ht="12.75">
      <c r="E184" s="66"/>
    </row>
    <row r="185" ht="12.75">
      <c r="E185" s="66"/>
    </row>
    <row r="186" ht="12.75">
      <c r="E186" s="66"/>
    </row>
    <row r="187" ht="12.75">
      <c r="E187" s="66"/>
    </row>
    <row r="188" ht="12.75">
      <c r="E188" s="66"/>
    </row>
    <row r="189" ht="12.75">
      <c r="E189" s="66"/>
    </row>
    <row r="190" ht="12.75">
      <c r="E190" s="66"/>
    </row>
    <row r="191" ht="12.75">
      <c r="E191" s="66"/>
    </row>
    <row r="192" ht="12.75">
      <c r="E192" s="66"/>
    </row>
    <row r="193" ht="12.75">
      <c r="E193" s="66"/>
    </row>
    <row r="194" ht="12.75">
      <c r="E194" s="66"/>
    </row>
    <row r="195" ht="12.75">
      <c r="E195" s="66"/>
    </row>
    <row r="196" ht="12.75">
      <c r="E196" s="66"/>
    </row>
    <row r="197" ht="12.75">
      <c r="E197" s="66"/>
    </row>
    <row r="198" ht="12.75">
      <c r="E198" s="66"/>
    </row>
    <row r="199" ht="12.75">
      <c r="E199" s="66"/>
    </row>
    <row r="200" ht="12.75">
      <c r="E200" s="66"/>
    </row>
    <row r="201" ht="12.75">
      <c r="E201" s="66"/>
    </row>
    <row r="202" ht="12.75">
      <c r="E202" s="66"/>
    </row>
    <row r="203" ht="12.75">
      <c r="E203" s="66"/>
    </row>
    <row r="204" ht="12.75">
      <c r="E204" s="66"/>
    </row>
    <row r="205" ht="12.75">
      <c r="E205" s="66"/>
    </row>
    <row r="206" ht="12.75">
      <c r="E206" s="66"/>
    </row>
    <row r="207" ht="12.75">
      <c r="E207" s="66"/>
    </row>
    <row r="208" ht="12.75">
      <c r="E208" s="66"/>
    </row>
    <row r="209" ht="12.75">
      <c r="E209" s="66"/>
    </row>
    <row r="210" ht="12.75">
      <c r="E210" s="66"/>
    </row>
    <row r="211" ht="12.75">
      <c r="E211" s="66"/>
    </row>
    <row r="212" ht="12.75">
      <c r="E212" s="66"/>
    </row>
    <row r="213" ht="12.75">
      <c r="E213" s="66"/>
    </row>
    <row r="214" ht="12.75">
      <c r="E214" s="66"/>
    </row>
    <row r="215" ht="12.75">
      <c r="E215" s="66"/>
    </row>
    <row r="216" ht="12.75">
      <c r="E216" s="66"/>
    </row>
    <row r="217" ht="12.75">
      <c r="E217" s="66"/>
    </row>
    <row r="218" ht="12.75">
      <c r="E218" s="66"/>
    </row>
    <row r="219" ht="12.75">
      <c r="E219" s="66"/>
    </row>
    <row r="220" ht="12.75">
      <c r="E220" s="66"/>
    </row>
    <row r="221" ht="12.75">
      <c r="E221" s="66"/>
    </row>
    <row r="222" ht="12.75">
      <c r="E222" s="66"/>
    </row>
    <row r="223" ht="12.75">
      <c r="E223" s="66"/>
    </row>
    <row r="224" ht="12.75">
      <c r="E224" s="66"/>
    </row>
    <row r="225" ht="12.75">
      <c r="E225" s="66"/>
    </row>
    <row r="226" ht="12.75">
      <c r="E226" s="66"/>
    </row>
    <row r="227" ht="12.75">
      <c r="E227" s="66"/>
    </row>
    <row r="228" ht="12.75">
      <c r="E228" s="66"/>
    </row>
    <row r="229" ht="12.75">
      <c r="E229" s="66"/>
    </row>
    <row r="230" ht="12.75">
      <c r="E230" s="66"/>
    </row>
    <row r="231" ht="12.75">
      <c r="E231" s="66"/>
    </row>
    <row r="232" ht="12.75">
      <c r="E232" s="66"/>
    </row>
    <row r="233" ht="12.75">
      <c r="E233" s="66"/>
    </row>
    <row r="234" ht="12.75">
      <c r="E234" s="66"/>
    </row>
    <row r="235" ht="12.75">
      <c r="E235" s="66"/>
    </row>
    <row r="236" ht="12.75">
      <c r="E236" s="66"/>
    </row>
    <row r="237" ht="12.75">
      <c r="E237" s="66"/>
    </row>
    <row r="238" ht="12.75">
      <c r="E238" s="66"/>
    </row>
    <row r="239" ht="12.75">
      <c r="E239" s="66"/>
    </row>
    <row r="240" ht="12.75">
      <c r="E240" s="66"/>
    </row>
    <row r="241" ht="12.75">
      <c r="E241" s="66"/>
    </row>
    <row r="242" ht="12.75">
      <c r="E242" s="66"/>
    </row>
    <row r="243" ht="12.75">
      <c r="E243" s="66"/>
    </row>
    <row r="244" ht="12.75">
      <c r="E244" s="66"/>
    </row>
    <row r="245" ht="12.75">
      <c r="E245" s="66"/>
    </row>
    <row r="246" ht="12.75">
      <c r="E246" s="66"/>
    </row>
    <row r="247" ht="12.75">
      <c r="E247" s="66"/>
    </row>
    <row r="248" ht="12.75">
      <c r="E248" s="66"/>
    </row>
    <row r="249" ht="12.75">
      <c r="E249" s="66"/>
    </row>
    <row r="250" ht="12.75">
      <c r="E250" s="66"/>
    </row>
    <row r="251" ht="12.75">
      <c r="E251" s="66"/>
    </row>
    <row r="252" ht="12.75">
      <c r="E252" s="66"/>
    </row>
    <row r="253" ht="12.75">
      <c r="E253" s="66"/>
    </row>
    <row r="254" ht="12.75">
      <c r="E254" s="66"/>
    </row>
    <row r="255" ht="12.75">
      <c r="E255" s="66"/>
    </row>
  </sheetData>
  <mergeCells count="1">
    <mergeCell ref="B36:C36"/>
  </mergeCells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22"/>
  <sheetViews>
    <sheetView workbookViewId="0" topLeftCell="A1">
      <selection activeCell="A67" sqref="A67"/>
    </sheetView>
  </sheetViews>
  <sheetFormatPr defaultColWidth="11.421875" defaultRowHeight="12.75"/>
  <cols>
    <col min="1" max="1" width="22.421875" style="79" customWidth="1"/>
    <col min="2" max="5" width="11.7109375" style="79" customWidth="1"/>
    <col min="6" max="6" width="12.28125" style="79" customWidth="1"/>
    <col min="7" max="9" width="11.7109375" style="79" customWidth="1"/>
    <col min="10" max="16384" width="11.421875" style="79" customWidth="1"/>
  </cols>
  <sheetData>
    <row r="1" ht="12.75">
      <c r="A1" s="78" t="s">
        <v>123</v>
      </c>
    </row>
    <row r="4" ht="12.75">
      <c r="A4" s="78" t="s">
        <v>135</v>
      </c>
    </row>
    <row r="5" spans="1:9" ht="12.75">
      <c r="A5" s="80" t="s">
        <v>0</v>
      </c>
      <c r="B5" s="81"/>
      <c r="C5" s="81"/>
      <c r="E5" s="81"/>
      <c r="F5" s="81"/>
      <c r="G5" s="81"/>
      <c r="H5" s="81"/>
      <c r="I5" s="81"/>
    </row>
    <row r="6" spans="1:9" ht="12.75">
      <c r="A6" s="2" t="str">
        <f>'SOAP AB'!$A$6</f>
        <v>      (entre el 1 de enero y 31 de diciembre de 2003)</v>
      </c>
      <c r="B6" s="82"/>
      <c r="C6" s="81"/>
      <c r="D6" s="81"/>
      <c r="E6" s="81"/>
      <c r="F6" s="81"/>
      <c r="G6" s="81"/>
      <c r="H6" s="81"/>
      <c r="I6" s="81"/>
    </row>
    <row r="7" spans="1:9" ht="12.75">
      <c r="A7" s="83"/>
      <c r="B7" s="84"/>
      <c r="C7" s="85"/>
      <c r="D7" s="85"/>
      <c r="E7" s="85"/>
      <c r="F7" s="85"/>
      <c r="G7" s="85"/>
      <c r="H7" s="85"/>
      <c r="I7" s="86"/>
    </row>
    <row r="8" spans="1:9" ht="12.75">
      <c r="A8" s="87" t="s">
        <v>1</v>
      </c>
      <c r="B8" s="88" t="s">
        <v>2</v>
      </c>
      <c r="C8" s="88" t="s">
        <v>3</v>
      </c>
      <c r="D8" s="88" t="s">
        <v>4</v>
      </c>
      <c r="E8" s="88" t="s">
        <v>5</v>
      </c>
      <c r="F8" s="191" t="s">
        <v>129</v>
      </c>
      <c r="G8" s="88" t="s">
        <v>7</v>
      </c>
      <c r="H8" s="88" t="s">
        <v>8</v>
      </c>
      <c r="I8" s="89" t="s">
        <v>9</v>
      </c>
    </row>
    <row r="9" spans="1:9" ht="12.75">
      <c r="A9" s="90"/>
      <c r="B9" s="91"/>
      <c r="C9" s="91"/>
      <c r="D9" s="91"/>
      <c r="E9" s="91"/>
      <c r="F9" s="91"/>
      <c r="G9" s="91"/>
      <c r="H9" s="91"/>
      <c r="I9" s="92"/>
    </row>
    <row r="10" spans="1:9" ht="12.75">
      <c r="A10" s="184" t="str">
        <f>'SOAP AB'!A10</f>
        <v>ABN Amro</v>
      </c>
      <c r="B10" s="38">
        <v>43038</v>
      </c>
      <c r="C10" s="38">
        <v>24730</v>
      </c>
      <c r="D10" s="38">
        <v>1177</v>
      </c>
      <c r="E10" s="38">
        <v>0</v>
      </c>
      <c r="F10" s="38">
        <v>18</v>
      </c>
      <c r="G10" s="38">
        <v>0</v>
      </c>
      <c r="H10" s="38">
        <v>1364</v>
      </c>
      <c r="I10" s="8">
        <f aca="true" t="shared" si="0" ref="I10:I26">SUM(B10:H10)</f>
        <v>70327</v>
      </c>
    </row>
    <row r="11" spans="1:9" ht="12.75">
      <c r="A11" s="187" t="str">
        <f>'SOAP AB'!A11</f>
        <v>AGF</v>
      </c>
      <c r="B11" s="38">
        <v>23821</v>
      </c>
      <c r="C11" s="38">
        <v>13294</v>
      </c>
      <c r="D11" s="38">
        <v>4973</v>
      </c>
      <c r="E11" s="38">
        <v>124</v>
      </c>
      <c r="F11" s="38">
        <v>49</v>
      </c>
      <c r="G11" s="38">
        <v>404</v>
      </c>
      <c r="H11" s="38">
        <v>4745</v>
      </c>
      <c r="I11" s="8">
        <f t="shared" si="0"/>
        <v>47410</v>
      </c>
    </row>
    <row r="12" spans="1:9" ht="12.75">
      <c r="A12" s="187" t="str">
        <f>'SOAP AB'!A12</f>
        <v>Aseguradora Magallanes</v>
      </c>
      <c r="B12" s="38">
        <v>250563</v>
      </c>
      <c r="C12" s="38">
        <v>93599</v>
      </c>
      <c r="D12" s="38">
        <v>10620</v>
      </c>
      <c r="E12" s="38">
        <v>2769</v>
      </c>
      <c r="F12" s="38">
        <v>6297</v>
      </c>
      <c r="G12" s="38">
        <v>14424</v>
      </c>
      <c r="H12" s="38">
        <v>64445</v>
      </c>
      <c r="I12" s="8">
        <f t="shared" si="0"/>
        <v>442717</v>
      </c>
    </row>
    <row r="13" spans="1:9" ht="12.75">
      <c r="A13" s="187" t="str">
        <f>'SOAP AB'!A13</f>
        <v>Bci</v>
      </c>
      <c r="B13" s="38">
        <v>46986</v>
      </c>
      <c r="C13" s="38">
        <v>25757</v>
      </c>
      <c r="D13" s="38">
        <v>29586</v>
      </c>
      <c r="E13" s="38">
        <v>12221</v>
      </c>
      <c r="F13" s="38">
        <v>487</v>
      </c>
      <c r="G13" s="38">
        <v>6843</v>
      </c>
      <c r="H13" s="38">
        <v>15669</v>
      </c>
      <c r="I13" s="8">
        <f t="shared" si="0"/>
        <v>137549</v>
      </c>
    </row>
    <row r="14" spans="1:9" ht="12.75">
      <c r="A14" s="187" t="str">
        <f>'SOAP AB'!A14</f>
        <v>Chilena Consolidada</v>
      </c>
      <c r="B14" s="38">
        <v>130372</v>
      </c>
      <c r="C14" s="38">
        <v>73002</v>
      </c>
      <c r="D14" s="38">
        <v>2267</v>
      </c>
      <c r="E14" s="38">
        <v>178</v>
      </c>
      <c r="F14" s="38">
        <v>2398</v>
      </c>
      <c r="G14" s="38">
        <v>0</v>
      </c>
      <c r="H14" s="38">
        <v>4891</v>
      </c>
      <c r="I14" s="8">
        <f t="shared" si="0"/>
        <v>213108</v>
      </c>
    </row>
    <row r="15" spans="1:9" ht="12.75">
      <c r="A15" s="187" t="str">
        <f>'SOAP AB'!A15</f>
        <v>Consorcio Nacional</v>
      </c>
      <c r="B15" s="38">
        <v>15478</v>
      </c>
      <c r="C15" s="38">
        <v>6714</v>
      </c>
      <c r="D15" s="38">
        <v>0</v>
      </c>
      <c r="E15" s="38">
        <v>0</v>
      </c>
      <c r="F15" s="38">
        <v>227</v>
      </c>
      <c r="G15" s="38">
        <v>0</v>
      </c>
      <c r="H15" s="38">
        <v>254</v>
      </c>
      <c r="I15" s="8">
        <f t="shared" si="0"/>
        <v>22673</v>
      </c>
    </row>
    <row r="16" spans="1:9" ht="12.75">
      <c r="A16" s="187" t="str">
        <f>'SOAP AB'!A16</f>
        <v>Cruz del Sur</v>
      </c>
      <c r="B16" s="38">
        <v>137529</v>
      </c>
      <c r="C16" s="38">
        <v>40203</v>
      </c>
      <c r="D16" s="38">
        <v>7459</v>
      </c>
      <c r="E16" s="38">
        <v>2635</v>
      </c>
      <c r="F16" s="38">
        <v>123</v>
      </c>
      <c r="G16" s="38">
        <v>18802</v>
      </c>
      <c r="H16" s="38">
        <v>4650</v>
      </c>
      <c r="I16" s="8">
        <f t="shared" si="0"/>
        <v>211401</v>
      </c>
    </row>
    <row r="17" spans="1:9" ht="12.75">
      <c r="A17" s="187" t="str">
        <f>'SOAP AB'!A17</f>
        <v>ING</v>
      </c>
      <c r="B17" s="38">
        <v>86886</v>
      </c>
      <c r="C17" s="38">
        <v>23877</v>
      </c>
      <c r="D17" s="38">
        <v>201</v>
      </c>
      <c r="E17" s="38">
        <v>2044</v>
      </c>
      <c r="F17" s="38">
        <v>3229</v>
      </c>
      <c r="G17" s="38">
        <v>81</v>
      </c>
      <c r="H17" s="38">
        <v>2200</v>
      </c>
      <c r="I17" s="8">
        <f t="shared" si="0"/>
        <v>118518</v>
      </c>
    </row>
    <row r="18" spans="1:9" ht="12.75">
      <c r="A18" s="187" t="str">
        <f>'SOAP AB'!A18</f>
        <v>ING Vida</v>
      </c>
      <c r="B18" s="38">
        <v>135143</v>
      </c>
      <c r="C18" s="38">
        <v>33425</v>
      </c>
      <c r="D18" s="38">
        <v>3</v>
      </c>
      <c r="E18" s="38">
        <v>4</v>
      </c>
      <c r="F18" s="38">
        <v>2093</v>
      </c>
      <c r="G18" s="38">
        <v>36</v>
      </c>
      <c r="H18" s="38">
        <v>2907</v>
      </c>
      <c r="I18" s="8">
        <f t="shared" si="0"/>
        <v>173611</v>
      </c>
    </row>
    <row r="19" spans="1:9" ht="12.75">
      <c r="A19" s="187" t="str">
        <f>'SOAP AB'!A19</f>
        <v>Interamericana</v>
      </c>
      <c r="B19" s="38">
        <v>3</v>
      </c>
      <c r="C19" s="38">
        <v>172</v>
      </c>
      <c r="D19" s="38">
        <v>62</v>
      </c>
      <c r="E19" s="38">
        <v>0</v>
      </c>
      <c r="F19" s="38">
        <v>0</v>
      </c>
      <c r="G19" s="38">
        <v>0</v>
      </c>
      <c r="H19" s="38">
        <v>82</v>
      </c>
      <c r="I19" s="8">
        <f t="shared" si="0"/>
        <v>319</v>
      </c>
    </row>
    <row r="20" spans="1:9" ht="12.75">
      <c r="A20" s="187" t="str">
        <f>'SOAP AB'!A20</f>
        <v>Interamericana Vida</v>
      </c>
      <c r="B20" s="38">
        <v>148369</v>
      </c>
      <c r="C20" s="38">
        <v>101101</v>
      </c>
      <c r="D20" s="38">
        <v>7251</v>
      </c>
      <c r="E20" s="38">
        <v>0</v>
      </c>
      <c r="F20" s="38">
        <v>0</v>
      </c>
      <c r="G20" s="38">
        <v>0</v>
      </c>
      <c r="H20" s="38">
        <v>7897</v>
      </c>
      <c r="I20" s="8">
        <f t="shared" si="0"/>
        <v>264618</v>
      </c>
    </row>
    <row r="21" spans="1:9" ht="12.75">
      <c r="A21" s="187" t="str">
        <f>'SOAP AB'!A21</f>
        <v>Las Américas</v>
      </c>
      <c r="B21" s="38">
        <v>62975</v>
      </c>
      <c r="C21" s="38">
        <v>69089</v>
      </c>
      <c r="D21" s="38">
        <v>26153</v>
      </c>
      <c r="E21" s="38">
        <v>8895</v>
      </c>
      <c r="F21" s="38">
        <v>637</v>
      </c>
      <c r="G21" s="38">
        <v>11574</v>
      </c>
      <c r="H21" s="38">
        <v>7572</v>
      </c>
      <c r="I21" s="8">
        <f t="shared" si="0"/>
        <v>186895</v>
      </c>
    </row>
    <row r="22" spans="1:9" ht="12.75">
      <c r="A22" s="187" t="str">
        <f>'SOAP AB'!A22</f>
        <v>Ise Chile</v>
      </c>
      <c r="B22" s="38">
        <v>199</v>
      </c>
      <c r="C22" s="38">
        <v>151</v>
      </c>
      <c r="D22" s="38">
        <v>0</v>
      </c>
      <c r="E22" s="38">
        <v>0</v>
      </c>
      <c r="F22" s="38">
        <v>0</v>
      </c>
      <c r="G22" s="38">
        <v>0</v>
      </c>
      <c r="H22" s="38">
        <v>3</v>
      </c>
      <c r="I22" s="8">
        <f t="shared" si="0"/>
        <v>353</v>
      </c>
    </row>
    <row r="23" spans="1:9" ht="12.75">
      <c r="A23" s="187" t="str">
        <f>'SOAP AB'!A23</f>
        <v>Mapfre</v>
      </c>
      <c r="B23" s="38">
        <v>78597</v>
      </c>
      <c r="C23" s="38">
        <v>36760</v>
      </c>
      <c r="D23" s="38">
        <v>8160</v>
      </c>
      <c r="E23" s="38">
        <v>2459</v>
      </c>
      <c r="F23" s="38">
        <v>6032</v>
      </c>
      <c r="G23" s="38">
        <v>15290</v>
      </c>
      <c r="H23" s="38">
        <v>7996</v>
      </c>
      <c r="I23" s="8">
        <f t="shared" si="0"/>
        <v>155294</v>
      </c>
    </row>
    <row r="24" spans="1:9" ht="12.75">
      <c r="A24" s="187" t="str">
        <f>'SOAP AB'!A24</f>
        <v>Renta Nacional</v>
      </c>
      <c r="B24" s="38">
        <v>28622</v>
      </c>
      <c r="C24" s="38">
        <v>17620</v>
      </c>
      <c r="D24" s="38">
        <v>6993</v>
      </c>
      <c r="E24" s="38">
        <v>6162</v>
      </c>
      <c r="F24" s="38">
        <v>32</v>
      </c>
      <c r="G24" s="38">
        <v>7299</v>
      </c>
      <c r="H24" s="38">
        <v>3653</v>
      </c>
      <c r="I24" s="8">
        <f t="shared" si="0"/>
        <v>70381</v>
      </c>
    </row>
    <row r="25" spans="1:9" ht="12.75">
      <c r="A25" s="187" t="str">
        <f>'SOAP AB'!A25</f>
        <v>Royal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8">
        <f t="shared" si="0"/>
        <v>0</v>
      </c>
    </row>
    <row r="26" spans="1:9" ht="12.75">
      <c r="A26" s="188" t="str">
        <f>'SOAP AB'!A26</f>
        <v>Security</v>
      </c>
      <c r="B26" s="38">
        <v>102527</v>
      </c>
      <c r="C26" s="38">
        <v>41548</v>
      </c>
      <c r="D26" s="38">
        <v>21630</v>
      </c>
      <c r="E26" s="38">
        <v>11565</v>
      </c>
      <c r="F26" s="38">
        <v>4091</v>
      </c>
      <c r="G26" s="93">
        <v>899</v>
      </c>
      <c r="H26" s="38">
        <v>14157</v>
      </c>
      <c r="I26" s="8">
        <f t="shared" si="0"/>
        <v>196417</v>
      </c>
    </row>
    <row r="27" spans="1:9" ht="12.75">
      <c r="A27" s="94"/>
      <c r="B27" s="95"/>
      <c r="C27" s="96"/>
      <c r="D27" s="96"/>
      <c r="E27" s="96"/>
      <c r="F27" s="96"/>
      <c r="G27" s="97"/>
      <c r="H27" s="97"/>
      <c r="I27" s="98"/>
    </row>
    <row r="28" spans="1:10" ht="12.75">
      <c r="A28" s="99" t="s">
        <v>16</v>
      </c>
      <c r="B28" s="9">
        <f aca="true" t="shared" si="1" ref="B28:I28">SUM(B10:B26)</f>
        <v>1291108</v>
      </c>
      <c r="C28" s="10">
        <f t="shared" si="1"/>
        <v>601042</v>
      </c>
      <c r="D28" s="10">
        <f t="shared" si="1"/>
        <v>126535</v>
      </c>
      <c r="E28" s="10">
        <f t="shared" si="1"/>
        <v>49056</v>
      </c>
      <c r="F28" s="10">
        <f t="shared" si="1"/>
        <v>25713</v>
      </c>
      <c r="G28" s="11">
        <f t="shared" si="1"/>
        <v>75652</v>
      </c>
      <c r="H28" s="11">
        <f t="shared" si="1"/>
        <v>142485</v>
      </c>
      <c r="I28" s="12">
        <f t="shared" si="1"/>
        <v>2311591</v>
      </c>
      <c r="J28" s="100"/>
    </row>
    <row r="29" spans="1:9" ht="12.75" customHeight="1">
      <c r="A29" s="101"/>
      <c r="B29" s="102"/>
      <c r="C29" s="103"/>
      <c r="D29" s="103"/>
      <c r="E29" s="103"/>
      <c r="F29" s="103"/>
      <c r="G29" s="104"/>
      <c r="H29" s="105"/>
      <c r="I29" s="106"/>
    </row>
    <row r="30" spans="1:9" ht="12.75">
      <c r="A30" s="81"/>
      <c r="B30" s="81"/>
      <c r="C30" s="81"/>
      <c r="D30" s="81"/>
      <c r="E30" s="81"/>
      <c r="F30" s="81"/>
      <c r="G30" s="81"/>
      <c r="H30" s="81"/>
      <c r="I30" s="81"/>
    </row>
    <row r="31" spans="1:9" ht="12.75">
      <c r="A31" s="81"/>
      <c r="B31" s="81"/>
      <c r="C31" s="81"/>
      <c r="D31" s="81"/>
      <c r="E31" s="81"/>
      <c r="F31" s="81"/>
      <c r="G31" s="81"/>
      <c r="H31" s="81"/>
      <c r="I31" s="81"/>
    </row>
    <row r="32" spans="1:9" ht="12.75">
      <c r="A32" s="81"/>
      <c r="B32" s="81"/>
      <c r="C32" s="81"/>
      <c r="D32" s="81"/>
      <c r="E32" s="81"/>
      <c r="F32" s="81"/>
      <c r="G32" s="81"/>
      <c r="H32" s="81"/>
      <c r="I32" s="81"/>
    </row>
    <row r="33" spans="1:9" ht="12.75">
      <c r="A33" s="81"/>
      <c r="B33" s="81"/>
      <c r="C33" s="81"/>
      <c r="D33" s="81"/>
      <c r="E33" s="81"/>
      <c r="F33" s="81"/>
      <c r="G33" s="81"/>
      <c r="H33" s="81"/>
      <c r="I33" s="81"/>
    </row>
    <row r="34" spans="1:9" ht="12.75">
      <c r="A34" s="107" t="s">
        <v>137</v>
      </c>
      <c r="B34" s="81"/>
      <c r="C34" s="81"/>
      <c r="E34" s="81"/>
      <c r="F34" s="81"/>
      <c r="G34" s="81"/>
      <c r="H34" s="81"/>
      <c r="I34" s="81"/>
    </row>
    <row r="35" spans="1:12" ht="12.75">
      <c r="A35" s="80" t="s">
        <v>17</v>
      </c>
      <c r="B35" s="82"/>
      <c r="C35" s="81"/>
      <c r="D35" s="81"/>
      <c r="E35" s="81"/>
      <c r="F35" s="81"/>
      <c r="G35" s="81"/>
      <c r="H35" s="81"/>
      <c r="I35" s="81"/>
      <c r="L35" s="108"/>
    </row>
    <row r="36" spans="1:9" ht="12.75">
      <c r="A36" s="2" t="str">
        <f>'SOAP DE'!$A$6</f>
        <v>      (entre el 1 de enero y 31 de diciembre de 2003, montos expresados en miles de pesos de diciembre de 2003)</v>
      </c>
      <c r="B36" s="82"/>
      <c r="C36" s="81"/>
      <c r="D36" s="81"/>
      <c r="E36" s="81"/>
      <c r="F36" s="81"/>
      <c r="G36" s="81"/>
      <c r="H36" s="81"/>
      <c r="I36" s="81"/>
    </row>
    <row r="37" spans="1:9" ht="12.75">
      <c r="A37" s="109"/>
      <c r="B37" s="84"/>
      <c r="C37" s="85"/>
      <c r="D37" s="85"/>
      <c r="E37" s="85"/>
      <c r="F37" s="85"/>
      <c r="G37" s="85"/>
      <c r="H37" s="85"/>
      <c r="I37" s="86"/>
    </row>
    <row r="38" spans="1:9" ht="12.75">
      <c r="A38" s="110" t="s">
        <v>1</v>
      </c>
      <c r="B38" s="88" t="s">
        <v>2</v>
      </c>
      <c r="C38" s="88" t="s">
        <v>3</v>
      </c>
      <c r="D38" s="88" t="s">
        <v>4</v>
      </c>
      <c r="E38" s="88" t="s">
        <v>5</v>
      </c>
      <c r="F38" s="88" t="s">
        <v>129</v>
      </c>
      <c r="G38" s="88" t="s">
        <v>7</v>
      </c>
      <c r="H38" s="88" t="s">
        <v>8</v>
      </c>
      <c r="I38" s="89" t="s">
        <v>9</v>
      </c>
    </row>
    <row r="39" spans="1:9" ht="12.75">
      <c r="A39" s="111"/>
      <c r="B39" s="91"/>
      <c r="C39" s="91"/>
      <c r="D39" s="91"/>
      <c r="E39" s="91"/>
      <c r="F39" s="91"/>
      <c r="G39" s="91"/>
      <c r="H39" s="91"/>
      <c r="I39" s="92"/>
    </row>
    <row r="40" spans="1:9" ht="12.75">
      <c r="A40" s="184" t="str">
        <f>A10</f>
        <v>ABN Amro</v>
      </c>
      <c r="B40" s="93">
        <v>181369</v>
      </c>
      <c r="C40" s="93">
        <v>160700</v>
      </c>
      <c r="D40" s="93">
        <v>13108</v>
      </c>
      <c r="E40" s="93">
        <v>0</v>
      </c>
      <c r="F40" s="93">
        <v>527</v>
      </c>
      <c r="G40" s="93">
        <v>0</v>
      </c>
      <c r="H40" s="93">
        <v>5100</v>
      </c>
      <c r="I40" s="8">
        <f aca="true" t="shared" si="2" ref="I40:I56">SUM(B40:H40)</f>
        <v>360804</v>
      </c>
    </row>
    <row r="41" spans="1:9" ht="12.75">
      <c r="A41" s="185" t="str">
        <f aca="true" t="shared" si="3" ref="A41:A56">A11</f>
        <v>AGF</v>
      </c>
      <c r="B41" s="93">
        <v>102853</v>
      </c>
      <c r="C41" s="93">
        <v>74531</v>
      </c>
      <c r="D41" s="93">
        <v>46114</v>
      </c>
      <c r="E41" s="93">
        <v>3518</v>
      </c>
      <c r="F41" s="93">
        <v>1355</v>
      </c>
      <c r="G41" s="93">
        <v>3729</v>
      </c>
      <c r="H41" s="93">
        <v>12149</v>
      </c>
      <c r="I41" s="8">
        <f t="shared" si="2"/>
        <v>244249</v>
      </c>
    </row>
    <row r="42" spans="1:9" ht="12.75">
      <c r="A42" s="185" t="str">
        <f t="shared" si="3"/>
        <v>Aseguradora Magallanes</v>
      </c>
      <c r="B42" s="93">
        <v>1005180</v>
      </c>
      <c r="C42" s="93">
        <v>565648</v>
      </c>
      <c r="D42" s="93">
        <v>139291</v>
      </c>
      <c r="E42" s="93">
        <v>71404</v>
      </c>
      <c r="F42" s="93">
        <v>137309</v>
      </c>
      <c r="G42" s="93">
        <v>108657</v>
      </c>
      <c r="H42" s="93">
        <v>574030</v>
      </c>
      <c r="I42" s="8">
        <f t="shared" si="2"/>
        <v>2601519</v>
      </c>
    </row>
    <row r="43" spans="1:9" ht="12.75">
      <c r="A43" s="185" t="str">
        <f t="shared" si="3"/>
        <v>Bci</v>
      </c>
      <c r="B43" s="93">
        <v>180367</v>
      </c>
      <c r="C43" s="93">
        <v>181808</v>
      </c>
      <c r="D43" s="93">
        <v>322229</v>
      </c>
      <c r="E43" s="93">
        <v>366999</v>
      </c>
      <c r="F43" s="93">
        <v>10763</v>
      </c>
      <c r="G43" s="93">
        <v>60464</v>
      </c>
      <c r="H43" s="93">
        <v>66903</v>
      </c>
      <c r="I43" s="8">
        <f t="shared" si="2"/>
        <v>1189533</v>
      </c>
    </row>
    <row r="44" spans="1:9" ht="12.75">
      <c r="A44" s="185" t="str">
        <f t="shared" si="3"/>
        <v>Chilena Consolidada</v>
      </c>
      <c r="B44" s="93">
        <v>531660</v>
      </c>
      <c r="C44" s="93">
        <v>425791</v>
      </c>
      <c r="D44" s="93">
        <v>38658</v>
      </c>
      <c r="E44" s="93">
        <v>7166</v>
      </c>
      <c r="F44" s="93">
        <v>49582</v>
      </c>
      <c r="G44" s="93">
        <v>0</v>
      </c>
      <c r="H44" s="93">
        <v>28546</v>
      </c>
      <c r="I44" s="8">
        <f t="shared" si="2"/>
        <v>1081403</v>
      </c>
    </row>
    <row r="45" spans="1:9" ht="12.75">
      <c r="A45" s="185" t="str">
        <f t="shared" si="3"/>
        <v>Consorcio Nacional</v>
      </c>
      <c r="B45" s="93">
        <v>69245</v>
      </c>
      <c r="C45" s="93">
        <v>41988</v>
      </c>
      <c r="D45" s="93">
        <v>0</v>
      </c>
      <c r="E45" s="93">
        <v>0</v>
      </c>
      <c r="F45" s="93">
        <v>6186</v>
      </c>
      <c r="G45" s="93">
        <v>0</v>
      </c>
      <c r="H45" s="93">
        <v>1167</v>
      </c>
      <c r="I45" s="8">
        <f t="shared" si="2"/>
        <v>118586</v>
      </c>
    </row>
    <row r="46" spans="1:9" ht="12.75">
      <c r="A46" s="185" t="str">
        <f t="shared" si="3"/>
        <v>Cruz del Sur</v>
      </c>
      <c r="B46" s="93">
        <v>591716</v>
      </c>
      <c r="C46" s="93">
        <v>308520</v>
      </c>
      <c r="D46" s="93">
        <v>108937</v>
      </c>
      <c r="E46" s="93">
        <v>36869</v>
      </c>
      <c r="F46" s="93">
        <v>4304</v>
      </c>
      <c r="G46" s="93">
        <v>215666</v>
      </c>
      <c r="H46" s="93">
        <v>27570</v>
      </c>
      <c r="I46" s="8">
        <f t="shared" si="2"/>
        <v>1293582</v>
      </c>
    </row>
    <row r="47" spans="1:9" ht="12.75">
      <c r="A47" s="185" t="str">
        <f t="shared" si="3"/>
        <v>ING</v>
      </c>
      <c r="B47" s="93">
        <v>343454</v>
      </c>
      <c r="C47" s="93">
        <v>157680</v>
      </c>
      <c r="D47" s="93">
        <v>2595</v>
      </c>
      <c r="E47" s="93">
        <v>195880</v>
      </c>
      <c r="F47" s="93">
        <v>74734</v>
      </c>
      <c r="G47" s="93">
        <v>943</v>
      </c>
      <c r="H47" s="93">
        <v>16563</v>
      </c>
      <c r="I47" s="8">
        <f t="shared" si="2"/>
        <v>791849</v>
      </c>
    </row>
    <row r="48" spans="1:9" ht="12.75">
      <c r="A48" s="185" t="str">
        <f t="shared" si="3"/>
        <v>ING Vida</v>
      </c>
      <c r="B48" s="93">
        <v>526040</v>
      </c>
      <c r="C48" s="93">
        <v>218486</v>
      </c>
      <c r="D48" s="93">
        <v>12</v>
      </c>
      <c r="E48" s="93">
        <v>128</v>
      </c>
      <c r="F48" s="93">
        <v>52110</v>
      </c>
      <c r="G48" s="93">
        <v>87</v>
      </c>
      <c r="H48" s="93">
        <v>21908</v>
      </c>
      <c r="I48" s="8">
        <f t="shared" si="2"/>
        <v>818771</v>
      </c>
    </row>
    <row r="49" spans="1:9" ht="12.75">
      <c r="A49" s="185" t="str">
        <f t="shared" si="3"/>
        <v>Interamericana</v>
      </c>
      <c r="B49" s="93">
        <v>13</v>
      </c>
      <c r="C49" s="93">
        <v>367</v>
      </c>
      <c r="D49" s="93">
        <v>1017</v>
      </c>
      <c r="E49" s="93">
        <v>0</v>
      </c>
      <c r="F49" s="93">
        <v>0</v>
      </c>
      <c r="G49" s="93">
        <v>0</v>
      </c>
      <c r="H49" s="93">
        <v>486</v>
      </c>
      <c r="I49" s="8">
        <f t="shared" si="2"/>
        <v>1883</v>
      </c>
    </row>
    <row r="50" spans="1:9" ht="12.75">
      <c r="A50" s="185" t="str">
        <f t="shared" si="3"/>
        <v>Interamericana Vida</v>
      </c>
      <c r="B50" s="289">
        <v>568716</v>
      </c>
      <c r="C50" s="289">
        <v>590781</v>
      </c>
      <c r="D50" s="289">
        <v>85893</v>
      </c>
      <c r="E50" s="289">
        <v>0</v>
      </c>
      <c r="F50" s="289">
        <v>0</v>
      </c>
      <c r="G50" s="289">
        <v>0</v>
      </c>
      <c r="H50" s="289">
        <v>34943</v>
      </c>
      <c r="I50" s="8">
        <f t="shared" si="2"/>
        <v>1280333</v>
      </c>
    </row>
    <row r="51" spans="1:9" ht="12.75">
      <c r="A51" s="185" t="str">
        <f t="shared" si="3"/>
        <v>Las Américas</v>
      </c>
      <c r="B51" s="93">
        <v>275901</v>
      </c>
      <c r="C51" s="93">
        <v>393361</v>
      </c>
      <c r="D51" s="93">
        <v>260541</v>
      </c>
      <c r="E51" s="93">
        <v>455454</v>
      </c>
      <c r="F51" s="93">
        <v>12925</v>
      </c>
      <c r="G51" s="93">
        <v>103797</v>
      </c>
      <c r="H51" s="93">
        <v>133697</v>
      </c>
      <c r="I51" s="8">
        <f t="shared" si="2"/>
        <v>1635676</v>
      </c>
    </row>
    <row r="52" spans="1:9" ht="12.75">
      <c r="A52" s="185" t="str">
        <f t="shared" si="3"/>
        <v>Ise Chile</v>
      </c>
      <c r="B52" s="93">
        <v>965</v>
      </c>
      <c r="C52" s="93">
        <v>1044</v>
      </c>
      <c r="D52" s="93">
        <v>0</v>
      </c>
      <c r="E52" s="93">
        <v>0</v>
      </c>
      <c r="F52" s="93">
        <v>0</v>
      </c>
      <c r="G52" s="93">
        <v>0</v>
      </c>
      <c r="H52" s="93">
        <v>15</v>
      </c>
      <c r="I52" s="8">
        <f t="shared" si="2"/>
        <v>2024</v>
      </c>
    </row>
    <row r="53" spans="1:9" ht="12.75">
      <c r="A53" s="185" t="str">
        <f t="shared" si="3"/>
        <v>Mapfre</v>
      </c>
      <c r="B53" s="93">
        <v>337359</v>
      </c>
      <c r="C53" s="93">
        <v>241357</v>
      </c>
      <c r="D53" s="93">
        <v>109277</v>
      </c>
      <c r="E53" s="93">
        <v>111775</v>
      </c>
      <c r="F53" s="93">
        <v>145612</v>
      </c>
      <c r="G53" s="93">
        <v>132707</v>
      </c>
      <c r="H53" s="93">
        <v>44611</v>
      </c>
      <c r="I53" s="8">
        <f t="shared" si="2"/>
        <v>1122698</v>
      </c>
    </row>
    <row r="54" spans="1:9" ht="12.75">
      <c r="A54" s="185" t="str">
        <f t="shared" si="3"/>
        <v>Renta Nacional</v>
      </c>
      <c r="B54" s="93">
        <v>118856</v>
      </c>
      <c r="C54" s="93">
        <v>105647</v>
      </c>
      <c r="D54" s="93">
        <v>83957</v>
      </c>
      <c r="E54" s="93">
        <v>460317</v>
      </c>
      <c r="F54" s="93">
        <v>786</v>
      </c>
      <c r="G54" s="93">
        <v>84494</v>
      </c>
      <c r="H54" s="93">
        <v>23452</v>
      </c>
      <c r="I54" s="8">
        <f t="shared" si="2"/>
        <v>877509</v>
      </c>
    </row>
    <row r="55" spans="1:9" ht="12.75">
      <c r="A55" s="185" t="str">
        <f t="shared" si="3"/>
        <v>Royal</v>
      </c>
      <c r="B55" s="93">
        <v>0</v>
      </c>
      <c r="C55" s="93">
        <v>0</v>
      </c>
      <c r="D55" s="93">
        <v>0</v>
      </c>
      <c r="E55" s="93">
        <v>0</v>
      </c>
      <c r="F55" s="93">
        <v>0</v>
      </c>
      <c r="G55" s="93">
        <v>0</v>
      </c>
      <c r="H55" s="93">
        <v>0</v>
      </c>
      <c r="I55" s="8">
        <f t="shared" si="2"/>
        <v>0</v>
      </c>
    </row>
    <row r="56" spans="1:10" ht="12.75">
      <c r="A56" s="187" t="str">
        <f t="shared" si="3"/>
        <v>Security</v>
      </c>
      <c r="B56" s="93">
        <v>434199</v>
      </c>
      <c r="C56" s="93">
        <v>255638</v>
      </c>
      <c r="D56" s="93">
        <v>263771</v>
      </c>
      <c r="E56" s="93">
        <v>824201</v>
      </c>
      <c r="F56" s="93">
        <v>90919</v>
      </c>
      <c r="G56" s="93">
        <v>8820</v>
      </c>
      <c r="H56" s="93">
        <v>55174</v>
      </c>
      <c r="I56" s="8">
        <f t="shared" si="2"/>
        <v>1932722</v>
      </c>
      <c r="J56" s="100"/>
    </row>
    <row r="57" spans="1:10" ht="12.75">
      <c r="A57" s="94"/>
      <c r="B57" s="95"/>
      <c r="C57" s="96"/>
      <c r="D57" s="96"/>
      <c r="E57" s="96"/>
      <c r="F57" s="96"/>
      <c r="G57" s="97"/>
      <c r="H57" s="97"/>
      <c r="I57" s="98"/>
      <c r="J57" s="100"/>
    </row>
    <row r="58" spans="1:9" ht="12.75">
      <c r="A58" s="99" t="s">
        <v>16</v>
      </c>
      <c r="B58" s="9">
        <f aca="true" t="shared" si="4" ref="B58:I58">SUM(B40:B56)</f>
        <v>5267893</v>
      </c>
      <c r="C58" s="10">
        <f t="shared" si="4"/>
        <v>3723347</v>
      </c>
      <c r="D58" s="10">
        <f t="shared" si="4"/>
        <v>1475400</v>
      </c>
      <c r="E58" s="10">
        <f t="shared" si="4"/>
        <v>2533711</v>
      </c>
      <c r="F58" s="10">
        <f t="shared" si="4"/>
        <v>587112</v>
      </c>
      <c r="G58" s="11">
        <f t="shared" si="4"/>
        <v>719364</v>
      </c>
      <c r="H58" s="11">
        <f t="shared" si="4"/>
        <v>1046314</v>
      </c>
      <c r="I58" s="12">
        <f t="shared" si="4"/>
        <v>15353141</v>
      </c>
    </row>
    <row r="59" spans="1:9" ht="12.75">
      <c r="A59" s="112"/>
      <c r="B59" s="113"/>
      <c r="C59" s="103"/>
      <c r="D59" s="103"/>
      <c r="E59" s="103"/>
      <c r="F59" s="103"/>
      <c r="G59" s="104"/>
      <c r="H59" s="104"/>
      <c r="I59" s="114"/>
    </row>
    <row r="60" spans="1:9" ht="12.75">
      <c r="A60" s="107"/>
      <c r="B60" s="81"/>
      <c r="C60" s="81"/>
      <c r="D60" s="81"/>
      <c r="E60" s="81"/>
      <c r="F60" s="81"/>
      <c r="G60" s="81"/>
      <c r="H60" s="81"/>
      <c r="I60" s="81"/>
    </row>
    <row r="61" spans="1:9" ht="12.75">
      <c r="A61" s="107"/>
      <c r="B61" s="81"/>
      <c r="C61" s="81"/>
      <c r="D61" s="81"/>
      <c r="E61" s="81"/>
      <c r="F61" s="81"/>
      <c r="G61" s="81"/>
      <c r="H61" s="81"/>
      <c r="I61" s="81"/>
    </row>
    <row r="62" spans="1:9" ht="12.75">
      <c r="A62" s="107"/>
      <c r="B62" s="81"/>
      <c r="C62" s="81"/>
      <c r="D62" s="81"/>
      <c r="E62" s="81"/>
      <c r="F62" s="81"/>
      <c r="G62" s="81"/>
      <c r="H62" s="81"/>
      <c r="I62" s="81"/>
    </row>
    <row r="63" spans="1:9" ht="12.75">
      <c r="A63" s="107"/>
      <c r="B63" s="81"/>
      <c r="C63" s="81"/>
      <c r="D63" s="81"/>
      <c r="E63" s="81"/>
      <c r="F63" s="81"/>
      <c r="G63" s="81"/>
      <c r="H63" s="81"/>
      <c r="I63" s="81"/>
    </row>
    <row r="64" spans="1:9" ht="12.75">
      <c r="A64" s="107"/>
      <c r="B64" s="81"/>
      <c r="C64" s="81"/>
      <c r="D64" s="81"/>
      <c r="E64" s="81"/>
      <c r="F64" s="81"/>
      <c r="G64" s="81"/>
      <c r="H64" s="81"/>
      <c r="I64" s="81"/>
    </row>
    <row r="65" spans="1:8" ht="12.75">
      <c r="A65" s="80" t="s">
        <v>18</v>
      </c>
      <c r="B65" s="81"/>
      <c r="C65" s="81"/>
      <c r="D65" s="81"/>
      <c r="E65" s="81"/>
      <c r="F65" s="81"/>
      <c r="G65" s="81"/>
      <c r="H65" s="81"/>
    </row>
    <row r="66" spans="1:8" ht="12.75">
      <c r="A66" s="194" t="s">
        <v>147</v>
      </c>
      <c r="B66" s="82"/>
      <c r="C66" s="81"/>
      <c r="D66" s="81"/>
      <c r="E66" s="81"/>
      <c r="F66" s="81"/>
      <c r="G66" s="81"/>
      <c r="H66" s="81"/>
    </row>
    <row r="67" spans="1:9" ht="12.75">
      <c r="A67" s="109"/>
      <c r="B67" s="84"/>
      <c r="C67" s="85"/>
      <c r="D67" s="85"/>
      <c r="E67" s="85"/>
      <c r="F67" s="85"/>
      <c r="G67" s="85"/>
      <c r="H67" s="85"/>
      <c r="I67" s="86"/>
    </row>
    <row r="68" spans="1:9" ht="12.75">
      <c r="A68" s="110" t="s">
        <v>1</v>
      </c>
      <c r="B68" s="88" t="s">
        <v>2</v>
      </c>
      <c r="C68" s="88" t="s">
        <v>3</v>
      </c>
      <c r="D68" s="88" t="s">
        <v>4</v>
      </c>
      <c r="E68" s="88" t="s">
        <v>5</v>
      </c>
      <c r="F68" s="88" t="s">
        <v>129</v>
      </c>
      <c r="G68" s="88" t="s">
        <v>7</v>
      </c>
      <c r="H68" s="88" t="s">
        <v>8</v>
      </c>
      <c r="I68" s="189" t="s">
        <v>127</v>
      </c>
    </row>
    <row r="69" spans="1:9" ht="12.75">
      <c r="A69" s="111"/>
      <c r="B69" s="91"/>
      <c r="C69" s="91"/>
      <c r="D69" s="91"/>
      <c r="E69" s="91"/>
      <c r="F69" s="91"/>
      <c r="G69" s="91"/>
      <c r="H69" s="91"/>
      <c r="I69" s="92"/>
    </row>
    <row r="70" spans="1:9" ht="12.75">
      <c r="A70" s="183" t="str">
        <f>A10</f>
        <v>ABN Amro</v>
      </c>
      <c r="B70" s="13">
        <f aca="true" t="shared" si="5" ref="B70:I74">B40/B10*1000</f>
        <v>4214.15957990613</v>
      </c>
      <c r="C70" s="13">
        <f t="shared" si="5"/>
        <v>6498.180347755762</v>
      </c>
      <c r="D70" s="13">
        <f t="shared" si="5"/>
        <v>11136.78844519966</v>
      </c>
      <c r="E70" s="13" t="e">
        <f t="shared" si="5"/>
        <v>#DIV/0!</v>
      </c>
      <c r="F70" s="13">
        <f t="shared" si="5"/>
        <v>29277.777777777777</v>
      </c>
      <c r="G70" s="13" t="e">
        <f t="shared" si="5"/>
        <v>#DIV/0!</v>
      </c>
      <c r="H70" s="13">
        <f t="shared" si="5"/>
        <v>3739.0029325513196</v>
      </c>
      <c r="I70" s="17">
        <f t="shared" si="5"/>
        <v>5130.37666898915</v>
      </c>
    </row>
    <row r="71" spans="1:9" ht="12.75">
      <c r="A71" s="185" t="str">
        <f aca="true" t="shared" si="6" ref="A71:A80">A11</f>
        <v>AGF</v>
      </c>
      <c r="B71" s="13">
        <f t="shared" si="5"/>
        <v>4317.744846983754</v>
      </c>
      <c r="C71" s="13">
        <f t="shared" si="5"/>
        <v>5606.363773130735</v>
      </c>
      <c r="D71" s="13">
        <f t="shared" si="5"/>
        <v>9272.873516991755</v>
      </c>
      <c r="E71" s="13">
        <f t="shared" si="5"/>
        <v>28370.967741935485</v>
      </c>
      <c r="F71" s="13">
        <f t="shared" si="5"/>
        <v>27653.061224489797</v>
      </c>
      <c r="G71" s="13">
        <f t="shared" si="5"/>
        <v>9230.198019801981</v>
      </c>
      <c r="H71" s="13">
        <f t="shared" si="5"/>
        <v>2560.379346680717</v>
      </c>
      <c r="I71" s="17">
        <f t="shared" si="5"/>
        <v>5151.84560219363</v>
      </c>
    </row>
    <row r="72" spans="1:9" ht="12.75">
      <c r="A72" s="185" t="str">
        <f t="shared" si="6"/>
        <v>Aseguradora Magallanes</v>
      </c>
      <c r="B72" s="13">
        <f t="shared" si="5"/>
        <v>4011.6856838399926</v>
      </c>
      <c r="C72" s="13">
        <f t="shared" si="5"/>
        <v>6043.312428551588</v>
      </c>
      <c r="D72" s="13">
        <f t="shared" si="5"/>
        <v>13115.913370998116</v>
      </c>
      <c r="E72" s="13">
        <f t="shared" si="5"/>
        <v>25786.92668833514</v>
      </c>
      <c r="F72" s="13">
        <f t="shared" si="5"/>
        <v>21805.462918850248</v>
      </c>
      <c r="G72" s="13">
        <f t="shared" si="5"/>
        <v>7533.069883527454</v>
      </c>
      <c r="H72" s="13">
        <f t="shared" si="5"/>
        <v>8907.285282023431</v>
      </c>
      <c r="I72" s="17">
        <f t="shared" si="5"/>
        <v>5876.257293033698</v>
      </c>
    </row>
    <row r="73" spans="1:9" ht="12.75">
      <c r="A73" s="185" t="str">
        <f t="shared" si="6"/>
        <v>Bci</v>
      </c>
      <c r="B73" s="13">
        <f t="shared" si="5"/>
        <v>3838.739198910314</v>
      </c>
      <c r="C73" s="13">
        <f t="shared" si="5"/>
        <v>7058.58601545211</v>
      </c>
      <c r="D73" s="13">
        <f t="shared" si="5"/>
        <v>10891.266139390253</v>
      </c>
      <c r="E73" s="13">
        <f t="shared" si="5"/>
        <v>30030.193928483757</v>
      </c>
      <c r="F73" s="13">
        <f t="shared" si="5"/>
        <v>22100.616016427102</v>
      </c>
      <c r="G73" s="13">
        <f t="shared" si="5"/>
        <v>8835.890691217302</v>
      </c>
      <c r="H73" s="13">
        <f t="shared" si="5"/>
        <v>4269.768332376029</v>
      </c>
      <c r="I73" s="17">
        <f t="shared" si="5"/>
        <v>8648.067234221988</v>
      </c>
    </row>
    <row r="74" spans="1:9" ht="12.75">
      <c r="A74" s="185" t="str">
        <f t="shared" si="6"/>
        <v>Chilena Consolidada</v>
      </c>
      <c r="B74" s="13">
        <f t="shared" si="5"/>
        <v>4078.022888350259</v>
      </c>
      <c r="C74" s="13">
        <f t="shared" si="5"/>
        <v>5832.593627571847</v>
      </c>
      <c r="D74" s="13">
        <f t="shared" si="5"/>
        <v>17052.49228054698</v>
      </c>
      <c r="E74" s="13">
        <f t="shared" si="5"/>
        <v>40258.426966292136</v>
      </c>
      <c r="F74" s="13">
        <f t="shared" si="5"/>
        <v>20676.396997497915</v>
      </c>
      <c r="G74" s="13" t="e">
        <f t="shared" si="5"/>
        <v>#DIV/0!</v>
      </c>
      <c r="H74" s="13">
        <f t="shared" si="5"/>
        <v>5836.434267021059</v>
      </c>
      <c r="I74" s="17">
        <f t="shared" si="5"/>
        <v>5074.436435985509</v>
      </c>
    </row>
    <row r="75" spans="1:9" ht="12.75">
      <c r="A75" s="185" t="str">
        <f t="shared" si="6"/>
        <v>Consorcio Nacional</v>
      </c>
      <c r="B75" s="13">
        <f aca="true" t="shared" si="7" ref="B75:I81">B45/B15*1000</f>
        <v>4473.769220829564</v>
      </c>
      <c r="C75" s="13">
        <f aca="true" t="shared" si="8" ref="C75:I76">C45/C15*1000</f>
        <v>6253.798033958891</v>
      </c>
      <c r="D75" s="13" t="e">
        <f t="shared" si="8"/>
        <v>#DIV/0!</v>
      </c>
      <c r="E75" s="13" t="e">
        <f t="shared" si="8"/>
        <v>#DIV/0!</v>
      </c>
      <c r="F75" s="13">
        <f t="shared" si="8"/>
        <v>27251.101321585902</v>
      </c>
      <c r="G75" s="13" t="e">
        <f t="shared" si="8"/>
        <v>#DIV/0!</v>
      </c>
      <c r="H75" s="13">
        <f t="shared" si="8"/>
        <v>4594.488188976377</v>
      </c>
      <c r="I75" s="17">
        <f t="shared" si="8"/>
        <v>5230.273894059013</v>
      </c>
    </row>
    <row r="76" spans="1:9" ht="12.75">
      <c r="A76" s="185" t="str">
        <f t="shared" si="6"/>
        <v>Cruz del Sur</v>
      </c>
      <c r="B76" s="13">
        <f t="shared" si="7"/>
        <v>4302.481658413862</v>
      </c>
      <c r="C76" s="13">
        <f t="shared" si="8"/>
        <v>7674.054175061562</v>
      </c>
      <c r="D76" s="13">
        <f t="shared" si="8"/>
        <v>14604.772757742325</v>
      </c>
      <c r="E76" s="13">
        <f t="shared" si="8"/>
        <v>13992.03036053131</v>
      </c>
      <c r="F76" s="13">
        <f t="shared" si="8"/>
        <v>34991.86991869919</v>
      </c>
      <c r="G76" s="13">
        <f t="shared" si="8"/>
        <v>11470.37549196894</v>
      </c>
      <c r="H76" s="13">
        <f t="shared" si="8"/>
        <v>5929.032258064516</v>
      </c>
      <c r="I76" s="17">
        <f t="shared" si="8"/>
        <v>6119.09120581265</v>
      </c>
    </row>
    <row r="77" spans="1:9" ht="12.75">
      <c r="A77" s="185" t="str">
        <f t="shared" si="6"/>
        <v>ING</v>
      </c>
      <c r="B77" s="13">
        <f t="shared" si="7"/>
        <v>3952.9268236539833</v>
      </c>
      <c r="C77" s="13">
        <f t="shared" si="7"/>
        <v>6603.844704108556</v>
      </c>
      <c r="D77" s="13">
        <f t="shared" si="7"/>
        <v>12910.44776119403</v>
      </c>
      <c r="E77" s="13">
        <f t="shared" si="7"/>
        <v>95831.70254403132</v>
      </c>
      <c r="F77" s="13">
        <f t="shared" si="7"/>
        <v>23144.626819448746</v>
      </c>
      <c r="G77" s="13">
        <f t="shared" si="7"/>
        <v>11641.975308641975</v>
      </c>
      <c r="H77" s="13">
        <f t="shared" si="7"/>
        <v>7528.636363636363</v>
      </c>
      <c r="I77" s="17">
        <f t="shared" si="7"/>
        <v>6681.2551679913595</v>
      </c>
    </row>
    <row r="78" spans="1:9" ht="12.75">
      <c r="A78" s="185" t="str">
        <f t="shared" si="6"/>
        <v>ING Vida</v>
      </c>
      <c r="B78" s="13">
        <f t="shared" si="7"/>
        <v>3892.4694582775282</v>
      </c>
      <c r="C78" s="13">
        <f t="shared" si="7"/>
        <v>6536.604338070307</v>
      </c>
      <c r="D78" s="13">
        <f t="shared" si="7"/>
        <v>4000</v>
      </c>
      <c r="E78" s="13">
        <f t="shared" si="7"/>
        <v>32000</v>
      </c>
      <c r="F78" s="13">
        <f t="shared" si="7"/>
        <v>24897.27663640707</v>
      </c>
      <c r="G78" s="13">
        <f t="shared" si="7"/>
        <v>2416.6666666666665</v>
      </c>
      <c r="H78" s="13">
        <f t="shared" si="7"/>
        <v>7536.291709666322</v>
      </c>
      <c r="I78" s="17">
        <f t="shared" si="7"/>
        <v>4716.123978319346</v>
      </c>
    </row>
    <row r="79" spans="1:9" ht="12.75">
      <c r="A79" s="185" t="str">
        <f t="shared" si="6"/>
        <v>Interamericana</v>
      </c>
      <c r="B79" s="13">
        <f t="shared" si="7"/>
        <v>4333.333333333333</v>
      </c>
      <c r="C79" s="13">
        <f t="shared" si="7"/>
        <v>2133.7209302325577</v>
      </c>
      <c r="D79" s="13">
        <f t="shared" si="7"/>
        <v>16403.225806451614</v>
      </c>
      <c r="E79" s="13" t="e">
        <f t="shared" si="7"/>
        <v>#DIV/0!</v>
      </c>
      <c r="F79" s="13" t="e">
        <f t="shared" si="7"/>
        <v>#DIV/0!</v>
      </c>
      <c r="G79" s="13" t="e">
        <f t="shared" si="7"/>
        <v>#DIV/0!</v>
      </c>
      <c r="H79" s="13">
        <f t="shared" si="7"/>
        <v>5926.829268292683</v>
      </c>
      <c r="I79" s="17">
        <f t="shared" si="7"/>
        <v>5902.8213166144205</v>
      </c>
    </row>
    <row r="80" spans="1:9" ht="12.75">
      <c r="A80" s="185" t="str">
        <f t="shared" si="6"/>
        <v>Interamericana Vida</v>
      </c>
      <c r="B80" s="13">
        <f t="shared" si="7"/>
        <v>3833.118778181426</v>
      </c>
      <c r="C80" s="13">
        <f t="shared" si="7"/>
        <v>5843.4733583248435</v>
      </c>
      <c r="D80" s="13">
        <f t="shared" si="7"/>
        <v>11845.67645841953</v>
      </c>
      <c r="E80" s="13" t="e">
        <f t="shared" si="7"/>
        <v>#DIV/0!</v>
      </c>
      <c r="F80" s="13" t="e">
        <f t="shared" si="7"/>
        <v>#DIV/0!</v>
      </c>
      <c r="G80" s="13" t="e">
        <f t="shared" si="7"/>
        <v>#DIV/0!</v>
      </c>
      <c r="H80" s="13">
        <f t="shared" si="7"/>
        <v>4424.844877801696</v>
      </c>
      <c r="I80" s="17">
        <f t="shared" si="7"/>
        <v>4838.419910965996</v>
      </c>
    </row>
    <row r="81" spans="1:9" ht="12.75">
      <c r="A81" s="185" t="str">
        <f aca="true" t="shared" si="9" ref="A81:A86">A21</f>
        <v>Las Américas</v>
      </c>
      <c r="B81" s="13">
        <f t="shared" si="7"/>
        <v>4381.11949186185</v>
      </c>
      <c r="C81" s="13">
        <f aca="true" t="shared" si="10" ref="C81:I86">C51/C21*1000</f>
        <v>5693.540216242817</v>
      </c>
      <c r="D81" s="13">
        <f t="shared" si="10"/>
        <v>9962.18407066111</v>
      </c>
      <c r="E81" s="13">
        <f t="shared" si="10"/>
        <v>51203.372681281624</v>
      </c>
      <c r="F81" s="13">
        <f t="shared" si="10"/>
        <v>20290.423861852432</v>
      </c>
      <c r="G81" s="13">
        <f t="shared" si="10"/>
        <v>8968.118195956453</v>
      </c>
      <c r="H81" s="13">
        <f t="shared" si="10"/>
        <v>17656.761753829902</v>
      </c>
      <c r="I81" s="17">
        <f t="shared" si="10"/>
        <v>8751.844618636133</v>
      </c>
    </row>
    <row r="82" spans="1:9" ht="12.75">
      <c r="A82" s="185" t="str">
        <f t="shared" si="9"/>
        <v>Ise Chile</v>
      </c>
      <c r="B82" s="13">
        <f>B52/B22*1000</f>
        <v>4849.246231155779</v>
      </c>
      <c r="C82" s="13">
        <f t="shared" si="10"/>
        <v>6913.907284768212</v>
      </c>
      <c r="D82" s="13" t="e">
        <f t="shared" si="10"/>
        <v>#DIV/0!</v>
      </c>
      <c r="E82" s="13" t="e">
        <f t="shared" si="10"/>
        <v>#DIV/0!</v>
      </c>
      <c r="F82" s="13" t="e">
        <f t="shared" si="10"/>
        <v>#DIV/0!</v>
      </c>
      <c r="G82" s="13" t="e">
        <f t="shared" si="10"/>
        <v>#DIV/0!</v>
      </c>
      <c r="H82" s="13">
        <f t="shared" si="10"/>
        <v>5000</v>
      </c>
      <c r="I82" s="17">
        <f t="shared" si="10"/>
        <v>5733.711048158641</v>
      </c>
    </row>
    <row r="83" spans="1:9" ht="12.75">
      <c r="A83" s="185" t="str">
        <f t="shared" si="9"/>
        <v>Mapfre</v>
      </c>
      <c r="B83" s="13">
        <f>B53/B23*1000</f>
        <v>4292.263063475705</v>
      </c>
      <c r="C83" s="13">
        <f t="shared" si="10"/>
        <v>6565.750816104462</v>
      </c>
      <c r="D83" s="13">
        <f t="shared" si="10"/>
        <v>13391.789215686274</v>
      </c>
      <c r="E83" s="13">
        <f t="shared" si="10"/>
        <v>45455.469703131355</v>
      </c>
      <c r="F83" s="13">
        <f t="shared" si="10"/>
        <v>24139.920424403183</v>
      </c>
      <c r="G83" s="13">
        <f t="shared" si="10"/>
        <v>8679.332897318507</v>
      </c>
      <c r="H83" s="13">
        <f t="shared" si="10"/>
        <v>5579.164582291146</v>
      </c>
      <c r="I83" s="17">
        <f t="shared" si="10"/>
        <v>7229.5001738637675</v>
      </c>
    </row>
    <row r="84" spans="1:9" ht="12.75">
      <c r="A84" s="185" t="str">
        <f t="shared" si="9"/>
        <v>Renta Nacional</v>
      </c>
      <c r="B84" s="13">
        <f>B54/B24*1000</f>
        <v>4152.609880511495</v>
      </c>
      <c r="C84" s="13">
        <f t="shared" si="10"/>
        <v>5995.856980703746</v>
      </c>
      <c r="D84" s="13">
        <f t="shared" si="10"/>
        <v>12005.863005863006</v>
      </c>
      <c r="E84" s="13">
        <f t="shared" si="10"/>
        <v>74702.53164556962</v>
      </c>
      <c r="F84" s="13">
        <f t="shared" si="10"/>
        <v>24562.5</v>
      </c>
      <c r="G84" s="13">
        <f t="shared" si="10"/>
        <v>11576.10631593369</v>
      </c>
      <c r="H84" s="13">
        <f t="shared" si="10"/>
        <v>6419.928825622776</v>
      </c>
      <c r="I84" s="17">
        <f>I54/I24*1000</f>
        <v>12467.981415438826</v>
      </c>
    </row>
    <row r="85" spans="1:9" ht="12.75">
      <c r="A85" s="185" t="str">
        <f t="shared" si="9"/>
        <v>Royal</v>
      </c>
      <c r="B85" s="13" t="e">
        <f>B55/B25*1000</f>
        <v>#DIV/0!</v>
      </c>
      <c r="C85" s="13" t="e">
        <f t="shared" si="10"/>
        <v>#DIV/0!</v>
      </c>
      <c r="D85" s="13" t="e">
        <f t="shared" si="10"/>
        <v>#DIV/0!</v>
      </c>
      <c r="E85" s="13" t="e">
        <f t="shared" si="10"/>
        <v>#DIV/0!</v>
      </c>
      <c r="F85" s="13" t="e">
        <f t="shared" si="10"/>
        <v>#DIV/0!</v>
      </c>
      <c r="G85" s="13" t="e">
        <f t="shared" si="10"/>
        <v>#DIV/0!</v>
      </c>
      <c r="H85" s="13" t="e">
        <f t="shared" si="10"/>
        <v>#DIV/0!</v>
      </c>
      <c r="I85" s="17" t="e">
        <f>I55/I25*1000</f>
        <v>#DIV/0!</v>
      </c>
    </row>
    <row r="86" spans="1:9" ht="12.75">
      <c r="A86" s="186" t="str">
        <f t="shared" si="9"/>
        <v>Security</v>
      </c>
      <c r="B86" s="13">
        <f>B56/B26*1000</f>
        <v>4234.972251211876</v>
      </c>
      <c r="C86" s="13">
        <f t="shared" si="10"/>
        <v>6152.8352748628095</v>
      </c>
      <c r="D86" s="13">
        <f t="shared" si="10"/>
        <v>12194.683310217291</v>
      </c>
      <c r="E86" s="13">
        <f t="shared" si="10"/>
        <v>71266.83960224818</v>
      </c>
      <c r="F86" s="13">
        <f t="shared" si="10"/>
        <v>22224.15057443168</v>
      </c>
      <c r="G86" s="13">
        <f t="shared" si="10"/>
        <v>9810.901001112346</v>
      </c>
      <c r="H86" s="13">
        <f t="shared" si="10"/>
        <v>3897.2946245673515</v>
      </c>
      <c r="I86" s="17">
        <f>I56/I26*1000</f>
        <v>9839.891659072278</v>
      </c>
    </row>
    <row r="87" spans="1:9" ht="12.75">
      <c r="A87" s="94"/>
      <c r="B87" s="115"/>
      <c r="C87" s="116"/>
      <c r="D87" s="116"/>
      <c r="E87" s="116"/>
      <c r="F87" s="116"/>
      <c r="G87" s="117"/>
      <c r="H87" s="117"/>
      <c r="I87" s="118"/>
    </row>
    <row r="88" spans="1:9" ht="12.75">
      <c r="A88" s="99" t="s">
        <v>19</v>
      </c>
      <c r="B88" s="16">
        <f aca="true" t="shared" si="11" ref="B88:I88">B58/B28*1000</f>
        <v>4080.1334977399256</v>
      </c>
      <c r="C88" s="16">
        <f t="shared" si="11"/>
        <v>6194.819995940384</v>
      </c>
      <c r="D88" s="16">
        <f t="shared" si="11"/>
        <v>11660.015015608331</v>
      </c>
      <c r="E88" s="16">
        <f t="shared" si="11"/>
        <v>51649.359915198955</v>
      </c>
      <c r="F88" s="16">
        <f t="shared" si="11"/>
        <v>22833.274997083186</v>
      </c>
      <c r="G88" s="16">
        <f t="shared" si="11"/>
        <v>9508.856342198487</v>
      </c>
      <c r="H88" s="16">
        <f t="shared" si="11"/>
        <v>7343.327367793101</v>
      </c>
      <c r="I88" s="18">
        <f t="shared" si="11"/>
        <v>6641.806876735547</v>
      </c>
    </row>
    <row r="89" spans="1:9" ht="12.75">
      <c r="A89" s="119"/>
      <c r="B89" s="105"/>
      <c r="C89" s="105"/>
      <c r="D89" s="105"/>
      <c r="E89" s="105"/>
      <c r="F89" s="105"/>
      <c r="G89" s="105"/>
      <c r="H89" s="105"/>
      <c r="I89" s="120"/>
    </row>
    <row r="90" spans="1:8" ht="12.75">
      <c r="A90" s="107"/>
      <c r="B90" s="81"/>
      <c r="C90" s="81"/>
      <c r="D90" s="81"/>
      <c r="E90" s="81"/>
      <c r="F90" s="81"/>
      <c r="G90" s="81"/>
      <c r="H90" s="81"/>
    </row>
    <row r="91" spans="1:8" ht="12.75">
      <c r="A91" s="107"/>
      <c r="B91" s="81"/>
      <c r="C91" s="81"/>
      <c r="D91" s="81"/>
      <c r="E91" s="81"/>
      <c r="F91" s="81"/>
      <c r="G91" s="81"/>
      <c r="H91" s="81"/>
    </row>
    <row r="92" spans="1:8" ht="12.75">
      <c r="A92" s="107"/>
      <c r="B92" s="81"/>
      <c r="C92" s="81"/>
      <c r="D92" s="81"/>
      <c r="E92" s="81"/>
      <c r="F92" s="81"/>
      <c r="G92" s="81"/>
      <c r="H92" s="81"/>
    </row>
    <row r="93" spans="1:8" ht="12.75">
      <c r="A93" s="107"/>
      <c r="B93" s="81"/>
      <c r="C93" s="81"/>
      <c r="D93" s="81"/>
      <c r="E93" s="81"/>
      <c r="F93" s="81"/>
      <c r="G93" s="81"/>
      <c r="H93" s="81"/>
    </row>
    <row r="94" spans="1:8" ht="12.75">
      <c r="A94" s="107" t="s">
        <v>136</v>
      </c>
      <c r="B94" s="81"/>
      <c r="C94" s="81"/>
      <c r="D94" s="81"/>
      <c r="E94" s="81"/>
      <c r="F94" s="81"/>
      <c r="G94" s="81"/>
      <c r="H94" s="81"/>
    </row>
    <row r="95" spans="1:8" ht="12.75">
      <c r="A95" s="80" t="s">
        <v>18</v>
      </c>
      <c r="B95" s="81"/>
      <c r="C95" s="81"/>
      <c r="E95" s="81"/>
      <c r="F95" s="81"/>
      <c r="G95" s="81"/>
      <c r="H95" s="81"/>
    </row>
    <row r="96" spans="1:8" ht="12.75">
      <c r="A96" s="2" t="str">
        <f>A66</f>
        <v>      (entre el 1 de enero y 31 de diciembre  de 2003, montos expresados en pesos de diciembre de 2003)</v>
      </c>
      <c r="B96" s="82"/>
      <c r="C96" s="81"/>
      <c r="D96" s="81"/>
      <c r="E96" s="81"/>
      <c r="F96" s="81"/>
      <c r="G96" s="81"/>
      <c r="H96" s="81"/>
    </row>
    <row r="97" spans="1:9" ht="12.75">
      <c r="A97" s="109"/>
      <c r="B97" s="84"/>
      <c r="C97" s="85"/>
      <c r="D97" s="85"/>
      <c r="E97" s="85"/>
      <c r="F97" s="85"/>
      <c r="G97" s="85"/>
      <c r="H97" s="85"/>
      <c r="I97" s="86"/>
    </row>
    <row r="98" spans="1:9" ht="12.75">
      <c r="A98" s="110" t="s">
        <v>1</v>
      </c>
      <c r="B98" s="88" t="s">
        <v>2</v>
      </c>
      <c r="C98" s="88" t="s">
        <v>3</v>
      </c>
      <c r="D98" s="88" t="s">
        <v>4</v>
      </c>
      <c r="E98" s="88" t="s">
        <v>5</v>
      </c>
      <c r="F98" s="88" t="s">
        <v>129</v>
      </c>
      <c r="G98" s="88" t="s">
        <v>7</v>
      </c>
      <c r="H98" s="88" t="s">
        <v>8</v>
      </c>
      <c r="I98" s="89" t="s">
        <v>127</v>
      </c>
    </row>
    <row r="99" spans="1:9" ht="12.75">
      <c r="A99" s="111"/>
      <c r="B99" s="91"/>
      <c r="C99" s="91"/>
      <c r="D99" s="91"/>
      <c r="E99" s="91"/>
      <c r="F99" s="91"/>
      <c r="G99" s="91"/>
      <c r="H99" s="91"/>
      <c r="I99" s="92"/>
    </row>
    <row r="100" spans="1:9" ht="12.75">
      <c r="A100" s="184" t="str">
        <f aca="true" t="shared" si="12" ref="A100:A109">A10</f>
        <v>ABN Amro</v>
      </c>
      <c r="B100" s="121">
        <v>4214.15957990613</v>
      </c>
      <c r="C100" s="121">
        <v>6498.180347755762</v>
      </c>
      <c r="D100" s="123">
        <v>11136.78844519966</v>
      </c>
      <c r="E100" s="123">
        <v>0</v>
      </c>
      <c r="F100" s="123">
        <v>29277.777777777777</v>
      </c>
      <c r="G100" s="123">
        <v>0</v>
      </c>
      <c r="H100" s="123">
        <v>3739.0029325513196</v>
      </c>
      <c r="I100" s="19">
        <v>5130.37666898915</v>
      </c>
    </row>
    <row r="101" spans="1:9" ht="12.75">
      <c r="A101" s="187" t="str">
        <f t="shared" si="12"/>
        <v>AGF</v>
      </c>
      <c r="B101" s="121">
        <v>4317.744846983754</v>
      </c>
      <c r="C101" s="121">
        <v>5606.363773130735</v>
      </c>
      <c r="D101" s="122">
        <v>9272.873516991755</v>
      </c>
      <c r="E101" s="122">
        <v>28370.967741935485</v>
      </c>
      <c r="F101" s="122">
        <v>27653.061224489797</v>
      </c>
      <c r="G101" s="122">
        <v>9230.198019801981</v>
      </c>
      <c r="H101" s="121">
        <v>2560.379346680717</v>
      </c>
      <c r="I101" s="8">
        <v>5151.84560219363</v>
      </c>
    </row>
    <row r="102" spans="1:9" ht="12.75">
      <c r="A102" s="187" t="str">
        <f t="shared" si="12"/>
        <v>Aseguradora Magallanes</v>
      </c>
      <c r="B102" s="121">
        <v>4011.6856838399926</v>
      </c>
      <c r="C102" s="121">
        <v>6043.312428551588</v>
      </c>
      <c r="D102" s="121">
        <v>13115.913370998116</v>
      </c>
      <c r="E102" s="122">
        <v>25786.92668833514</v>
      </c>
      <c r="F102" s="122">
        <v>21805.462918850248</v>
      </c>
      <c r="G102" s="122">
        <v>7533.069883527454</v>
      </c>
      <c r="H102" s="121">
        <v>8907.285282023431</v>
      </c>
      <c r="I102" s="8">
        <v>5876.257293033698</v>
      </c>
    </row>
    <row r="103" spans="1:9" ht="12.75">
      <c r="A103" s="187" t="str">
        <f t="shared" si="12"/>
        <v>Bci</v>
      </c>
      <c r="B103" s="121">
        <v>3838.739198910314</v>
      </c>
      <c r="C103" s="121">
        <v>7058.58601545211</v>
      </c>
      <c r="D103" s="121">
        <v>10891.266139390253</v>
      </c>
      <c r="E103" s="122">
        <v>30030.193928483757</v>
      </c>
      <c r="F103" s="122">
        <v>22100.616016427102</v>
      </c>
      <c r="G103" s="122">
        <v>8835.890691217302</v>
      </c>
      <c r="H103" s="121">
        <v>4269.768332376029</v>
      </c>
      <c r="I103" s="8">
        <v>8648.067234221988</v>
      </c>
    </row>
    <row r="104" spans="1:9" ht="12.75">
      <c r="A104" s="187" t="str">
        <f t="shared" si="12"/>
        <v>Chilena Consolidada</v>
      </c>
      <c r="B104" s="121">
        <v>4078.022888350259</v>
      </c>
      <c r="C104" s="121">
        <v>5832.593627571847</v>
      </c>
      <c r="D104" s="121">
        <v>17052.49228054698</v>
      </c>
      <c r="E104" s="122">
        <v>40258.426966292136</v>
      </c>
      <c r="F104" s="122">
        <v>20676.396997497915</v>
      </c>
      <c r="G104" s="123">
        <v>0</v>
      </c>
      <c r="H104" s="121">
        <v>5836.434267021059</v>
      </c>
      <c r="I104" s="8">
        <v>5074.436435985509</v>
      </c>
    </row>
    <row r="105" spans="1:9" ht="12.75">
      <c r="A105" s="187" t="str">
        <f t="shared" si="12"/>
        <v>Consorcio Nacional</v>
      </c>
      <c r="B105" s="121">
        <v>4473.769220829564</v>
      </c>
      <c r="C105" s="121">
        <v>6253.798033958891</v>
      </c>
      <c r="D105" s="123">
        <v>0</v>
      </c>
      <c r="E105" s="122">
        <v>0</v>
      </c>
      <c r="F105" s="122">
        <v>27251.101321585902</v>
      </c>
      <c r="G105" s="123">
        <v>0</v>
      </c>
      <c r="H105" s="121">
        <v>4594.488188976377</v>
      </c>
      <c r="I105" s="8">
        <v>5230.273894059013</v>
      </c>
    </row>
    <row r="106" spans="1:9" ht="12.75">
      <c r="A106" s="187" t="str">
        <f t="shared" si="12"/>
        <v>Cruz del Sur</v>
      </c>
      <c r="B106" s="121">
        <v>4302.481658413862</v>
      </c>
      <c r="C106" s="121">
        <v>7674.054175061562</v>
      </c>
      <c r="D106" s="121">
        <v>14604.772757742325</v>
      </c>
      <c r="E106" s="122">
        <v>13992.03036053131</v>
      </c>
      <c r="F106" s="122">
        <v>34991.86991869919</v>
      </c>
      <c r="G106" s="122">
        <v>11470.37549196894</v>
      </c>
      <c r="H106" s="121">
        <v>5929.032258064516</v>
      </c>
      <c r="I106" s="8">
        <v>6119.09120581265</v>
      </c>
    </row>
    <row r="107" spans="1:9" ht="12.75">
      <c r="A107" s="187" t="str">
        <f t="shared" si="12"/>
        <v>ING</v>
      </c>
      <c r="B107" s="121">
        <v>3952.9268236539833</v>
      </c>
      <c r="C107" s="121">
        <v>6603.844704108556</v>
      </c>
      <c r="D107" s="121">
        <v>12910.44776119403</v>
      </c>
      <c r="E107" s="122">
        <v>95831.70254403132</v>
      </c>
      <c r="F107" s="122">
        <v>23144.626819448746</v>
      </c>
      <c r="G107" s="122">
        <v>11641.975308641975</v>
      </c>
      <c r="H107" s="121">
        <v>7528.636363636363</v>
      </c>
      <c r="I107" s="8">
        <v>6681.2551679913595</v>
      </c>
    </row>
    <row r="108" spans="1:9" ht="12.75">
      <c r="A108" s="187" t="str">
        <f t="shared" si="12"/>
        <v>ING Vida</v>
      </c>
      <c r="B108" s="121">
        <v>3892.4694582775282</v>
      </c>
      <c r="C108" s="121">
        <v>6536.604338070307</v>
      </c>
      <c r="D108" s="121">
        <v>4000</v>
      </c>
      <c r="E108" s="122">
        <v>32000</v>
      </c>
      <c r="F108" s="122">
        <v>24897.27663640707</v>
      </c>
      <c r="G108" s="122">
        <v>2416.6666666666665</v>
      </c>
      <c r="H108" s="121">
        <v>7536.291709666322</v>
      </c>
      <c r="I108" s="8">
        <v>4716.123978319346</v>
      </c>
    </row>
    <row r="109" spans="1:9" ht="12.75">
      <c r="A109" s="187" t="str">
        <f t="shared" si="12"/>
        <v>Interamericana</v>
      </c>
      <c r="B109" s="121">
        <v>4333.333333333333</v>
      </c>
      <c r="C109" s="121">
        <v>2133.7209302325577</v>
      </c>
      <c r="D109" s="121">
        <v>16403.225806451614</v>
      </c>
      <c r="E109" s="123">
        <v>0</v>
      </c>
      <c r="F109" s="122">
        <v>0</v>
      </c>
      <c r="G109" s="123">
        <v>0</v>
      </c>
      <c r="H109" s="121">
        <v>5926.829268292683</v>
      </c>
      <c r="I109" s="8">
        <v>5902.8213166144205</v>
      </c>
    </row>
    <row r="110" spans="1:9" ht="12.75">
      <c r="A110" s="187" t="str">
        <f aca="true" t="shared" si="13" ref="A110:A116">A20</f>
        <v>Interamericana Vida</v>
      </c>
      <c r="B110" s="121">
        <v>3833.118778181426</v>
      </c>
      <c r="C110" s="121">
        <v>5843.4733583248435</v>
      </c>
      <c r="D110" s="121">
        <v>11845.67645841953</v>
      </c>
      <c r="E110" s="123">
        <v>0</v>
      </c>
      <c r="F110" s="123">
        <v>0</v>
      </c>
      <c r="G110" s="123">
        <v>0</v>
      </c>
      <c r="H110" s="121">
        <v>4424.844877801696</v>
      </c>
      <c r="I110" s="8">
        <v>4838.419910965996</v>
      </c>
    </row>
    <row r="111" spans="1:9" ht="12.75">
      <c r="A111" s="187" t="str">
        <f t="shared" si="13"/>
        <v>Las Américas</v>
      </c>
      <c r="B111" s="121">
        <v>4381.11949186185</v>
      </c>
      <c r="C111" s="121">
        <v>5693.540216242817</v>
      </c>
      <c r="D111" s="121">
        <v>9962.18407066111</v>
      </c>
      <c r="E111" s="122">
        <v>51203.372681281624</v>
      </c>
      <c r="F111" s="122">
        <v>20290.423861852432</v>
      </c>
      <c r="G111" s="122">
        <v>8968.118195956453</v>
      </c>
      <c r="H111" s="121">
        <v>17656.761753829902</v>
      </c>
      <c r="I111" s="8">
        <v>8751.844618636133</v>
      </c>
    </row>
    <row r="112" spans="1:9" ht="12.75">
      <c r="A112" s="187" t="str">
        <f t="shared" si="13"/>
        <v>Ise Chile</v>
      </c>
      <c r="B112" s="121">
        <v>4849.246231155779</v>
      </c>
      <c r="C112" s="121">
        <v>6913.907284768212</v>
      </c>
      <c r="D112" s="121">
        <v>0</v>
      </c>
      <c r="E112" s="123">
        <v>0</v>
      </c>
      <c r="F112" s="123">
        <v>0</v>
      </c>
      <c r="G112" s="123">
        <v>0</v>
      </c>
      <c r="H112" s="121">
        <v>5000</v>
      </c>
      <c r="I112" s="8">
        <v>5733.711048158641</v>
      </c>
    </row>
    <row r="113" spans="1:9" ht="12.75">
      <c r="A113" s="187" t="str">
        <f t="shared" si="13"/>
        <v>Mapfre</v>
      </c>
      <c r="B113" s="121">
        <v>4292.263063475705</v>
      </c>
      <c r="C113" s="121">
        <v>6565.750816104462</v>
      </c>
      <c r="D113" s="121">
        <v>13391.789215686274</v>
      </c>
      <c r="E113" s="123">
        <v>45455.469703131355</v>
      </c>
      <c r="F113" s="123">
        <v>24139.920424403183</v>
      </c>
      <c r="G113" s="122">
        <v>8679.332897318507</v>
      </c>
      <c r="H113" s="121">
        <v>5579.164582291146</v>
      </c>
      <c r="I113" s="8">
        <v>7229.5001738637675</v>
      </c>
    </row>
    <row r="114" spans="1:9" ht="12.75">
      <c r="A114" s="187" t="str">
        <f t="shared" si="13"/>
        <v>Renta Nacional</v>
      </c>
      <c r="B114" s="123">
        <v>4152.609880511495</v>
      </c>
      <c r="C114" s="123">
        <v>5995.856980703746</v>
      </c>
      <c r="D114" s="123">
        <v>12005.863005863006</v>
      </c>
      <c r="E114" s="123">
        <v>74702.53164556962</v>
      </c>
      <c r="F114" s="123">
        <v>24562.5</v>
      </c>
      <c r="G114" s="123">
        <v>11576.10631593369</v>
      </c>
      <c r="H114" s="123">
        <v>6419.928825622776</v>
      </c>
      <c r="I114" s="8">
        <v>12467.981415438826</v>
      </c>
    </row>
    <row r="115" spans="1:9" ht="12.75">
      <c r="A115" s="187" t="str">
        <f t="shared" si="13"/>
        <v>Royal</v>
      </c>
      <c r="B115" s="123">
        <v>0</v>
      </c>
      <c r="C115" s="123">
        <v>0</v>
      </c>
      <c r="D115" s="123">
        <v>0</v>
      </c>
      <c r="E115" s="123">
        <v>0</v>
      </c>
      <c r="F115" s="123">
        <v>0</v>
      </c>
      <c r="G115" s="123">
        <v>0</v>
      </c>
      <c r="H115" s="123">
        <v>0</v>
      </c>
      <c r="I115" s="8">
        <v>0</v>
      </c>
    </row>
    <row r="116" spans="1:9" ht="12.75">
      <c r="A116" s="188" t="str">
        <f t="shared" si="13"/>
        <v>Security</v>
      </c>
      <c r="B116" s="121">
        <v>4234.972251211876</v>
      </c>
      <c r="C116" s="121">
        <v>6152.8352748628095</v>
      </c>
      <c r="D116" s="121">
        <v>12194.683310217291</v>
      </c>
      <c r="E116" s="123">
        <v>71266.83960224818</v>
      </c>
      <c r="F116" s="122">
        <v>22224.15057443168</v>
      </c>
      <c r="G116" s="123">
        <v>9810.901001112346</v>
      </c>
      <c r="H116" s="121">
        <v>3897.2946245673515</v>
      </c>
      <c r="I116" s="20">
        <v>9839.891659072278</v>
      </c>
    </row>
    <row r="117" spans="1:9" ht="12.75">
      <c r="A117" s="94"/>
      <c r="B117" s="115"/>
      <c r="C117" s="116"/>
      <c r="D117" s="116"/>
      <c r="E117" s="116"/>
      <c r="F117" s="116"/>
      <c r="G117" s="117"/>
      <c r="H117" s="117"/>
      <c r="I117" s="98"/>
    </row>
    <row r="118" spans="1:9" ht="12.75">
      <c r="A118" s="99" t="s">
        <v>19</v>
      </c>
      <c r="B118" s="9">
        <v>4080.1334977399256</v>
      </c>
      <c r="C118" s="9">
        <v>6194.819995940384</v>
      </c>
      <c r="D118" s="9">
        <v>11660.015015608331</v>
      </c>
      <c r="E118" s="9">
        <v>51649.359915198955</v>
      </c>
      <c r="F118" s="9">
        <v>22833.274997083186</v>
      </c>
      <c r="G118" s="9">
        <v>9508.856342198487</v>
      </c>
      <c r="H118" s="9">
        <v>7343.327367793101</v>
      </c>
      <c r="I118" s="12">
        <v>6641.806876735547</v>
      </c>
    </row>
    <row r="119" spans="1:9" ht="12.75">
      <c r="A119" s="119"/>
      <c r="B119" s="105"/>
      <c r="C119" s="105"/>
      <c r="D119" s="105"/>
      <c r="E119" s="105"/>
      <c r="F119" s="105"/>
      <c r="G119" s="105"/>
      <c r="H119" s="105"/>
      <c r="I119" s="114"/>
    </row>
    <row r="120" ht="12.75">
      <c r="A120" s="124"/>
    </row>
    <row r="121" spans="1:9" ht="12.75">
      <c r="A121" s="294"/>
      <c r="B121" s="294"/>
      <c r="C121" s="294"/>
      <c r="D121" s="294"/>
      <c r="E121" s="294"/>
      <c r="F121" s="294"/>
      <c r="G121" s="294"/>
      <c r="H121" s="294"/>
      <c r="I121" s="294"/>
    </row>
    <row r="122" spans="1:9" ht="12.75">
      <c r="A122" s="294"/>
      <c r="B122" s="294"/>
      <c r="C122" s="294"/>
      <c r="D122" s="294"/>
      <c r="E122" s="294"/>
      <c r="F122" s="294"/>
      <c r="G122" s="294"/>
      <c r="H122" s="294"/>
      <c r="I122" s="294"/>
    </row>
  </sheetData>
  <mergeCells count="2">
    <mergeCell ref="A121:I121"/>
    <mergeCell ref="A122:I122"/>
  </mergeCells>
  <printOptions/>
  <pageMargins left="1.1811023622047245" right="0.2362204724409449" top="1.08" bottom="0.4330708661417323" header="0" footer="0"/>
  <pageSetup orientation="landscape" paperSize="9" r:id="rId1"/>
  <rowBreaks count="3" manualBreakCount="3">
    <brk id="30" max="255" man="1"/>
    <brk id="60" max="255" man="1"/>
    <brk id="9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59"/>
  <sheetViews>
    <sheetView workbookViewId="0" topLeftCell="A61">
      <selection activeCell="B70" sqref="B70"/>
    </sheetView>
  </sheetViews>
  <sheetFormatPr defaultColWidth="11.421875" defaultRowHeight="12.75"/>
  <cols>
    <col min="1" max="1" width="24.00390625" style="127" customWidth="1"/>
    <col min="2" max="2" width="12.57421875" style="127" customWidth="1"/>
    <col min="3" max="3" width="55.28125" style="127" customWidth="1"/>
    <col min="4" max="4" width="9.140625" style="127" customWidth="1"/>
    <col min="5" max="5" width="10.421875" style="127" customWidth="1"/>
    <col min="6" max="16384" width="11.421875" style="127" customWidth="1"/>
  </cols>
  <sheetData>
    <row r="1" spans="1:4" ht="12.75">
      <c r="A1" s="125" t="s">
        <v>87</v>
      </c>
      <c r="B1" s="126"/>
      <c r="C1" s="126"/>
      <c r="D1" s="126"/>
    </row>
    <row r="2" spans="1:2" ht="12.75">
      <c r="A2" s="3" t="str">
        <f>'SOAP AB'!$A$36</f>
        <v>      (entre el 1 de enero y 31 de diciembre de 2003)</v>
      </c>
      <c r="B2" s="126"/>
    </row>
    <row r="3" spans="1:2" ht="12.75">
      <c r="A3" s="128"/>
      <c r="B3" s="126"/>
    </row>
    <row r="4" spans="1:2" ht="12.75">
      <c r="A4" s="129" t="s">
        <v>68</v>
      </c>
      <c r="B4" s="126"/>
    </row>
    <row r="5" spans="1:2" ht="12.75">
      <c r="A5" s="126"/>
      <c r="B5" s="126"/>
    </row>
    <row r="6" spans="1:2" ht="12.75">
      <c r="A6" s="130" t="s">
        <v>88</v>
      </c>
      <c r="B6" s="131"/>
    </row>
    <row r="7" spans="1:2" ht="12.75">
      <c r="A7" s="132" t="s">
        <v>71</v>
      </c>
      <c r="B7" s="133"/>
    </row>
    <row r="8" spans="1:2" ht="12.75">
      <c r="A8" s="134" t="s">
        <v>74</v>
      </c>
      <c r="B8" s="135">
        <f>'SOAP AB'!$B$28</f>
        <v>171</v>
      </c>
    </row>
    <row r="9" spans="1:2" ht="12.75">
      <c r="A9" s="130" t="s">
        <v>88</v>
      </c>
      <c r="B9" s="136"/>
    </row>
    <row r="10" spans="1:2" ht="12.75">
      <c r="A10" s="137" t="s">
        <v>28</v>
      </c>
      <c r="B10" s="138"/>
    </row>
    <row r="11" spans="1:2" ht="12.75">
      <c r="A11" s="134" t="s">
        <v>75</v>
      </c>
      <c r="B11" s="135">
        <f>'SOAP AB'!$C$28</f>
        <v>145</v>
      </c>
    </row>
    <row r="12" spans="1:4" ht="12.75">
      <c r="A12" s="130" t="s">
        <v>88</v>
      </c>
      <c r="B12" s="136"/>
      <c r="C12" s="139"/>
      <c r="D12" s="139"/>
    </row>
    <row r="13" spans="1:4" ht="12.75">
      <c r="A13" s="132" t="s">
        <v>72</v>
      </c>
      <c r="B13" s="138"/>
      <c r="C13" s="139"/>
      <c r="D13" s="139"/>
    </row>
    <row r="14" spans="1:4" ht="12.75">
      <c r="A14" s="134" t="s">
        <v>76</v>
      </c>
      <c r="B14" s="135">
        <f>'SOAP AB'!$D$28</f>
        <v>33921</v>
      </c>
      <c r="C14" s="139"/>
      <c r="D14" s="139"/>
    </row>
    <row r="15" spans="1:4" ht="12.75">
      <c r="A15" s="140" t="s">
        <v>89</v>
      </c>
      <c r="B15" s="138"/>
      <c r="C15" s="139"/>
      <c r="D15" s="139"/>
    </row>
    <row r="16" spans="1:4" ht="12.75">
      <c r="A16" s="132" t="s">
        <v>73</v>
      </c>
      <c r="B16" s="138"/>
      <c r="C16" s="139"/>
      <c r="D16" s="139"/>
    </row>
    <row r="17" spans="1:4" ht="12.75">
      <c r="A17" s="134" t="s">
        <v>77</v>
      </c>
      <c r="B17" s="135">
        <f>'SOAP AB'!$E$28</f>
        <v>34237</v>
      </c>
      <c r="C17" s="139"/>
      <c r="D17" s="139"/>
    </row>
    <row r="18" spans="1:4" ht="12.75">
      <c r="A18" s="141"/>
      <c r="B18" s="142"/>
      <c r="C18" s="139"/>
      <c r="D18" s="139"/>
    </row>
    <row r="19" spans="1:2" ht="12.75">
      <c r="A19" s="126"/>
      <c r="B19" s="142"/>
    </row>
    <row r="20" spans="1:2" ht="12.75">
      <c r="A20" s="129" t="s">
        <v>81</v>
      </c>
      <c r="B20" s="142"/>
    </row>
    <row r="21" spans="1:2" ht="12.75">
      <c r="A21" s="128"/>
      <c r="B21" s="142"/>
    </row>
    <row r="22" spans="1:2" ht="12.75">
      <c r="A22" s="130" t="s">
        <v>88</v>
      </c>
      <c r="B22" s="136"/>
    </row>
    <row r="23" spans="1:2" ht="12.75">
      <c r="A23" s="132" t="s">
        <v>56</v>
      </c>
      <c r="B23" s="138"/>
    </row>
    <row r="24" spans="1:2" ht="12.75">
      <c r="A24" s="134" t="s">
        <v>83</v>
      </c>
      <c r="B24" s="135">
        <f>'SOAP AB'!$B$58</f>
        <v>13325</v>
      </c>
    </row>
    <row r="25" spans="1:2" ht="12.75">
      <c r="A25" s="130" t="s">
        <v>88</v>
      </c>
      <c r="B25" s="138"/>
    </row>
    <row r="26" spans="1:2" ht="12.75">
      <c r="A26" s="137" t="s">
        <v>82</v>
      </c>
      <c r="B26" s="138"/>
    </row>
    <row r="27" spans="1:2" ht="12.75">
      <c r="A27" s="134" t="s">
        <v>84</v>
      </c>
      <c r="B27" s="135">
        <f>'SOAP AB'!$C$58</f>
        <v>12549</v>
      </c>
    </row>
    <row r="28" spans="1:2" ht="12.75">
      <c r="A28" s="130" t="s">
        <v>88</v>
      </c>
      <c r="B28" s="138"/>
    </row>
    <row r="29" spans="1:2" ht="12.75">
      <c r="A29" s="132" t="s">
        <v>57</v>
      </c>
      <c r="B29" s="138"/>
    </row>
    <row r="30" spans="1:2" ht="12.75">
      <c r="A30" s="134" t="s">
        <v>85</v>
      </c>
      <c r="B30" s="135">
        <f>'SOAP AB'!$D$58</f>
        <v>8047</v>
      </c>
    </row>
    <row r="31" spans="1:2" ht="12.75">
      <c r="A31" s="140" t="s">
        <v>90</v>
      </c>
      <c r="B31" s="138"/>
    </row>
    <row r="32" spans="1:2" ht="12.75">
      <c r="A32" s="132"/>
      <c r="B32" s="138"/>
    </row>
    <row r="33" spans="1:2" ht="12.75">
      <c r="A33" s="134" t="s">
        <v>86</v>
      </c>
      <c r="B33" s="135">
        <f>'SOAP AB'!$E$58</f>
        <v>33921</v>
      </c>
    </row>
    <row r="34" spans="1:2" ht="12.75">
      <c r="A34" s="126"/>
      <c r="B34" s="142"/>
    </row>
    <row r="35" spans="1:2" ht="12.75">
      <c r="A35" s="126"/>
      <c r="B35" s="142"/>
    </row>
    <row r="36" spans="1:2" ht="12.75">
      <c r="A36" s="129" t="s">
        <v>20</v>
      </c>
      <c r="B36" s="142"/>
    </row>
    <row r="37" spans="1:2" ht="12.75">
      <c r="A37" s="128"/>
      <c r="B37" s="142"/>
    </row>
    <row r="38" spans="1:2" ht="12.75">
      <c r="A38" s="130" t="s">
        <v>21</v>
      </c>
      <c r="B38" s="136"/>
    </row>
    <row r="39" spans="1:2" ht="12.75">
      <c r="A39" s="134" t="s">
        <v>30</v>
      </c>
      <c r="B39" s="135">
        <f>'SOAP C'!$B$28</f>
        <v>1723</v>
      </c>
    </row>
    <row r="40" spans="1:2" ht="12.75">
      <c r="A40" s="140" t="s">
        <v>91</v>
      </c>
      <c r="B40" s="136"/>
    </row>
    <row r="41" spans="1:2" ht="12.75">
      <c r="A41" s="137" t="s">
        <v>25</v>
      </c>
      <c r="B41" s="138"/>
    </row>
    <row r="42" spans="1:2" ht="12.75">
      <c r="A42" s="134" t="s">
        <v>31</v>
      </c>
      <c r="B42" s="135">
        <f>'SOAP C'!$C$28</f>
        <v>45</v>
      </c>
    </row>
    <row r="43" spans="1:2" ht="12.75">
      <c r="A43" s="140" t="s">
        <v>91</v>
      </c>
      <c r="B43" s="136"/>
    </row>
    <row r="44" spans="1:2" ht="12.75">
      <c r="A44" s="132" t="s">
        <v>26</v>
      </c>
      <c r="B44" s="138"/>
    </row>
    <row r="45" spans="1:2" ht="12.75">
      <c r="A45" s="134" t="s">
        <v>32</v>
      </c>
      <c r="B45" s="135">
        <f>'SOAP C'!$D$28</f>
        <v>29</v>
      </c>
    </row>
    <row r="46" spans="1:2" ht="12.75">
      <c r="A46" s="130" t="s">
        <v>92</v>
      </c>
      <c r="B46" s="136"/>
    </row>
    <row r="47" spans="1:2" ht="12.75">
      <c r="A47" s="132" t="s">
        <v>27</v>
      </c>
      <c r="B47" s="138"/>
    </row>
    <row r="48" spans="1:2" ht="12.75">
      <c r="A48" s="134" t="s">
        <v>33</v>
      </c>
      <c r="B48" s="135">
        <f>'SOAP C'!$E$28</f>
        <v>53375</v>
      </c>
    </row>
    <row r="49" spans="1:2" ht="12.75">
      <c r="A49" s="130" t="s">
        <v>23</v>
      </c>
      <c r="B49" s="136"/>
    </row>
    <row r="50" spans="1:2" ht="12.75">
      <c r="A50" s="132" t="s">
        <v>28</v>
      </c>
      <c r="B50" s="138"/>
    </row>
    <row r="51" spans="1:2" ht="12.75">
      <c r="A51" s="134" t="s">
        <v>34</v>
      </c>
      <c r="B51" s="135">
        <f>'SOAP C'!$F$28</f>
        <v>213</v>
      </c>
    </row>
    <row r="52" spans="1:2" ht="12.75">
      <c r="A52" s="140" t="s">
        <v>24</v>
      </c>
      <c r="B52" s="136"/>
    </row>
    <row r="53" spans="1:2" ht="12.75">
      <c r="A53" s="137" t="s">
        <v>29</v>
      </c>
      <c r="B53" s="138"/>
    </row>
    <row r="54" spans="1:2" ht="12.75">
      <c r="A54" s="134" t="s">
        <v>35</v>
      </c>
      <c r="B54" s="135">
        <f>'SOAP C'!$G$28</f>
        <v>55385</v>
      </c>
    </row>
    <row r="55" spans="1:2" ht="12.75">
      <c r="A55" s="126"/>
      <c r="B55" s="142"/>
    </row>
    <row r="56" spans="1:2" ht="12.75">
      <c r="A56" s="126"/>
      <c r="B56" s="142"/>
    </row>
    <row r="57" spans="1:2" ht="12.75">
      <c r="A57" s="126"/>
      <c r="B57" s="142"/>
    </row>
    <row r="58" spans="1:2" ht="12.75">
      <c r="A58" s="126"/>
      <c r="B58" s="142"/>
    </row>
    <row r="59" spans="1:2" ht="12.75">
      <c r="A59" s="129" t="s">
        <v>36</v>
      </c>
      <c r="B59" s="142"/>
    </row>
    <row r="60" spans="1:2" ht="12.75">
      <c r="A60" s="3" t="str">
        <f>'SOAP DE'!$A$6</f>
        <v>      (entre el 1 de enero y 31 de diciembre de 2003, montos expresados en miles de pesos de diciembre de 2003)</v>
      </c>
      <c r="B60" s="142"/>
    </row>
    <row r="61" spans="1:2" ht="12.75">
      <c r="A61" s="128"/>
      <c r="B61" s="142"/>
    </row>
    <row r="62" spans="1:2" ht="12.75">
      <c r="A62" s="140" t="s">
        <v>93</v>
      </c>
      <c r="B62" s="136"/>
    </row>
    <row r="63" spans="1:2" ht="12.75">
      <c r="A63" s="132" t="s">
        <v>21</v>
      </c>
      <c r="B63" s="138">
        <f>'SOAP DE'!$B$28</f>
        <v>3548315</v>
      </c>
    </row>
    <row r="64" spans="1:2" ht="12.75">
      <c r="A64" s="137" t="s">
        <v>94</v>
      </c>
      <c r="B64" s="138">
        <f>'SOAP DE'!$C$28</f>
        <v>34651</v>
      </c>
    </row>
    <row r="65" spans="1:2" ht="12.75">
      <c r="A65" s="134" t="s">
        <v>95</v>
      </c>
      <c r="B65" s="135">
        <f>'SOAP DE'!$D$28</f>
        <v>52139</v>
      </c>
    </row>
    <row r="66" spans="1:2" ht="12.75">
      <c r="A66" s="140" t="s">
        <v>96</v>
      </c>
      <c r="B66" s="136"/>
    </row>
    <row r="67" spans="1:2" ht="12.75">
      <c r="A67" s="134" t="s">
        <v>47</v>
      </c>
      <c r="B67" s="135">
        <f>'SOAP DE'!$E$28</f>
        <v>3635105</v>
      </c>
    </row>
    <row r="68" spans="1:2" ht="12.75">
      <c r="A68" s="140" t="s">
        <v>97</v>
      </c>
      <c r="B68" s="136"/>
    </row>
    <row r="69" spans="1:2" ht="12.75">
      <c r="A69" s="137" t="s">
        <v>44</v>
      </c>
      <c r="B69" s="138"/>
    </row>
    <row r="70" spans="1:2" ht="12.75">
      <c r="A70" s="134" t="s">
        <v>48</v>
      </c>
      <c r="B70" s="135">
        <f>'SOAP DE'!$F$28</f>
        <v>7495806</v>
      </c>
    </row>
    <row r="71" spans="1:2" ht="12.75">
      <c r="A71" s="140" t="s">
        <v>98</v>
      </c>
      <c r="B71" s="136"/>
    </row>
    <row r="72" spans="1:2" ht="12.75">
      <c r="A72" s="134" t="s">
        <v>49</v>
      </c>
      <c r="B72" s="135">
        <f>'SOAP DE'!$G$28</f>
        <v>80949</v>
      </c>
    </row>
    <row r="73" spans="1:2" ht="12.75">
      <c r="A73" s="140" t="s">
        <v>40</v>
      </c>
      <c r="B73" s="136"/>
    </row>
    <row r="74" spans="1:2" ht="12.75">
      <c r="A74" s="132" t="s">
        <v>46</v>
      </c>
      <c r="B74" s="138"/>
    </row>
    <row r="75" spans="1:2" ht="12.75">
      <c r="A75" s="134" t="s">
        <v>50</v>
      </c>
      <c r="B75" s="135">
        <f>'SOAP DE'!$H$28</f>
        <v>11211860</v>
      </c>
    </row>
    <row r="76" spans="1:2" ht="12.75">
      <c r="A76" s="143"/>
      <c r="B76" s="142"/>
    </row>
    <row r="77" spans="1:2" ht="12.75">
      <c r="A77" s="143"/>
      <c r="B77" s="142"/>
    </row>
    <row r="78" spans="1:2" ht="12.75">
      <c r="A78" s="143"/>
      <c r="B78" s="142"/>
    </row>
    <row r="79" spans="1:2" ht="12.75">
      <c r="A79" s="143"/>
      <c r="B79" s="142"/>
    </row>
    <row r="80" spans="1:2" ht="12.75">
      <c r="A80" s="143"/>
      <c r="B80" s="142"/>
    </row>
    <row r="81" spans="1:2" ht="12.75">
      <c r="A81" s="143"/>
      <c r="B81" s="142"/>
    </row>
    <row r="82" spans="1:2" ht="12.75">
      <c r="A82" s="126"/>
      <c r="B82" s="142"/>
    </row>
    <row r="83" spans="1:2" ht="12.75">
      <c r="A83" s="126"/>
      <c r="B83" s="142"/>
    </row>
    <row r="84" spans="1:2" ht="12.75">
      <c r="A84" s="129" t="s">
        <v>51</v>
      </c>
      <c r="B84" s="142"/>
    </row>
    <row r="85" spans="1:2" ht="12.75">
      <c r="A85" s="6" t="str">
        <f>A60</f>
        <v>      (entre el 1 de enero y 31 de diciembre de 2003, montos expresados en miles de pesos de diciembre de 2003)</v>
      </c>
      <c r="B85" s="142"/>
    </row>
    <row r="86" spans="1:2" ht="12.75">
      <c r="A86" s="128"/>
      <c r="B86" s="142"/>
    </row>
    <row r="87" spans="1:2" ht="12.75">
      <c r="A87" s="140" t="s">
        <v>99</v>
      </c>
      <c r="B87" s="136"/>
    </row>
    <row r="88" spans="1:2" ht="12.75">
      <c r="A88" s="132" t="s">
        <v>56</v>
      </c>
      <c r="B88" s="138"/>
    </row>
    <row r="89" spans="1:2" ht="12.75">
      <c r="A89" s="134" t="s">
        <v>62</v>
      </c>
      <c r="B89" s="135">
        <f>'SOAP DE'!$B$58</f>
        <v>11689981</v>
      </c>
    </row>
    <row r="90" spans="1:2" ht="12.75">
      <c r="A90" s="137" t="s">
        <v>99</v>
      </c>
      <c r="B90" s="138"/>
    </row>
    <row r="91" spans="1:2" ht="12.75">
      <c r="A91" s="132" t="s">
        <v>57</v>
      </c>
      <c r="B91" s="138"/>
    </row>
    <row r="92" spans="1:2" ht="12.75">
      <c r="A92" s="134" t="s">
        <v>63</v>
      </c>
      <c r="B92" s="135">
        <f>'SOAP DE'!$C$58</f>
        <v>1793794</v>
      </c>
    </row>
    <row r="93" spans="1:2" ht="12.75">
      <c r="A93" s="140" t="s">
        <v>100</v>
      </c>
      <c r="B93" s="136"/>
    </row>
    <row r="94" spans="1:2" ht="12.75">
      <c r="A94" s="134" t="s">
        <v>64</v>
      </c>
      <c r="B94" s="135">
        <f>'SOAP DE'!$D$58</f>
        <v>1596074</v>
      </c>
    </row>
    <row r="95" spans="1:2" ht="12.75">
      <c r="A95" s="130" t="s">
        <v>54</v>
      </c>
      <c r="B95" s="136"/>
    </row>
    <row r="96" spans="1:2" ht="12.75">
      <c r="A96" s="132" t="s">
        <v>58</v>
      </c>
      <c r="B96" s="138"/>
    </row>
    <row r="97" spans="1:2" ht="12.75">
      <c r="A97" s="132" t="s">
        <v>60</v>
      </c>
      <c r="B97" s="138"/>
    </row>
    <row r="98" spans="1:2" ht="12.75">
      <c r="A98" s="134" t="s">
        <v>65</v>
      </c>
      <c r="B98" s="135">
        <f>'SOAP DE'!$E$58</f>
        <v>1823369</v>
      </c>
    </row>
    <row r="99" spans="1:2" ht="12.75">
      <c r="A99" s="140" t="s">
        <v>101</v>
      </c>
      <c r="B99" s="136"/>
    </row>
    <row r="100" spans="1:2" ht="12.75">
      <c r="A100" s="137" t="s">
        <v>59</v>
      </c>
      <c r="B100" s="138"/>
    </row>
    <row r="101" spans="1:2" ht="12.75">
      <c r="A101" s="137" t="s">
        <v>61</v>
      </c>
      <c r="B101" s="138"/>
    </row>
    <row r="102" spans="1:2" ht="12.75">
      <c r="A102" s="134" t="s">
        <v>66</v>
      </c>
      <c r="B102" s="135">
        <f>'SOAP DE'!$F$58</f>
        <v>13256480</v>
      </c>
    </row>
    <row r="103" spans="1:2" ht="12.75">
      <c r="A103" s="126"/>
      <c r="B103" s="142"/>
    </row>
    <row r="104" spans="1:2" ht="12.75">
      <c r="A104" s="126"/>
      <c r="B104" s="142"/>
    </row>
    <row r="105" spans="1:8" ht="12.75">
      <c r="A105" s="129" t="s">
        <v>0</v>
      </c>
      <c r="B105" s="142"/>
      <c r="C105" s="126"/>
      <c r="D105" s="126"/>
      <c r="E105" s="126"/>
      <c r="F105" s="126"/>
      <c r="G105" s="126"/>
      <c r="H105" s="126"/>
    </row>
    <row r="106" spans="1:8" ht="12.75">
      <c r="A106" s="128"/>
      <c r="B106" s="142"/>
      <c r="C106" s="126"/>
      <c r="D106" s="126"/>
      <c r="E106" s="126"/>
      <c r="F106" s="126"/>
      <c r="G106" s="126"/>
      <c r="H106" s="126"/>
    </row>
    <row r="107" spans="1:2" ht="12.75">
      <c r="A107" s="130" t="s">
        <v>2</v>
      </c>
      <c r="B107" s="136">
        <f>'SOAP FGH'!$B$28</f>
        <v>1291108</v>
      </c>
    </row>
    <row r="108" spans="1:2" ht="12.75">
      <c r="A108" s="144"/>
      <c r="B108" s="138"/>
    </row>
    <row r="109" spans="1:2" ht="12.75">
      <c r="A109" s="132" t="s">
        <v>3</v>
      </c>
      <c r="B109" s="138">
        <f>'SOAP FGH'!$C$28</f>
        <v>601042</v>
      </c>
    </row>
    <row r="110" spans="1:2" ht="12.75">
      <c r="A110" s="144"/>
      <c r="B110" s="138"/>
    </row>
    <row r="111" spans="1:2" ht="12.75">
      <c r="A111" s="132" t="s">
        <v>4</v>
      </c>
      <c r="B111" s="138">
        <f>'SOAP FGH'!$D$28</f>
        <v>126535</v>
      </c>
    </row>
    <row r="112" spans="1:2" ht="12.75">
      <c r="A112" s="144"/>
      <c r="B112" s="138"/>
    </row>
    <row r="113" spans="1:2" ht="12.75">
      <c r="A113" s="132" t="s">
        <v>5</v>
      </c>
      <c r="B113" s="138">
        <f>'SOAP FGH'!$E$28</f>
        <v>49056</v>
      </c>
    </row>
    <row r="114" spans="1:2" ht="12.75">
      <c r="A114" s="144"/>
      <c r="B114" s="138"/>
    </row>
    <row r="115" spans="1:2" ht="12.75">
      <c r="A115" s="132" t="s">
        <v>6</v>
      </c>
      <c r="B115" s="138">
        <f>'SOAP FGH'!$F$28</f>
        <v>25713</v>
      </c>
    </row>
    <row r="116" spans="1:2" ht="12.75">
      <c r="A116" s="144"/>
      <c r="B116" s="138"/>
    </row>
    <row r="117" spans="1:2" ht="12.75">
      <c r="A117" s="132" t="s">
        <v>7</v>
      </c>
      <c r="B117" s="138">
        <f>'SOAP FGH'!$G$28</f>
        <v>75652</v>
      </c>
    </row>
    <row r="118" spans="1:2" ht="12.75">
      <c r="A118" s="144"/>
      <c r="B118" s="138"/>
    </row>
    <row r="119" spans="1:2" ht="12.75">
      <c r="A119" s="132" t="s">
        <v>8</v>
      </c>
      <c r="B119" s="138">
        <f>'SOAP FGH'!$H$28</f>
        <v>142485</v>
      </c>
    </row>
    <row r="120" spans="1:2" ht="12.75">
      <c r="A120" s="144"/>
      <c r="B120" s="138"/>
    </row>
    <row r="121" spans="1:2" ht="12.75">
      <c r="A121" s="145" t="s">
        <v>9</v>
      </c>
      <c r="B121" s="135">
        <f>'SOAP FGH'!$I$28</f>
        <v>2311591</v>
      </c>
    </row>
    <row r="122" spans="1:2" ht="12.75">
      <c r="A122" s="126"/>
      <c r="B122" s="142"/>
    </row>
    <row r="123" spans="1:2" ht="12.75">
      <c r="A123" s="129" t="s">
        <v>17</v>
      </c>
      <c r="B123" s="142"/>
    </row>
    <row r="124" spans="1:2" ht="12.75">
      <c r="A124" s="3" t="str">
        <f>A60</f>
        <v>      (entre el 1 de enero y 31 de diciembre de 2003, montos expresados en miles de pesos de diciembre de 2003)</v>
      </c>
      <c r="B124" s="142"/>
    </row>
    <row r="125" spans="1:2" ht="12.75">
      <c r="A125" s="126"/>
      <c r="B125" s="142"/>
    </row>
    <row r="126" spans="1:2" ht="12.75">
      <c r="A126" s="130" t="s">
        <v>2</v>
      </c>
      <c r="B126" s="136">
        <f>'SOAP FGH'!$B$58</f>
        <v>5267893</v>
      </c>
    </row>
    <row r="127" spans="1:2" ht="12.75">
      <c r="A127" s="144"/>
      <c r="B127" s="138"/>
    </row>
    <row r="128" spans="1:2" ht="12.75">
      <c r="A128" s="132" t="s">
        <v>3</v>
      </c>
      <c r="B128" s="138">
        <f>'SOAP FGH'!$C$58</f>
        <v>3723347</v>
      </c>
    </row>
    <row r="129" spans="1:2" ht="12.75">
      <c r="A129" s="144"/>
      <c r="B129" s="138"/>
    </row>
    <row r="130" spans="1:2" ht="12.75">
      <c r="A130" s="132" t="s">
        <v>4</v>
      </c>
      <c r="B130" s="138">
        <f>'SOAP FGH'!$D$58</f>
        <v>1475400</v>
      </c>
    </row>
    <row r="131" spans="1:2" ht="12.75">
      <c r="A131" s="144"/>
      <c r="B131" s="138"/>
    </row>
    <row r="132" spans="1:2" ht="12.75">
      <c r="A132" s="132" t="s">
        <v>5</v>
      </c>
      <c r="B132" s="138">
        <f>'SOAP FGH'!$E$58</f>
        <v>2533711</v>
      </c>
    </row>
    <row r="133" spans="1:2" ht="12.75">
      <c r="A133" s="144"/>
      <c r="B133" s="138"/>
    </row>
    <row r="134" spans="1:2" ht="12.75">
      <c r="A134" s="132" t="s">
        <v>6</v>
      </c>
      <c r="B134" s="138">
        <f>'SOAP FGH'!$F$58</f>
        <v>587112</v>
      </c>
    </row>
    <row r="135" spans="1:2" ht="12.75">
      <c r="A135" s="144"/>
      <c r="B135" s="138"/>
    </row>
    <row r="136" spans="1:2" ht="12.75">
      <c r="A136" s="132" t="s">
        <v>7</v>
      </c>
      <c r="B136" s="138">
        <f>'SOAP FGH'!$G$58</f>
        <v>719364</v>
      </c>
    </row>
    <row r="137" spans="1:2" ht="12.75">
      <c r="A137" s="144"/>
      <c r="B137" s="138"/>
    </row>
    <row r="138" spans="1:2" ht="12.75">
      <c r="A138" s="132" t="s">
        <v>8</v>
      </c>
      <c r="B138" s="138">
        <f>'SOAP FGH'!$H$58</f>
        <v>1046314</v>
      </c>
    </row>
    <row r="139" spans="1:2" ht="12.75">
      <c r="A139" s="144"/>
      <c r="B139" s="138"/>
    </row>
    <row r="140" spans="1:2" ht="12.75">
      <c r="A140" s="145" t="s">
        <v>9</v>
      </c>
      <c r="B140" s="135">
        <f>'SOAP FGH'!$I$58</f>
        <v>15353141</v>
      </c>
    </row>
    <row r="141" spans="1:2" ht="12.75">
      <c r="A141" s="126"/>
      <c r="B141" s="142"/>
    </row>
    <row r="142" spans="1:2" ht="12.75">
      <c r="A142" s="129" t="s">
        <v>18</v>
      </c>
      <c r="B142" s="142"/>
    </row>
    <row r="143" spans="1:2" ht="12.75">
      <c r="A143" s="3" t="str">
        <f>'SOAP FGH'!$A$66</f>
        <v>      (entre el 1 de enero y 31 de diciembre  de 2003, montos expresados en pesos de diciembre de 2003)</v>
      </c>
      <c r="B143" s="142"/>
    </row>
    <row r="144" spans="1:2" ht="12.75">
      <c r="A144" s="126"/>
      <c r="B144" s="142"/>
    </row>
    <row r="145" spans="1:2" ht="12.75">
      <c r="A145" s="130" t="s">
        <v>2</v>
      </c>
      <c r="B145" s="136">
        <f>'SOAP FGH'!$B$88</f>
        <v>4080.1334977399256</v>
      </c>
    </row>
    <row r="146" spans="1:2" ht="12.75">
      <c r="A146" s="144"/>
      <c r="B146" s="138"/>
    </row>
    <row r="147" spans="1:2" ht="12.75">
      <c r="A147" s="132" t="s">
        <v>3</v>
      </c>
      <c r="B147" s="138">
        <f>'SOAP FGH'!$C$88</f>
        <v>6194.819995940384</v>
      </c>
    </row>
    <row r="148" spans="1:2" ht="12.75">
      <c r="A148" s="144"/>
      <c r="B148" s="138"/>
    </row>
    <row r="149" spans="1:2" ht="12.75">
      <c r="A149" s="132" t="s">
        <v>4</v>
      </c>
      <c r="B149" s="138">
        <f>'SOAP FGH'!$D$88</f>
        <v>11660.015015608331</v>
      </c>
    </row>
    <row r="150" spans="1:2" ht="12.75">
      <c r="A150" s="144"/>
      <c r="B150" s="138"/>
    </row>
    <row r="151" spans="1:2" ht="12.75">
      <c r="A151" s="132" t="s">
        <v>5</v>
      </c>
      <c r="B151" s="138">
        <f>'SOAP FGH'!$E$88</f>
        <v>51649.359915198955</v>
      </c>
    </row>
    <row r="152" spans="1:2" ht="12.75">
      <c r="A152" s="144"/>
      <c r="B152" s="138"/>
    </row>
    <row r="153" spans="1:2" ht="12.75">
      <c r="A153" s="132" t="s">
        <v>6</v>
      </c>
      <c r="B153" s="138">
        <f>'SOAP FGH'!$F$88</f>
        <v>22833.274997083186</v>
      </c>
    </row>
    <row r="154" spans="1:2" ht="12.75">
      <c r="A154" s="144"/>
      <c r="B154" s="138"/>
    </row>
    <row r="155" spans="1:2" ht="12.75">
      <c r="A155" s="132" t="s">
        <v>7</v>
      </c>
      <c r="B155" s="138">
        <f>'SOAP FGH'!$G$88</f>
        <v>9508.856342198487</v>
      </c>
    </row>
    <row r="156" spans="1:2" ht="12.75">
      <c r="A156" s="144"/>
      <c r="B156" s="138"/>
    </row>
    <row r="157" spans="1:2" ht="12.75">
      <c r="A157" s="132" t="s">
        <v>8</v>
      </c>
      <c r="B157" s="138">
        <f>'SOAP FGH'!$H$88</f>
        <v>7343.327367793101</v>
      </c>
    </row>
    <row r="158" spans="1:2" ht="12.75">
      <c r="A158" s="144"/>
      <c r="B158" s="138"/>
    </row>
    <row r="159" spans="1:2" ht="12.75">
      <c r="A159" s="190" t="s">
        <v>127</v>
      </c>
      <c r="B159" s="135">
        <f>'SOAP FGH'!$I$88</f>
        <v>6641.806876735547</v>
      </c>
    </row>
  </sheetData>
  <printOptions/>
  <pageMargins left="1.07" right="0.2755905511811024" top="0.32" bottom="0.24" header="0.2362204724409449" footer="0"/>
  <pageSetup orientation="portrait" r:id="rId1"/>
  <rowBreaks count="1" manualBreakCount="1">
    <brk id="10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B1">
      <selection activeCell="D8" sqref="D8"/>
    </sheetView>
  </sheetViews>
  <sheetFormatPr defaultColWidth="11.421875" defaultRowHeight="12.75"/>
  <cols>
    <col min="1" max="1" width="22.421875" style="147" customWidth="1"/>
    <col min="2" max="2" width="10.7109375" style="147" customWidth="1"/>
    <col min="3" max="3" width="13.140625" style="147" customWidth="1"/>
    <col min="4" max="4" width="11.140625" style="147" customWidth="1"/>
    <col min="5" max="5" width="10.57421875" style="147" customWidth="1"/>
    <col min="6" max="6" width="12.00390625" style="147" customWidth="1"/>
    <col min="7" max="7" width="11.421875" style="147" customWidth="1"/>
    <col min="8" max="8" width="11.140625" style="147" customWidth="1"/>
    <col min="9" max="16384" width="11.421875" style="147" customWidth="1"/>
  </cols>
  <sheetData>
    <row r="1" ht="15.75">
      <c r="A1" s="146" t="s">
        <v>102</v>
      </c>
    </row>
    <row r="2" ht="12.75">
      <c r="A2" s="4" t="str">
        <f>'SOAP FGH'!$A$6</f>
        <v>      (entre el 1 de enero y 31 de diciembre de 2003)</v>
      </c>
    </row>
    <row r="3" ht="12.75">
      <c r="E3" s="148"/>
    </row>
    <row r="4" spans="1:8" ht="12.75">
      <c r="A4" s="149"/>
      <c r="B4" s="150" t="s">
        <v>103</v>
      </c>
      <c r="C4" s="150" t="s">
        <v>104</v>
      </c>
      <c r="D4" s="151" t="s">
        <v>114</v>
      </c>
      <c r="E4" s="152"/>
      <c r="F4" s="150" t="s">
        <v>39</v>
      </c>
      <c r="G4" s="153" t="s">
        <v>105</v>
      </c>
      <c r="H4" s="154" t="s">
        <v>106</v>
      </c>
    </row>
    <row r="5" spans="1:8" ht="12.75">
      <c r="A5" s="155" t="s">
        <v>1</v>
      </c>
      <c r="B5" s="156" t="s">
        <v>107</v>
      </c>
      <c r="C5" s="156" t="s">
        <v>108</v>
      </c>
      <c r="E5" s="157"/>
      <c r="F5" s="158" t="s">
        <v>109</v>
      </c>
      <c r="G5" s="156" t="s">
        <v>110</v>
      </c>
      <c r="H5" s="159" t="s">
        <v>111</v>
      </c>
    </row>
    <row r="6" spans="1:8" ht="12.75">
      <c r="A6" s="160"/>
      <c r="B6" s="161" t="s">
        <v>112</v>
      </c>
      <c r="C6" s="161" t="s">
        <v>113</v>
      </c>
      <c r="D6" s="162" t="s">
        <v>72</v>
      </c>
      <c r="E6" s="161" t="s">
        <v>25</v>
      </c>
      <c r="F6" s="163" t="s">
        <v>113</v>
      </c>
      <c r="G6" s="161" t="s">
        <v>108</v>
      </c>
      <c r="H6" s="164" t="s">
        <v>112</v>
      </c>
    </row>
    <row r="7" spans="1:8" ht="12.75">
      <c r="A7" s="165" t="str">
        <f>'SOAP DE'!A40</f>
        <v>ABN Amro</v>
      </c>
      <c r="B7" s="166">
        <f>'SOAP FGH'!I10</f>
        <v>70327</v>
      </c>
      <c r="C7" s="166">
        <f>'SOAP FGH'!I40</f>
        <v>360804</v>
      </c>
      <c r="D7" s="167">
        <f>'SOAP AB'!D10</f>
        <v>700</v>
      </c>
      <c r="E7" s="167">
        <f>'SOAP AB'!E10</f>
        <v>702</v>
      </c>
      <c r="F7" s="167">
        <f>'SOAP DE'!F40</f>
        <v>296198</v>
      </c>
      <c r="G7" s="168">
        <f>F7/C7*100</f>
        <v>82.09387922528575</v>
      </c>
      <c r="H7" s="169">
        <f>E7/B7*100</f>
        <v>0.9981941501841398</v>
      </c>
    </row>
    <row r="8" spans="1:8" ht="12.75">
      <c r="A8" s="165" t="str">
        <f>'SOAP DE'!A41</f>
        <v>AGF</v>
      </c>
      <c r="B8" s="166">
        <f>'SOAP FGH'!I11</f>
        <v>47410</v>
      </c>
      <c r="C8" s="166">
        <f>'SOAP FGH'!I41</f>
        <v>244249</v>
      </c>
      <c r="D8" s="167">
        <f>'SOAP AB'!D11</f>
        <v>6130</v>
      </c>
      <c r="E8" s="167">
        <f>'SOAP AB'!E11</f>
        <v>6130</v>
      </c>
      <c r="F8" s="167">
        <f>'SOAP DE'!F41</f>
        <v>346262</v>
      </c>
      <c r="G8" s="169">
        <f>F8/C8*100</f>
        <v>141.76598471232228</v>
      </c>
      <c r="H8" s="169">
        <f>E8/B8*100</f>
        <v>12.929761653659567</v>
      </c>
    </row>
    <row r="9" spans="1:8" ht="12.75">
      <c r="A9" s="165" t="str">
        <f>'SOAP DE'!A42</f>
        <v>Aseguradora Magallanes</v>
      </c>
      <c r="B9" s="166">
        <f>'SOAP FGH'!I12</f>
        <v>442717</v>
      </c>
      <c r="C9" s="166">
        <f>'SOAP FGH'!I42</f>
        <v>2601519</v>
      </c>
      <c r="D9" s="167">
        <f>'SOAP AB'!D12</f>
        <v>5063</v>
      </c>
      <c r="E9" s="167">
        <f>'SOAP AB'!E12</f>
        <v>5071</v>
      </c>
      <c r="F9" s="167">
        <f>'SOAP DE'!F42</f>
        <v>1898994</v>
      </c>
      <c r="G9" s="169">
        <f>F9/C9*100</f>
        <v>72.99558450274628</v>
      </c>
      <c r="H9" s="169">
        <f>E9/B9*100</f>
        <v>1.1454269883469574</v>
      </c>
    </row>
    <row r="10" spans="1:8" ht="12.75">
      <c r="A10" s="165" t="str">
        <f>'SOAP DE'!A43</f>
        <v>Bci</v>
      </c>
      <c r="B10" s="166">
        <f>'SOAP FGH'!I13</f>
        <v>137549</v>
      </c>
      <c r="C10" s="166">
        <f>'SOAP FGH'!I43</f>
        <v>1189533</v>
      </c>
      <c r="D10" s="167">
        <f>'SOAP AB'!D13</f>
        <v>1388</v>
      </c>
      <c r="E10" s="167">
        <f>'SOAP AB'!E13</f>
        <v>1388</v>
      </c>
      <c r="F10" s="167">
        <f>'SOAP DE'!F43</f>
        <v>999801</v>
      </c>
      <c r="G10" s="169">
        <f>F10/C10*100</f>
        <v>84.04987503499272</v>
      </c>
      <c r="H10" s="169">
        <f>E10/B10*100</f>
        <v>1.0090949407120373</v>
      </c>
    </row>
    <row r="11" spans="1:8" ht="12.75">
      <c r="A11" s="165" t="str">
        <f>'SOAP DE'!A44</f>
        <v>Chilena Consolidada</v>
      </c>
      <c r="B11" s="166">
        <f>'SOAP FGH'!I14</f>
        <v>213108</v>
      </c>
      <c r="C11" s="166">
        <f>'SOAP FGH'!I44</f>
        <v>1081403</v>
      </c>
      <c r="D11" s="167">
        <f>'SOAP AB'!D14</f>
        <v>1941</v>
      </c>
      <c r="E11" s="167">
        <f>'SOAP AB'!E14</f>
        <v>1942</v>
      </c>
      <c r="F11" s="167">
        <f>'SOAP DE'!F44</f>
        <v>960281</v>
      </c>
      <c r="G11" s="169">
        <f aca="true" t="shared" si="0" ref="G11:G23">F11/C11*100</f>
        <v>88.79955021393504</v>
      </c>
      <c r="H11" s="169">
        <f aca="true" t="shared" si="1" ref="H11:H23">E11/B11*100</f>
        <v>0.9112750342549318</v>
      </c>
    </row>
    <row r="12" spans="1:8" ht="12.75">
      <c r="A12" s="165" t="str">
        <f>'SOAP DE'!A45</f>
        <v>Consorcio Nacional</v>
      </c>
      <c r="B12" s="166">
        <f>'SOAP FGH'!I15</f>
        <v>22673</v>
      </c>
      <c r="C12" s="166">
        <f>'SOAP FGH'!I45</f>
        <v>118586</v>
      </c>
      <c r="D12" s="167">
        <f>'SOAP AB'!D15</f>
        <v>457</v>
      </c>
      <c r="E12" s="167">
        <f>'SOAP AB'!E15</f>
        <v>505</v>
      </c>
      <c r="F12" s="167">
        <f>'SOAP DE'!F45</f>
        <v>198231</v>
      </c>
      <c r="G12" s="169">
        <f t="shared" si="0"/>
        <v>167.16222825628657</v>
      </c>
      <c r="H12" s="169">
        <f t="shared" si="1"/>
        <v>2.227318837383672</v>
      </c>
    </row>
    <row r="13" spans="1:8" ht="12.75">
      <c r="A13" s="165" t="str">
        <f>'SOAP DE'!A46</f>
        <v>Cruz del Sur</v>
      </c>
      <c r="B13" s="166">
        <f>'SOAP FGH'!I16</f>
        <v>211401</v>
      </c>
      <c r="C13" s="166">
        <f>'SOAP FGH'!I46</f>
        <v>1293582</v>
      </c>
      <c r="D13" s="167">
        <f>'SOAP AB'!D16</f>
        <v>2899</v>
      </c>
      <c r="E13" s="167">
        <f>'SOAP AB'!E16</f>
        <v>2899</v>
      </c>
      <c r="F13" s="167">
        <f>'SOAP DE'!F46</f>
        <v>1331126</v>
      </c>
      <c r="G13" s="169">
        <f t="shared" si="0"/>
        <v>102.9023285729084</v>
      </c>
      <c r="H13" s="169">
        <f t="shared" si="1"/>
        <v>1.3713274771642519</v>
      </c>
    </row>
    <row r="14" spans="1:8" ht="12.75">
      <c r="A14" s="165" t="str">
        <f>'SOAP DE'!A47</f>
        <v>ING</v>
      </c>
      <c r="B14" s="166">
        <f>'SOAP FGH'!I17</f>
        <v>118518</v>
      </c>
      <c r="C14" s="166">
        <f>'SOAP FGH'!I47</f>
        <v>791849</v>
      </c>
      <c r="D14" s="167">
        <f>'SOAP AB'!D17</f>
        <v>1796</v>
      </c>
      <c r="E14" s="167">
        <f>'SOAP AB'!E17</f>
        <v>1799</v>
      </c>
      <c r="F14" s="167">
        <f>'SOAP DE'!F47</f>
        <v>821228</v>
      </c>
      <c r="G14" s="169">
        <f>F14/C14*100</f>
        <v>103.71017706658718</v>
      </c>
      <c r="H14" s="169">
        <f>E14/B14*100</f>
        <v>1.5179128908688975</v>
      </c>
    </row>
    <row r="15" spans="1:8" ht="12.75">
      <c r="A15" s="165" t="str">
        <f>'SOAP DE'!A48</f>
        <v>ING Vida</v>
      </c>
      <c r="B15" s="166">
        <f>'SOAP FGH'!I18</f>
        <v>173611</v>
      </c>
      <c r="C15" s="166">
        <f>'SOAP FGH'!I48</f>
        <v>818771</v>
      </c>
      <c r="D15" s="167">
        <f>'SOAP AB'!D18</f>
        <v>1809</v>
      </c>
      <c r="E15" s="167">
        <f>'SOAP AB'!E18</f>
        <v>1985</v>
      </c>
      <c r="F15" s="167">
        <f>'SOAP DE'!F48</f>
        <v>830913</v>
      </c>
      <c r="G15" s="169">
        <f>F15/C15*100</f>
        <v>101.48295433033168</v>
      </c>
      <c r="H15" s="169">
        <f>E15/B15*100</f>
        <v>1.1433607317508683</v>
      </c>
    </row>
    <row r="16" spans="1:8" ht="12.75">
      <c r="A16" s="165" t="str">
        <f>'SOAP DE'!A49</f>
        <v>Interamericana</v>
      </c>
      <c r="B16" s="166">
        <f>'SOAP FGH'!I19</f>
        <v>319</v>
      </c>
      <c r="C16" s="166">
        <f>'SOAP FGH'!I49</f>
        <v>1883</v>
      </c>
      <c r="D16" s="167">
        <f>'SOAP AB'!D19</f>
        <v>4</v>
      </c>
      <c r="E16" s="167">
        <f>'SOAP AB'!E19</f>
        <v>4</v>
      </c>
      <c r="F16" s="167">
        <f>'SOAP DE'!F49</f>
        <v>629</v>
      </c>
      <c r="G16" s="169">
        <f t="shared" si="0"/>
        <v>33.40414232607541</v>
      </c>
      <c r="H16" s="169">
        <f t="shared" si="1"/>
        <v>1.2539184952978055</v>
      </c>
    </row>
    <row r="17" spans="1:8" ht="12.75">
      <c r="A17" s="165" t="str">
        <f>'SOAP DE'!A50</f>
        <v>Interamericana Vida</v>
      </c>
      <c r="B17" s="166">
        <f>'SOAP FGH'!I20</f>
        <v>264618</v>
      </c>
      <c r="C17" s="166">
        <f>'SOAP FGH'!I50</f>
        <v>1280333</v>
      </c>
      <c r="D17" s="167">
        <f>'SOAP AB'!D20</f>
        <v>2797</v>
      </c>
      <c r="E17" s="167">
        <f>'SOAP AB'!E20</f>
        <v>2852</v>
      </c>
      <c r="F17" s="167">
        <f>'SOAP DE'!F50</f>
        <v>1042696</v>
      </c>
      <c r="G17" s="169">
        <f t="shared" si="0"/>
        <v>81.43943802120229</v>
      </c>
      <c r="H17" s="169">
        <f t="shared" si="1"/>
        <v>1.0777800451972277</v>
      </c>
    </row>
    <row r="18" spans="1:8" ht="12.75">
      <c r="A18" s="165" t="str">
        <f>'SOAP DE'!A51</f>
        <v>Las Américas</v>
      </c>
      <c r="B18" s="166">
        <f>'SOAP FGH'!I21</f>
        <v>186895</v>
      </c>
      <c r="C18" s="166">
        <f>'SOAP FGH'!I51</f>
        <v>1635676</v>
      </c>
      <c r="D18" s="167">
        <f>'SOAP AB'!D21</f>
        <v>3232</v>
      </c>
      <c r="E18" s="167">
        <f>'SOAP AB'!E21</f>
        <v>3235</v>
      </c>
      <c r="F18" s="167">
        <f>'SOAP DE'!F51</f>
        <v>1699144</v>
      </c>
      <c r="G18" s="169">
        <f t="shared" si="0"/>
        <v>103.88023055910828</v>
      </c>
      <c r="H18" s="169">
        <f t="shared" si="1"/>
        <v>1.7309184301345675</v>
      </c>
    </row>
    <row r="19" spans="1:8" ht="12.75">
      <c r="A19" s="165" t="str">
        <f>'SOAP DE'!A52</f>
        <v>Ise Chile</v>
      </c>
      <c r="B19" s="166">
        <f>'SOAP FGH'!I22</f>
        <v>353</v>
      </c>
      <c r="C19" s="166">
        <f>'SOAP FGH'!I52</f>
        <v>2024</v>
      </c>
      <c r="D19" s="167">
        <f>'SOAP AB'!D22</f>
        <v>9</v>
      </c>
      <c r="E19" s="167">
        <f>'SOAP AB'!E22</f>
        <v>9</v>
      </c>
      <c r="F19" s="167">
        <f>'SOAP DE'!F52</f>
        <v>803</v>
      </c>
      <c r="G19" s="169">
        <f t="shared" si="0"/>
        <v>39.67391304347826</v>
      </c>
      <c r="H19" s="169">
        <f t="shared" si="1"/>
        <v>2.5495750708215295</v>
      </c>
    </row>
    <row r="20" spans="1:8" ht="12.75">
      <c r="A20" s="165" t="str">
        <f>'SOAP DE'!A53</f>
        <v>Mapfre</v>
      </c>
      <c r="B20" s="166">
        <f>'SOAP FGH'!I23</f>
        <v>155294</v>
      </c>
      <c r="C20" s="166">
        <f>'SOAP FGH'!I53</f>
        <v>1122698</v>
      </c>
      <c r="D20" s="167">
        <f>'SOAP AB'!D23</f>
        <v>1624</v>
      </c>
      <c r="E20" s="167">
        <f>'SOAP AB'!E23</f>
        <v>1624</v>
      </c>
      <c r="F20" s="167">
        <f>'SOAP DE'!F53</f>
        <v>873291</v>
      </c>
      <c r="G20" s="169">
        <f t="shared" si="0"/>
        <v>77.78503212796318</v>
      </c>
      <c r="H20" s="169">
        <f t="shared" si="1"/>
        <v>1.0457583679987636</v>
      </c>
    </row>
    <row r="21" spans="1:8" ht="12.75">
      <c r="A21" s="165" t="str">
        <f>'SOAP DE'!A54</f>
        <v>Renta Nacional</v>
      </c>
      <c r="B21" s="166">
        <f>'SOAP FGH'!I24</f>
        <v>70381</v>
      </c>
      <c r="C21" s="166">
        <f>'SOAP FGH'!I54</f>
        <v>877509</v>
      </c>
      <c r="D21" s="167">
        <f>'SOAP AB'!D24</f>
        <v>1741</v>
      </c>
      <c r="E21" s="167">
        <f>'SOAP AB'!E24</f>
        <v>1758</v>
      </c>
      <c r="F21" s="167">
        <f>'SOAP DE'!F54</f>
        <v>816185</v>
      </c>
      <c r="G21" s="169">
        <f t="shared" si="0"/>
        <v>93.01158164759565</v>
      </c>
      <c r="H21" s="169">
        <f t="shared" si="1"/>
        <v>2.4978332220343558</v>
      </c>
    </row>
    <row r="22" spans="1:8" ht="12.75">
      <c r="A22" s="165" t="str">
        <f>'SOAP DE'!A55</f>
        <v>Royal</v>
      </c>
      <c r="B22" s="166">
        <f>'SOAP FGH'!I25</f>
        <v>0</v>
      </c>
      <c r="C22" s="166">
        <f>'SOAP FGH'!I55</f>
        <v>0</v>
      </c>
      <c r="D22" s="167">
        <f>'SOAP AB'!D25</f>
        <v>9</v>
      </c>
      <c r="E22" s="167">
        <f>'SOAP AB'!E25</f>
        <v>9</v>
      </c>
      <c r="F22" s="167">
        <f>'SOAP DE'!F55</f>
        <v>-67</v>
      </c>
      <c r="G22" s="169" t="e">
        <f t="shared" si="0"/>
        <v>#DIV/0!</v>
      </c>
      <c r="H22" s="169" t="e">
        <f t="shared" si="1"/>
        <v>#DIV/0!</v>
      </c>
    </row>
    <row r="23" spans="1:8" ht="12.75">
      <c r="A23" s="165" t="str">
        <f>'SOAP DE'!A56</f>
        <v>Security</v>
      </c>
      <c r="B23" s="166">
        <f>'SOAP FGH'!I26</f>
        <v>196417</v>
      </c>
      <c r="C23" s="166">
        <f>'SOAP FGH'!I56</f>
        <v>1932722</v>
      </c>
      <c r="D23" s="167">
        <f>'SOAP AB'!D26</f>
        <v>2322</v>
      </c>
      <c r="E23" s="167">
        <f>'SOAP AB'!E26</f>
        <v>2325</v>
      </c>
      <c r="F23" s="167">
        <f>'SOAP DE'!F56</f>
        <v>1140765</v>
      </c>
      <c r="G23" s="169">
        <f t="shared" si="0"/>
        <v>59.023749923682765</v>
      </c>
      <c r="H23" s="169">
        <f t="shared" si="1"/>
        <v>1.1837060946863052</v>
      </c>
    </row>
    <row r="24" spans="1:8" ht="12.75">
      <c r="A24" s="170"/>
      <c r="B24" s="166"/>
      <c r="C24" s="171"/>
      <c r="D24" s="172"/>
      <c r="E24" s="172"/>
      <c r="F24" s="172"/>
      <c r="G24" s="173"/>
      <c r="H24" s="174"/>
    </row>
    <row r="25" spans="1:8" ht="12.75">
      <c r="A25" s="175" t="s">
        <v>16</v>
      </c>
      <c r="B25" s="5">
        <f>'SOAP FGH'!I28</f>
        <v>2311591</v>
      </c>
      <c r="C25" s="5">
        <f>'SOAP FGH'!I58</f>
        <v>15353141</v>
      </c>
      <c r="D25" s="5">
        <f>SUM(D7:D23)</f>
        <v>33921</v>
      </c>
      <c r="E25" s="5">
        <f>SUM(E7:E23)</f>
        <v>34237</v>
      </c>
      <c r="F25" s="5">
        <f>SUM(F7:F23)</f>
        <v>13256480</v>
      </c>
      <c r="G25" s="176"/>
      <c r="H25" s="177"/>
    </row>
    <row r="26" spans="1:8" ht="15.75">
      <c r="A26" s="178"/>
      <c r="B26" s="179"/>
      <c r="C26" s="179"/>
      <c r="D26" s="179"/>
      <c r="E26" s="179"/>
      <c r="F26" s="179"/>
      <c r="G26" s="180"/>
      <c r="H26" s="148"/>
    </row>
    <row r="27" ht="12.75" customHeight="1">
      <c r="A27" s="181"/>
    </row>
  </sheetData>
  <printOptions/>
  <pageMargins left="1.1811023622047245" right="0.7874015748031497" top="0.984251968503937" bottom="0.984251968503937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rgrodrig</cp:lastModifiedBy>
  <cp:lastPrinted>2004-04-05T16:04:31Z</cp:lastPrinted>
  <dcterms:created xsi:type="dcterms:W3CDTF">1998-11-26T15:05:36Z</dcterms:created>
  <dcterms:modified xsi:type="dcterms:W3CDTF">2004-05-20T20:58:43Z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155383748</vt:i4>
  </property>
  <property fmtid="{D5CDD505-2E9C-101B-9397-08002B2CF9AE}" pid="3" name="_EmailSubject">
    <vt:lpwstr>boletín febrero 2004</vt:lpwstr>
  </property>
  <property fmtid="{D5CDD505-2E9C-101B-9397-08002B2CF9AE}" pid="4" name="_AuthorEmail">
    <vt:lpwstr>AAAlvarado@svs.cl</vt:lpwstr>
  </property>
  <property fmtid="{D5CDD505-2E9C-101B-9397-08002B2CF9AE}" pid="5" name="_AuthorEmailDisplayName">
    <vt:lpwstr>Alvarado Bravo Alejandro</vt:lpwstr>
  </property>
  <property fmtid="{D5CDD505-2E9C-101B-9397-08002B2CF9AE}" pid="6" name="_ReviewingToolsShownOnce">
    <vt:lpwstr/>
  </property>
</Properties>
</file>