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<sst xmlns="http://schemas.openxmlformats.org/spreadsheetml/2006/main" count="146" uniqueCount="100">
  <si>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</si>
  <si>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</si>
  <si>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</si>
  <si>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</si>
  <si>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</si>
  <si>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</si>
  <si>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</si>
  <si>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</si>
  <si>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</si>
  <si>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</si>
  <si>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</si>
  <si>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</si>
  <si>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</si>
  <si>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</si>
  <si>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</si>
  <si>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</si>
  <si>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</si>
  <si>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</si>
  <si>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</si>
  <si>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</si>
  <si>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</si>
  <si>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</si>
  <si>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</si>
  <si>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</si>
  <si>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</si>
  <si>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</si>
  <si>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</si>
  <si>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</si>
  <si>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</si>
  <si>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</si>
  <si>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</si>
  <si>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</si>
  <si>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</si>
  <si>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</si>
  <si>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</si>
  <si>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</si>
  <si>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</si>
  <si>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</si>
  <si>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</si>
  <si>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</si>
  <si>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</si>
  <si>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</si>
  <si>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</si>
  <si>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</si>
  <si>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</si>
  <si>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</si>
  <si>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</si>
  <si>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</si>
  <si>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</si>
  <si>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</si>
  <si>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</si>
  <si>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</si>
  <si>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</si>
  <si>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</si>
  <si>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</si>
  <si>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</si>
  <si>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</si>
  <si>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</si>
  <si>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</si>
  <si>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</si>
  <si>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</si>
  <si>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</si>
  <si>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</si>
  <si>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</si>
  <si>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</si>
  <si>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</si>
  <si>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</si>
  <si>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</si>
  <si>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</si>
  <si>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</si>
  <si>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</si>
  <si>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</si>
  <si>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</si>
  <si>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</si>
  <si>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</si>
  <si>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</si>
  <si>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</si>
  <si>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</si>
  <si>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</si>
  <si>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</si>
  <si>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</si>
  <si>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</si>
  <si>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</si>
  <si>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</si>
  <si>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</si>
  <si>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</si>
  <si>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</si>
  <si>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</si>
  <si>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</si>
  <si>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</si>
  <si>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</si>
  <si>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</si>
  <si>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AIG</t>
  </si>
  <si>
    <t>Chubb</t>
  </si>
  <si>
    <t>Suramericana</t>
  </si>
  <si>
    <t>Bupa</t>
  </si>
  <si>
    <t xml:space="preserve">      (entre el 1 de enero y  30 de junio 2019)</t>
  </si>
  <si>
    <t xml:space="preserve">      (entre el 1 de enero y 30 de junio de 2019, montos expresados en miles de pesos de junio de 2019)</t>
  </si>
  <si>
    <t xml:space="preserve">      (entre el 1 de enero y 30 de junio de 2019, montos expresados en  pesos de junio de 2019)</t>
  </si>
  <si>
    <t>Porvenir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</si>
</sst>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</numFmts>
  <fonts count="59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MS Sans Serif"/>
      <family val="2"/>
    </font>
    <font>
      <sz val="12"/>
      <color indexed="10"/>
      <name val="MS Sans Serif"/>
      <family val="2"/>
    </font>
    <font>
      <sz val="12"/>
      <color indexed="18"/>
      <name val="MS Sans Serif"/>
      <family val="2"/>
    </font>
    <font>
      <sz val="12"/>
      <color indexed="53"/>
      <name val="MS Sans Serif"/>
      <family val="2"/>
    </font>
    <font>
      <sz val="12"/>
      <color indexed="17"/>
      <name val="MS Sans Serif"/>
      <family val="2"/>
    </font>
    <font>
      <sz val="12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63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38" fontId="1" fillId="0" borderId="0" xfId="61" applyNumberFormat="1" applyFont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9" fillId="0" borderId="0" xfId="60" applyFont="1" applyAlignment="1" quotePrefix="1">
      <alignment horizontal="lef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1" fillId="0" borderId="0" xfId="61" applyNumberFormat="1" applyFont="1" applyFill="1">
      <alignment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56" fillId="0" borderId="0" xfId="0" applyNumberFormat="1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57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0" borderId="37" xfId="58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17" fontId="0" fillId="0" borderId="0" xfId="0" applyNumberFormat="1" applyAlignment="1">
      <alignment/>
    </xf>
    <xf numFmtId="17" fontId="1" fillId="0" borderId="0" xfId="61" applyNumberFormat="1" applyFont="1">
      <alignment/>
      <protection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8" fillId="0" borderId="14" xfId="60" applyFont="1" applyBorder="1">
      <alignment/>
      <protection/>
    </xf>
    <xf numFmtId="3" fontId="4" fillId="0" borderId="39" xfId="54" applyNumberFormat="1" applyFont="1" applyBorder="1" applyAlignment="1">
      <alignment horizontal="right"/>
    </xf>
    <xf numFmtId="3" fontId="57" fillId="0" borderId="40" xfId="54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9" fontId="1" fillId="0" borderId="0" xfId="61" applyNumberFormat="1" applyFont="1">
      <alignment/>
      <protection/>
    </xf>
    <xf numFmtId="9" fontId="56" fillId="0" borderId="0" xfId="0" applyNumberFormat="1" applyFont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60" applyFont="1" applyAlignment="1" quotePrefix="1">
      <alignment horizontal="left"/>
      <protection/>
    </xf>
    <xf numFmtId="0" fontId="13" fillId="0" borderId="0" xfId="60" applyFont="1">
      <alignment/>
      <protection/>
    </xf>
    <xf numFmtId="0" fontId="14" fillId="0" borderId="0" xfId="60" applyFont="1">
      <alignment/>
      <protection/>
    </xf>
    <xf numFmtId="0" fontId="8" fillId="0" borderId="0" xfId="58" applyFont="1" applyBorder="1" applyAlignment="1" quotePrefix="1">
      <alignment horizontal="left"/>
      <protection/>
    </xf>
    <xf numFmtId="0" fontId="15" fillId="0" borderId="0" xfId="60" applyFont="1" applyAlignment="1" quotePrefix="1">
      <alignment horizontal="left"/>
      <protection/>
    </xf>
    <xf numFmtId="38" fontId="14" fillId="0" borderId="0" xfId="60" applyNumberFormat="1" applyFont="1" applyBorder="1" applyAlignment="1">
      <alignment horizontal="right"/>
      <protection/>
    </xf>
    <xf numFmtId="0" fontId="16" fillId="0" borderId="0" xfId="60" applyFont="1" applyAlignment="1" quotePrefix="1">
      <alignment horizontal="left"/>
      <protection/>
    </xf>
    <xf numFmtId="0" fontId="8" fillId="0" borderId="0" xfId="60" applyFont="1" applyAlignment="1" quotePrefix="1">
      <alignment horizontal="left"/>
      <protection/>
    </xf>
    <xf numFmtId="0" fontId="17" fillId="0" borderId="27" xfId="60" applyFont="1" applyBorder="1" applyAlignment="1" quotePrefix="1">
      <alignment horizontal="left"/>
      <protection/>
    </xf>
    <xf numFmtId="0" fontId="17" fillId="0" borderId="30" xfId="60" applyFont="1" applyBorder="1" applyAlignment="1" quotePrefix="1">
      <alignment horizontal="left"/>
      <protection/>
    </xf>
    <xf numFmtId="0" fontId="17" fillId="0" borderId="30" xfId="60" applyFont="1" applyBorder="1">
      <alignment/>
      <protection/>
    </xf>
    <xf numFmtId="0" fontId="17" fillId="0" borderId="30" xfId="60" applyFont="1" applyBorder="1" applyAlignment="1" quotePrefix="1">
      <alignment horizontal="center"/>
      <protection/>
    </xf>
    <xf numFmtId="0" fontId="17" fillId="0" borderId="30" xfId="60" applyFont="1" applyBorder="1" applyAlignment="1">
      <alignment horizontal="center"/>
      <protection/>
    </xf>
    <xf numFmtId="0" fontId="17" fillId="0" borderId="17" xfId="60" applyFont="1" applyBorder="1" applyAlignment="1">
      <alignment horizontal="right"/>
      <protection/>
    </xf>
    <xf numFmtId="0" fontId="17" fillId="0" borderId="18" xfId="60" applyFont="1" applyBorder="1" applyAlignment="1" quotePrefix="1">
      <alignment horizontal="right"/>
      <protection/>
    </xf>
    <xf numFmtId="0" fontId="17" fillId="0" borderId="28" xfId="60" applyFont="1" applyBorder="1">
      <alignment/>
      <protection/>
    </xf>
    <xf numFmtId="0" fontId="17" fillId="0" borderId="0" xfId="60" applyFont="1" applyBorder="1" applyAlignment="1">
      <alignment horizontal="right"/>
      <protection/>
    </xf>
    <xf numFmtId="0" fontId="17" fillId="0" borderId="0" xfId="60" applyFont="1" applyBorder="1" applyAlignment="1" quotePrefix="1">
      <alignment horizontal="right"/>
      <protection/>
    </xf>
    <xf numFmtId="0" fontId="17" fillId="0" borderId="20" xfId="60" applyFont="1" applyBorder="1" applyAlignment="1">
      <alignment horizontal="right"/>
      <protection/>
    </xf>
    <xf numFmtId="0" fontId="17" fillId="0" borderId="29" xfId="60" applyFont="1" applyBorder="1">
      <alignment/>
      <protection/>
    </xf>
    <xf numFmtId="0" fontId="17" fillId="0" borderId="22" xfId="60" applyFont="1" applyBorder="1" applyAlignment="1">
      <alignment horizontal="right"/>
      <protection/>
    </xf>
    <xf numFmtId="0" fontId="17" fillId="0" borderId="22" xfId="60" applyFont="1" applyBorder="1" applyAlignment="1" quotePrefix="1">
      <alignment horizontal="right"/>
      <protection/>
    </xf>
    <xf numFmtId="0" fontId="17" fillId="0" borderId="22" xfId="60" applyFont="1" applyBorder="1">
      <alignment/>
      <protection/>
    </xf>
    <xf numFmtId="0" fontId="17" fillId="0" borderId="23" xfId="60" applyFont="1" applyBorder="1" applyAlignment="1" quotePrefix="1">
      <alignment horizontal="right"/>
      <protection/>
    </xf>
    <xf numFmtId="0" fontId="18" fillId="33" borderId="28" xfId="58" applyNumberFormat="1" applyFont="1" applyFill="1" applyBorder="1" applyAlignment="1" quotePrefix="1">
      <alignment horizontal="left"/>
      <protection/>
    </xf>
    <xf numFmtId="3" fontId="13" fillId="33" borderId="0" xfId="0" applyNumberFormat="1" applyFont="1" applyFill="1" applyAlignment="1">
      <alignment/>
    </xf>
    <xf numFmtId="3" fontId="14" fillId="33" borderId="0" xfId="60" applyNumberFormat="1" applyFont="1" applyFill="1" applyBorder="1">
      <alignment/>
      <protection/>
    </xf>
    <xf numFmtId="3" fontId="14" fillId="33" borderId="11" xfId="60" applyNumberFormat="1" applyFont="1" applyFill="1" applyBorder="1">
      <alignment/>
      <protection/>
    </xf>
    <xf numFmtId="3" fontId="13" fillId="0" borderId="0" xfId="60" applyNumberFormat="1" applyFont="1">
      <alignment/>
      <protection/>
    </xf>
    <xf numFmtId="3" fontId="13" fillId="33" borderId="0" xfId="60" applyNumberFormat="1" applyFont="1" applyFill="1">
      <alignment/>
      <protection/>
    </xf>
    <xf numFmtId="0" fontId="18" fillId="0" borderId="28" xfId="58" applyNumberFormat="1" applyFont="1" applyBorder="1" applyAlignment="1" quotePrefix="1">
      <alignment horizontal="left"/>
      <protection/>
    </xf>
    <xf numFmtId="3" fontId="13" fillId="0" borderId="0" xfId="0" applyNumberFormat="1" applyFont="1" applyAlignment="1">
      <alignment/>
    </xf>
    <xf numFmtId="38" fontId="13" fillId="0" borderId="12" xfId="53" applyNumberFormat="1" applyFont="1" applyBorder="1" applyAlignment="1">
      <alignment/>
    </xf>
    <xf numFmtId="38" fontId="13" fillId="0" borderId="13" xfId="53" applyNumberFormat="1" applyFont="1" applyBorder="1" applyAlignment="1">
      <alignment/>
    </xf>
    <xf numFmtId="38" fontId="13" fillId="0" borderId="13" xfId="60" applyNumberFormat="1" applyFont="1" applyBorder="1">
      <alignment/>
      <protection/>
    </xf>
    <xf numFmtId="0" fontId="14" fillId="0" borderId="13" xfId="60" applyFont="1" applyBorder="1">
      <alignment/>
      <protection/>
    </xf>
    <xf numFmtId="0" fontId="13" fillId="0" borderId="13" xfId="60" applyFont="1" applyBorder="1">
      <alignment/>
      <protection/>
    </xf>
    <xf numFmtId="0" fontId="14" fillId="0" borderId="24" xfId="60" applyFont="1" applyBorder="1">
      <alignment/>
      <protection/>
    </xf>
    <xf numFmtId="0" fontId="14" fillId="0" borderId="28" xfId="58" applyNumberFormat="1" applyFont="1" applyBorder="1" applyAlignment="1" quotePrefix="1">
      <alignment horizontal="left"/>
      <protection/>
    </xf>
    <xf numFmtId="3" fontId="14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0" fontId="13" fillId="0" borderId="28" xfId="58" applyNumberFormat="1" applyFont="1" applyBorder="1" applyAlignment="1" quotePrefix="1">
      <alignment horizontal="left"/>
      <protection/>
    </xf>
    <xf numFmtId="169" fontId="13" fillId="0" borderId="33" xfId="53" applyNumberFormat="1" applyFont="1" applyBorder="1" applyAlignment="1">
      <alignment/>
    </xf>
    <xf numFmtId="38" fontId="13" fillId="0" borderId="33" xfId="60" applyNumberFormat="1" applyFont="1" applyBorder="1">
      <alignment/>
      <protection/>
    </xf>
    <xf numFmtId="0" fontId="14" fillId="0" borderId="33" xfId="60" applyFont="1" applyBorder="1">
      <alignment/>
      <protection/>
    </xf>
    <xf numFmtId="0" fontId="13" fillId="0" borderId="33" xfId="60" applyFont="1" applyBorder="1">
      <alignment/>
      <protection/>
    </xf>
    <xf numFmtId="0" fontId="14" fillId="0" borderId="41" xfId="60" applyFont="1" applyBorder="1">
      <alignment/>
      <protection/>
    </xf>
    <xf numFmtId="169" fontId="13" fillId="0" borderId="0" xfId="53" applyNumberFormat="1" applyFont="1" applyBorder="1" applyAlignment="1">
      <alignment/>
    </xf>
    <xf numFmtId="38" fontId="13" fillId="0" borderId="0" xfId="60" applyNumberFormat="1" applyFont="1" applyBorder="1">
      <alignment/>
      <protection/>
    </xf>
    <xf numFmtId="0" fontId="14" fillId="0" borderId="0" xfId="60" applyFont="1" applyBorder="1">
      <alignment/>
      <protection/>
    </xf>
    <xf numFmtId="0" fontId="13" fillId="0" borderId="0" xfId="60" applyFont="1" applyBorder="1">
      <alignment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4"/>
  <sheetViews>
    <sheetView tabSelected="1" zoomScalePageLayoutView="0" workbookViewId="0" topLeftCell="C1">
      <selection activeCell="I35" sqref="I35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89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88" t="s">
        <v>62</v>
      </c>
      <c r="B3" s="14"/>
      <c r="C3" s="14"/>
      <c r="D3" s="14"/>
      <c r="E3" s="90"/>
    </row>
    <row r="5" ht="12.75">
      <c r="A5" s="109" t="s">
        <v>63</v>
      </c>
    </row>
    <row r="6" spans="1:2" ht="12.75" customHeight="1">
      <c r="A6" s="106" t="s">
        <v>96</v>
      </c>
      <c r="B6" s="15"/>
    </row>
    <row r="7" spans="1:5" ht="12.75" customHeight="1">
      <c r="A7" s="119"/>
      <c r="B7" s="120" t="s">
        <v>47</v>
      </c>
      <c r="C7" s="120" t="s">
        <v>47</v>
      </c>
      <c r="D7" s="120" t="s">
        <v>47</v>
      </c>
      <c r="E7" s="121" t="s">
        <v>64</v>
      </c>
    </row>
    <row r="8" spans="1:5" ht="12.75" customHeight="1">
      <c r="A8" s="122" t="s">
        <v>1</v>
      </c>
      <c r="B8" s="123" t="s">
        <v>65</v>
      </c>
      <c r="C8" s="124" t="s">
        <v>23</v>
      </c>
      <c r="D8" s="123" t="s">
        <v>66</v>
      </c>
      <c r="E8" s="125" t="s">
        <v>67</v>
      </c>
    </row>
    <row r="9" spans="1:5" ht="12.75">
      <c r="A9" s="126"/>
      <c r="B9" s="127" t="s">
        <v>68</v>
      </c>
      <c r="C9" s="127" t="s">
        <v>69</v>
      </c>
      <c r="D9" s="127" t="s">
        <v>70</v>
      </c>
      <c r="E9" s="128" t="s">
        <v>71</v>
      </c>
    </row>
    <row r="10" spans="1:5" s="185" customFormat="1" ht="12.75">
      <c r="A10" s="190" t="s">
        <v>92</v>
      </c>
      <c r="B10" s="191"/>
      <c r="C10" s="191"/>
      <c r="D10" s="87"/>
      <c r="E10" s="192">
        <f aca="true" t="shared" si="0" ref="E10:E15">SUM(B10:D10)</f>
        <v>0</v>
      </c>
    </row>
    <row r="11" spans="1:5" s="185" customFormat="1" ht="12.75">
      <c r="A11" s="190" t="s">
        <v>86</v>
      </c>
      <c r="B11" s="191">
        <v>19</v>
      </c>
      <c r="C11" s="191"/>
      <c r="D11" s="87">
        <v>2606</v>
      </c>
      <c r="E11" s="192">
        <f t="shared" si="0"/>
        <v>2625</v>
      </c>
    </row>
    <row r="12" spans="1:5" s="185" customFormat="1" ht="12.75">
      <c r="A12" s="190" t="s">
        <v>91</v>
      </c>
      <c r="B12" s="191">
        <v>376</v>
      </c>
      <c r="C12" s="191">
        <v>241</v>
      </c>
      <c r="D12" s="87">
        <v>195</v>
      </c>
      <c r="E12" s="192">
        <f t="shared" si="0"/>
        <v>812</v>
      </c>
    </row>
    <row r="13" spans="1:5" s="185" customFormat="1" ht="12.75">
      <c r="A13" s="190" t="s">
        <v>95</v>
      </c>
      <c r="B13" s="191"/>
      <c r="C13" s="191">
        <v>5</v>
      </c>
      <c r="D13" s="87">
        <v>402</v>
      </c>
      <c r="E13" s="192">
        <f>SUM(B13:D13)</f>
        <v>407</v>
      </c>
    </row>
    <row r="14" spans="1:5" s="185" customFormat="1" ht="12.75">
      <c r="A14" s="190" t="s">
        <v>9</v>
      </c>
      <c r="B14" s="191"/>
      <c r="C14" s="191"/>
      <c r="D14" s="87">
        <v>14</v>
      </c>
      <c r="E14" s="192">
        <f t="shared" si="0"/>
        <v>14</v>
      </c>
    </row>
    <row r="15" spans="1:5" s="185" customFormat="1" ht="12.75">
      <c r="A15" s="190" t="s">
        <v>93</v>
      </c>
      <c r="B15" s="87"/>
      <c r="C15" s="87"/>
      <c r="D15" s="87">
        <v>488</v>
      </c>
      <c r="E15" s="192">
        <f t="shared" si="0"/>
        <v>488</v>
      </c>
    </row>
    <row r="16" spans="1:5" s="185" customFormat="1" ht="12.75">
      <c r="A16" s="193" t="s">
        <v>82</v>
      </c>
      <c r="B16" s="87"/>
      <c r="C16" s="87"/>
      <c r="D16" s="87">
        <v>615</v>
      </c>
      <c r="E16" s="192">
        <f>SUM(B16:D16)</f>
        <v>615</v>
      </c>
    </row>
    <row r="17" spans="1:5" s="185" customFormat="1" ht="12.75">
      <c r="A17" s="190" t="s">
        <v>88</v>
      </c>
      <c r="B17" s="87">
        <v>3</v>
      </c>
      <c r="C17" s="87">
        <v>59</v>
      </c>
      <c r="D17" s="87">
        <v>1531</v>
      </c>
      <c r="E17" s="192">
        <f aca="true" t="shared" si="1" ref="E17:E24">SUM(B17:D17)</f>
        <v>1593</v>
      </c>
    </row>
    <row r="18" spans="1:5" s="185" customFormat="1" ht="12.75">
      <c r="A18" s="190" t="s">
        <v>87</v>
      </c>
      <c r="B18" s="87"/>
      <c r="C18" s="87"/>
      <c r="D18" s="87">
        <v>2398</v>
      </c>
      <c r="E18" s="192">
        <f t="shared" si="1"/>
        <v>2398</v>
      </c>
    </row>
    <row r="19" spans="1:5" s="185" customFormat="1" ht="12.75">
      <c r="A19" s="194" t="s">
        <v>83</v>
      </c>
      <c r="B19" s="87">
        <v>186</v>
      </c>
      <c r="C19" s="87"/>
      <c r="D19" s="87">
        <v>2109</v>
      </c>
      <c r="E19" s="192">
        <f t="shared" si="1"/>
        <v>2295</v>
      </c>
    </row>
    <row r="20" spans="1:5" s="185" customFormat="1" ht="12.75">
      <c r="A20" s="194" t="s">
        <v>90</v>
      </c>
      <c r="B20" s="87">
        <v>51</v>
      </c>
      <c r="C20" s="87"/>
      <c r="D20" s="87">
        <v>1801</v>
      </c>
      <c r="E20" s="192">
        <f t="shared" si="1"/>
        <v>1852</v>
      </c>
    </row>
    <row r="21" spans="1:5" s="185" customFormat="1" ht="12.75">
      <c r="A21" s="194" t="s">
        <v>99</v>
      </c>
      <c r="B21" s="87">
        <v>1</v>
      </c>
      <c r="C21" s="87"/>
      <c r="D21" s="87">
        <v>18</v>
      </c>
      <c r="E21" s="192">
        <f t="shared" si="1"/>
        <v>19</v>
      </c>
    </row>
    <row r="22" spans="1:5" s="185" customFormat="1" ht="12.75">
      <c r="A22" s="190" t="s">
        <v>10</v>
      </c>
      <c r="B22" s="87"/>
      <c r="C22" s="87"/>
      <c r="D22" s="87">
        <v>3</v>
      </c>
      <c r="E22" s="192">
        <f t="shared" si="1"/>
        <v>3</v>
      </c>
    </row>
    <row r="23" spans="1:5" s="195" customFormat="1" ht="12.75">
      <c r="A23" s="190" t="s">
        <v>94</v>
      </c>
      <c r="B23" s="87"/>
      <c r="C23" s="87"/>
      <c r="D23" s="87">
        <v>3517</v>
      </c>
      <c r="E23" s="192">
        <f t="shared" si="1"/>
        <v>3517</v>
      </c>
    </row>
    <row r="24" spans="1:5" ht="12.75" customHeight="1">
      <c r="A24" s="190" t="s">
        <v>89</v>
      </c>
      <c r="B24" s="87"/>
      <c r="C24" s="87"/>
      <c r="D24" s="87">
        <v>835</v>
      </c>
      <c r="E24" s="192">
        <f t="shared" si="1"/>
        <v>835</v>
      </c>
    </row>
    <row r="25" spans="1:5" ht="12.75" customHeight="1">
      <c r="A25" s="18"/>
      <c r="B25" s="19"/>
      <c r="C25" s="20"/>
      <c r="D25" s="20"/>
      <c r="E25" s="91"/>
    </row>
    <row r="26" spans="1:5" ht="12.75" customHeight="1">
      <c r="A26" s="112" t="s">
        <v>11</v>
      </c>
      <c r="B26" s="113">
        <f>SUM(B10:B24)</f>
        <v>636</v>
      </c>
      <c r="C26" s="113">
        <f>SUM(C10:C24)</f>
        <v>305</v>
      </c>
      <c r="D26" s="113">
        <f>SUM(D10:D24)</f>
        <v>16532</v>
      </c>
      <c r="E26" s="10">
        <f>SUM(E10:E24)</f>
        <v>17473</v>
      </c>
    </row>
    <row r="27" spans="1:5" ht="12.75" customHeight="1">
      <c r="A27" s="21"/>
      <c r="B27" s="22"/>
      <c r="C27" s="23"/>
      <c r="D27" s="23"/>
      <c r="E27" s="92"/>
    </row>
    <row r="28" spans="2:5" ht="12.75" customHeight="1">
      <c r="B28" s="24"/>
      <c r="C28" s="16"/>
      <c r="D28" s="16"/>
      <c r="E28" s="93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0">
      <selection activeCell="E21" sqref="E21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8" t="s">
        <v>62</v>
      </c>
    </row>
    <row r="4" spans="1:5" ht="12.75">
      <c r="A4" s="12"/>
      <c r="B4" s="13"/>
      <c r="C4" s="13"/>
      <c r="D4" s="13"/>
      <c r="E4" s="89"/>
    </row>
    <row r="5" spans="1:5" ht="12.75">
      <c r="A5" s="109" t="s">
        <v>72</v>
      </c>
      <c r="B5" s="13"/>
      <c r="C5" s="13"/>
      <c r="D5" s="13"/>
      <c r="E5" s="89"/>
    </row>
    <row r="6" spans="1:5" ht="12.75">
      <c r="A6" s="106" t="str">
        <f>'A-N° Sinies Denun'!A6</f>
        <v>      (entre el 1 de enero y  30 de junio 2019)</v>
      </c>
      <c r="B6" s="95"/>
      <c r="C6" s="13"/>
      <c r="D6" s="13"/>
      <c r="E6" s="89"/>
    </row>
    <row r="7" spans="1:5" ht="12.75">
      <c r="A7" s="119"/>
      <c r="B7" s="120" t="s">
        <v>47</v>
      </c>
      <c r="C7" s="120" t="s">
        <v>47</v>
      </c>
      <c r="D7" s="120" t="s">
        <v>47</v>
      </c>
      <c r="E7" s="121" t="s">
        <v>35</v>
      </c>
    </row>
    <row r="8" spans="1:5" ht="12.75">
      <c r="A8" s="122" t="s">
        <v>1</v>
      </c>
      <c r="B8" s="123" t="s">
        <v>51</v>
      </c>
      <c r="C8" s="124" t="s">
        <v>73</v>
      </c>
      <c r="D8" s="123" t="s">
        <v>52</v>
      </c>
      <c r="E8" s="129"/>
    </row>
    <row r="9" spans="1:5" ht="12.75">
      <c r="A9" s="126"/>
      <c r="B9" s="127" t="s">
        <v>74</v>
      </c>
      <c r="C9" s="127" t="s">
        <v>75</v>
      </c>
      <c r="D9" s="127" t="s">
        <v>76</v>
      </c>
      <c r="E9" s="128" t="s">
        <v>77</v>
      </c>
    </row>
    <row r="10" spans="1:5" ht="12.75">
      <c r="A10" s="186" t="str">
        <f>'A-N° Sinies Denun'!A10</f>
        <v>AIG</v>
      </c>
      <c r="B10" s="184"/>
      <c r="C10" s="184"/>
      <c r="D10" s="184"/>
      <c r="E10" s="187">
        <f aca="true" t="shared" si="0" ref="E10:E24">SUM(B10:D10)</f>
        <v>0</v>
      </c>
    </row>
    <row r="11" spans="1:5" ht="12.75">
      <c r="A11" s="186" t="str">
        <f>'A-N° Sinies Denun'!A11</f>
        <v>Bci</v>
      </c>
      <c r="B11" s="184">
        <v>59</v>
      </c>
      <c r="C11" s="184">
        <v>2391</v>
      </c>
      <c r="D11" s="184">
        <v>156</v>
      </c>
      <c r="E11" s="187">
        <f t="shared" si="0"/>
        <v>2606</v>
      </c>
    </row>
    <row r="12" spans="1:5" ht="12.75">
      <c r="A12" s="186" t="str">
        <f>'A-N° Sinies Denun'!A12</f>
        <v>BNP PARIBAS CARDIF</v>
      </c>
      <c r="B12" s="184">
        <v>73</v>
      </c>
      <c r="C12" s="184"/>
      <c r="D12" s="208">
        <v>122</v>
      </c>
      <c r="E12" s="187">
        <f t="shared" si="0"/>
        <v>195</v>
      </c>
    </row>
    <row r="13" spans="1:5" ht="12.75">
      <c r="A13" s="186" t="str">
        <f>'A-N° Sinies Denun'!A13</f>
        <v>Bupa</v>
      </c>
      <c r="B13" s="184">
        <v>398</v>
      </c>
      <c r="C13" s="184"/>
      <c r="D13" s="184">
        <v>4</v>
      </c>
      <c r="E13" s="187">
        <f t="shared" si="0"/>
        <v>402</v>
      </c>
    </row>
    <row r="14" spans="1:5" ht="12.75">
      <c r="A14" s="186" t="str">
        <f>'A-N° Sinies Denun'!A14</f>
        <v>Chilena Consolidada</v>
      </c>
      <c r="B14" s="184">
        <v>6</v>
      </c>
      <c r="C14" s="184"/>
      <c r="D14" s="184">
        <v>8</v>
      </c>
      <c r="E14" s="187">
        <f t="shared" si="0"/>
        <v>14</v>
      </c>
    </row>
    <row r="15" spans="1:5" ht="12.75">
      <c r="A15" s="186" t="str">
        <f>'A-N° Sinies Denun'!A15</f>
        <v>Chubb</v>
      </c>
      <c r="B15" s="184">
        <v>325</v>
      </c>
      <c r="C15" s="184"/>
      <c r="D15" s="184">
        <v>163</v>
      </c>
      <c r="E15" s="187">
        <f>SUM(B15:D15)</f>
        <v>488</v>
      </c>
    </row>
    <row r="16" spans="1:5" ht="12.75">
      <c r="A16" s="186" t="str">
        <f>'A-N° Sinies Denun'!A16</f>
        <v>Consorcio Nacional</v>
      </c>
      <c r="B16" s="184">
        <v>25</v>
      </c>
      <c r="C16" s="184">
        <v>536</v>
      </c>
      <c r="D16" s="184">
        <v>54</v>
      </c>
      <c r="E16" s="187">
        <f>SUM(B16:D16)</f>
        <v>615</v>
      </c>
    </row>
    <row r="17" spans="1:5" ht="12.75">
      <c r="A17" s="186" t="str">
        <f>'A-N° Sinies Denun'!A17</f>
        <v>HDI</v>
      </c>
      <c r="B17" s="184">
        <v>1245</v>
      </c>
      <c r="C17" s="184">
        <v>81</v>
      </c>
      <c r="D17" s="184">
        <v>205</v>
      </c>
      <c r="E17" s="187">
        <f t="shared" si="0"/>
        <v>1531</v>
      </c>
    </row>
    <row r="18" spans="1:5" ht="12.75">
      <c r="A18" s="186" t="str">
        <f>'A-N° Sinies Denun'!A18</f>
        <v>Liberty</v>
      </c>
      <c r="B18" s="184">
        <v>233</v>
      </c>
      <c r="C18" s="184">
        <v>2066</v>
      </c>
      <c r="D18" s="184">
        <v>99</v>
      </c>
      <c r="E18" s="187">
        <f>SUM(B18:D18)</f>
        <v>2398</v>
      </c>
    </row>
    <row r="19" spans="1:5" ht="12.75">
      <c r="A19" s="186" t="str">
        <f>'A-N° Sinies Denun'!A19</f>
        <v>Mapfre</v>
      </c>
      <c r="B19" s="208">
        <v>1058</v>
      </c>
      <c r="C19" s="184">
        <v>589</v>
      </c>
      <c r="D19" s="184">
        <v>462</v>
      </c>
      <c r="E19" s="187">
        <f t="shared" si="0"/>
        <v>2109</v>
      </c>
    </row>
    <row r="20" spans="1:5" ht="12.75">
      <c r="A20" s="186" t="str">
        <f>'A-N° Sinies Denun'!A20</f>
        <v>Mutual de Seguros</v>
      </c>
      <c r="B20" s="184">
        <v>1704</v>
      </c>
      <c r="C20" s="184"/>
      <c r="D20" s="184">
        <v>97</v>
      </c>
      <c r="E20" s="187">
        <f t="shared" si="0"/>
        <v>1801</v>
      </c>
    </row>
    <row r="21" spans="1:5" ht="12.75">
      <c r="A21" s="186" t="str">
        <f>'A-N° Sinies Denun'!A21</f>
        <v>Porvenir</v>
      </c>
      <c r="B21" s="184">
        <v>17</v>
      </c>
      <c r="C21" s="184"/>
      <c r="D21" s="184">
        <v>1</v>
      </c>
      <c r="E21" s="187">
        <f t="shared" si="0"/>
        <v>18</v>
      </c>
    </row>
    <row r="22" spans="1:5" ht="12.75">
      <c r="A22" s="186" t="str">
        <f>'A-N° Sinies Denun'!A22</f>
        <v>Renta Nacional</v>
      </c>
      <c r="B22" s="184">
        <v>3</v>
      </c>
      <c r="C22" s="184"/>
      <c r="D22" s="184"/>
      <c r="E22" s="187">
        <f t="shared" si="0"/>
        <v>3</v>
      </c>
    </row>
    <row r="23" spans="1:5" ht="12.75">
      <c r="A23" s="186" t="str">
        <f>'A-N° Sinies Denun'!A23</f>
        <v>Suramericana</v>
      </c>
      <c r="B23" s="184">
        <v>432</v>
      </c>
      <c r="C23" s="184">
        <v>2957</v>
      </c>
      <c r="D23" s="184">
        <v>128</v>
      </c>
      <c r="E23" s="187">
        <f>SUM(B23:D23)</f>
        <v>3517</v>
      </c>
    </row>
    <row r="24" spans="1:5" ht="12.75">
      <c r="A24" s="105" t="str">
        <f>'A-N° Sinies Denun'!A24</f>
        <v>Zenit</v>
      </c>
      <c r="B24" s="184">
        <v>4</v>
      </c>
      <c r="C24" s="184">
        <v>790</v>
      </c>
      <c r="D24" s="184">
        <v>41</v>
      </c>
      <c r="E24" s="94">
        <f t="shared" si="0"/>
        <v>835</v>
      </c>
    </row>
    <row r="25" spans="1:5" ht="12.75">
      <c r="A25" s="18"/>
      <c r="B25" s="19"/>
      <c r="C25" s="20"/>
      <c r="D25" s="20"/>
      <c r="E25" s="91"/>
    </row>
    <row r="26" spans="1:5" ht="12.75">
      <c r="A26" s="112" t="s">
        <v>11</v>
      </c>
      <c r="B26" s="113">
        <f>SUM(B10:B24)</f>
        <v>5582</v>
      </c>
      <c r="C26" s="114">
        <f>SUM(C10:C24)</f>
        <v>9410</v>
      </c>
      <c r="D26" s="114">
        <f>SUM(D10:D24)</f>
        <v>1540</v>
      </c>
      <c r="E26" s="1">
        <f>SUM(E10:E24)</f>
        <v>16532</v>
      </c>
    </row>
    <row r="27" spans="1:5" ht="15.75">
      <c r="A27" s="21"/>
      <c r="B27" s="22"/>
      <c r="C27" s="23"/>
      <c r="D27" s="23"/>
      <c r="E27" s="9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19">
      <selection activeCell="E22" sqref="E22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7" customWidth="1"/>
    <col min="8" max="16384" width="11.421875" style="26" customWidth="1"/>
  </cols>
  <sheetData>
    <row r="1" ht="12.75">
      <c r="A1" s="25"/>
    </row>
    <row r="3" ht="12.75">
      <c r="A3" s="88" t="s">
        <v>62</v>
      </c>
    </row>
    <row r="4" ht="12.75">
      <c r="A4" s="25"/>
    </row>
    <row r="5" ht="12.75">
      <c r="A5" s="110" t="s">
        <v>15</v>
      </c>
    </row>
    <row r="6" spans="1:2" ht="12.75">
      <c r="A6" s="107" t="str">
        <f>'A-N° Sinies Denun'!$A$6</f>
        <v>      (entre el 1 de enero y  30 de junio 2019)</v>
      </c>
      <c r="B6" s="96"/>
    </row>
    <row r="7" spans="1:7" ht="12.75">
      <c r="A7" s="130"/>
      <c r="B7" s="131" t="s">
        <v>16</v>
      </c>
      <c r="C7" s="132" t="s">
        <v>81</v>
      </c>
      <c r="D7" s="132"/>
      <c r="E7" s="131" t="s">
        <v>17</v>
      </c>
      <c r="F7" s="133" t="s">
        <v>18</v>
      </c>
      <c r="G7" s="134" t="s">
        <v>19</v>
      </c>
    </row>
    <row r="8" spans="1:7" ht="12.75">
      <c r="A8" s="135" t="s">
        <v>1</v>
      </c>
      <c r="B8" s="136"/>
      <c r="C8" s="137" t="s">
        <v>20</v>
      </c>
      <c r="D8" s="136" t="s">
        <v>21</v>
      </c>
      <c r="E8" s="136" t="s">
        <v>22</v>
      </c>
      <c r="F8" s="136" t="s">
        <v>23</v>
      </c>
      <c r="G8" s="138" t="s">
        <v>24</v>
      </c>
    </row>
    <row r="9" spans="1:7" ht="12.75">
      <c r="A9" s="139"/>
      <c r="B9" s="140" t="s">
        <v>25</v>
      </c>
      <c r="C9" s="140" t="s">
        <v>26</v>
      </c>
      <c r="D9" s="140" t="s">
        <v>27</v>
      </c>
      <c r="E9" s="140" t="s">
        <v>28</v>
      </c>
      <c r="F9" s="140" t="s">
        <v>29</v>
      </c>
      <c r="G9" s="141" t="s">
        <v>30</v>
      </c>
    </row>
    <row r="10" spans="1:7" ht="12.75">
      <c r="A10" s="188" t="str">
        <f>'A-N° Sinies Denun'!A10</f>
        <v>AIG</v>
      </c>
      <c r="B10" s="183"/>
      <c r="C10" s="183"/>
      <c r="D10" s="183"/>
      <c r="E10" s="184"/>
      <c r="F10" s="183"/>
      <c r="G10" s="189">
        <f aca="true" t="shared" si="0" ref="G10:G24">SUM(B10:F10)</f>
        <v>0</v>
      </c>
    </row>
    <row r="11" spans="1:7" ht="12.75">
      <c r="A11" s="188" t="str">
        <f>'A-N° Sinies Denun'!A11</f>
        <v>Bci</v>
      </c>
      <c r="B11" s="183">
        <v>132</v>
      </c>
      <c r="C11" s="183"/>
      <c r="D11" s="183">
        <v>1</v>
      </c>
      <c r="E11" s="184">
        <v>4424</v>
      </c>
      <c r="F11" s="183"/>
      <c r="G11" s="189">
        <f t="shared" si="0"/>
        <v>4557</v>
      </c>
    </row>
    <row r="12" spans="1:7" ht="12.75">
      <c r="A12" s="188" t="str">
        <f>'A-N° Sinies Denun'!A12</f>
        <v>BNP PARIBAS CARDIF</v>
      </c>
      <c r="B12" s="183">
        <v>9</v>
      </c>
      <c r="C12" s="183"/>
      <c r="D12" s="183">
        <v>2</v>
      </c>
      <c r="E12" s="184">
        <v>186</v>
      </c>
      <c r="F12" s="183">
        <v>186</v>
      </c>
      <c r="G12" s="189">
        <f t="shared" si="0"/>
        <v>383</v>
      </c>
    </row>
    <row r="13" spans="1:7" ht="12.75">
      <c r="A13" s="188" t="str">
        <f>'A-N° Sinies Denun'!A13</f>
        <v>Bupa</v>
      </c>
      <c r="B13" s="183">
        <v>4</v>
      </c>
      <c r="C13" s="183">
        <v>1</v>
      </c>
      <c r="D13" s="183"/>
      <c r="E13" s="184">
        <v>397</v>
      </c>
      <c r="F13" s="183">
        <v>5</v>
      </c>
      <c r="G13" s="189">
        <f t="shared" si="0"/>
        <v>407</v>
      </c>
    </row>
    <row r="14" spans="1:7" ht="12.75">
      <c r="A14" s="188" t="str">
        <f>'A-N° Sinies Denun'!A14</f>
        <v>Chilena Consolidada</v>
      </c>
      <c r="B14" s="183">
        <v>1</v>
      </c>
      <c r="C14" s="183"/>
      <c r="D14" s="183"/>
      <c r="E14" s="184">
        <v>14</v>
      </c>
      <c r="F14" s="183"/>
      <c r="G14" s="189">
        <f t="shared" si="0"/>
        <v>15</v>
      </c>
    </row>
    <row r="15" spans="1:7" ht="12.75">
      <c r="A15" s="188" t="s">
        <v>93</v>
      </c>
      <c r="B15" s="183">
        <v>3</v>
      </c>
      <c r="C15" s="183"/>
      <c r="D15" s="183"/>
      <c r="E15" s="184">
        <v>485</v>
      </c>
      <c r="F15" s="183"/>
      <c r="G15" s="189">
        <f t="shared" si="0"/>
        <v>488</v>
      </c>
    </row>
    <row r="16" spans="1:7" ht="12.75">
      <c r="A16" s="188" t="str">
        <f>'A-N° Sinies Denun'!A16</f>
        <v>Consorcio Nacional</v>
      </c>
      <c r="B16" s="183">
        <v>1409</v>
      </c>
      <c r="C16" s="183">
        <v>84</v>
      </c>
      <c r="D16" s="183">
        <v>45</v>
      </c>
      <c r="E16" s="184">
        <v>42181</v>
      </c>
      <c r="F16" s="183"/>
      <c r="G16" s="189">
        <f t="shared" si="0"/>
        <v>43719</v>
      </c>
    </row>
    <row r="17" spans="1:7" ht="12.75">
      <c r="A17" s="188" t="str">
        <f>'A-N° Sinies Denun'!A17</f>
        <v>HDI</v>
      </c>
      <c r="B17" s="183">
        <v>76</v>
      </c>
      <c r="C17" s="183"/>
      <c r="D17" s="183"/>
      <c r="E17" s="184">
        <v>1423</v>
      </c>
      <c r="F17" s="183">
        <v>275</v>
      </c>
      <c r="G17" s="189">
        <f t="shared" si="0"/>
        <v>1774</v>
      </c>
    </row>
    <row r="18" spans="1:7" ht="12.75">
      <c r="A18" s="188" t="str">
        <f>'A-N° Sinies Denun'!A18</f>
        <v>Liberty</v>
      </c>
      <c r="B18" s="183">
        <v>126</v>
      </c>
      <c r="C18" s="183">
        <v>2</v>
      </c>
      <c r="D18" s="183">
        <v>1</v>
      </c>
      <c r="E18" s="184">
        <v>3520</v>
      </c>
      <c r="F18" s="183"/>
      <c r="G18" s="189">
        <f t="shared" si="0"/>
        <v>3649</v>
      </c>
    </row>
    <row r="19" spans="1:7" ht="12.75">
      <c r="A19" s="188" t="str">
        <f>'A-N° Sinies Denun'!A19</f>
        <v>Mapfre</v>
      </c>
      <c r="B19" s="183">
        <v>180</v>
      </c>
      <c r="C19" s="183">
        <v>10</v>
      </c>
      <c r="D19" s="183">
        <v>9</v>
      </c>
      <c r="E19" s="184">
        <v>2191</v>
      </c>
      <c r="F19" s="183"/>
      <c r="G19" s="189">
        <f t="shared" si="0"/>
        <v>2390</v>
      </c>
    </row>
    <row r="20" spans="1:7" ht="12.75">
      <c r="A20" s="188" t="str">
        <f>'A-N° Sinies Denun'!A20</f>
        <v>Mutual de Seguros</v>
      </c>
      <c r="B20" s="183">
        <v>50</v>
      </c>
      <c r="C20" s="183"/>
      <c r="D20" s="183"/>
      <c r="E20" s="184">
        <v>1530</v>
      </c>
      <c r="F20" s="183"/>
      <c r="G20" s="189">
        <f t="shared" si="0"/>
        <v>1580</v>
      </c>
    </row>
    <row r="21" spans="1:7" ht="12.75">
      <c r="A21" s="188" t="str">
        <f>'A-N° Sinies Denun'!A21</f>
        <v>Porvenir</v>
      </c>
      <c r="B21" s="183">
        <v>2</v>
      </c>
      <c r="C21" s="183"/>
      <c r="D21" s="183"/>
      <c r="E21" s="184">
        <v>25</v>
      </c>
      <c r="F21" s="183"/>
      <c r="G21" s="189">
        <f t="shared" si="0"/>
        <v>27</v>
      </c>
    </row>
    <row r="22" spans="1:7" ht="12.75">
      <c r="A22" s="188" t="str">
        <f>'A-N° Sinies Denun'!A22</f>
        <v>Renta Nacional</v>
      </c>
      <c r="B22" s="183"/>
      <c r="C22" s="183"/>
      <c r="D22" s="183"/>
      <c r="E22" s="184">
        <v>3</v>
      </c>
      <c r="F22" s="183"/>
      <c r="G22" s="189">
        <f t="shared" si="0"/>
        <v>3</v>
      </c>
    </row>
    <row r="23" spans="1:7" ht="12.75">
      <c r="A23" s="188" t="str">
        <f>'A-N° Sinies Denun'!A23</f>
        <v>Suramericana</v>
      </c>
      <c r="B23" s="183">
        <v>128</v>
      </c>
      <c r="C23" s="183">
        <v>2</v>
      </c>
      <c r="D23" s="183">
        <v>1</v>
      </c>
      <c r="E23" s="184">
        <v>5151</v>
      </c>
      <c r="F23" s="183"/>
      <c r="G23" s="189">
        <f t="shared" si="0"/>
        <v>5282</v>
      </c>
    </row>
    <row r="24" spans="1:7" ht="12.75">
      <c r="A24" s="188" t="str">
        <f>'A-N° Sinies Denun'!A24</f>
        <v>Zenit</v>
      </c>
      <c r="B24" s="183">
        <v>20</v>
      </c>
      <c r="C24" s="183">
        <v>2</v>
      </c>
      <c r="D24" s="183"/>
      <c r="E24" s="184">
        <v>1279</v>
      </c>
      <c r="F24" s="183"/>
      <c r="G24" s="189">
        <f t="shared" si="0"/>
        <v>1301</v>
      </c>
    </row>
    <row r="25" spans="1:10" ht="12.75">
      <c r="A25" s="27"/>
      <c r="B25" s="28"/>
      <c r="C25" s="29"/>
      <c r="D25" s="29"/>
      <c r="E25" s="30"/>
      <c r="F25" s="30"/>
      <c r="G25" s="98"/>
      <c r="H25" s="31"/>
      <c r="I25" s="32"/>
      <c r="J25" s="32"/>
    </row>
    <row r="26" spans="1:7" ht="12.75" customHeight="1">
      <c r="A26" s="115" t="s">
        <v>11</v>
      </c>
      <c r="B26" s="116">
        <f aca="true" t="shared" si="1" ref="B26:G26">SUM(B10:B24)</f>
        <v>2140</v>
      </c>
      <c r="C26" s="116">
        <f t="shared" si="1"/>
        <v>101</v>
      </c>
      <c r="D26" s="116">
        <f t="shared" si="1"/>
        <v>59</v>
      </c>
      <c r="E26" s="116">
        <f t="shared" si="1"/>
        <v>62809</v>
      </c>
      <c r="F26" s="116">
        <f t="shared" si="1"/>
        <v>466</v>
      </c>
      <c r="G26" s="9">
        <f t="shared" si="1"/>
        <v>65575</v>
      </c>
    </row>
    <row r="27" spans="1:7" ht="15.75">
      <c r="A27" s="33"/>
      <c r="B27" s="34"/>
      <c r="C27" s="35"/>
      <c r="D27" s="35"/>
      <c r="E27" s="36"/>
      <c r="F27" s="36"/>
      <c r="G27" s="99"/>
    </row>
    <row r="28" ht="12.75">
      <c r="A28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99"/>
  <sheetViews>
    <sheetView zoomScale="70" zoomScaleNormal="70" zoomScalePageLayoutView="0" workbookViewId="0" topLeftCell="A7">
      <selection activeCell="D31" sqref="D31"/>
    </sheetView>
  </sheetViews>
  <sheetFormatPr defaultColWidth="11.421875" defaultRowHeight="12.75"/>
  <cols>
    <col min="1" max="1" width="22.421875" style="211" customWidth="1"/>
    <col min="2" max="2" width="18.57421875" style="211" customWidth="1"/>
    <col min="3" max="3" width="20.57421875" style="211" customWidth="1"/>
    <col min="4" max="4" width="28.00390625" style="211" customWidth="1"/>
    <col min="5" max="5" width="25.7109375" style="212" customWidth="1"/>
    <col min="6" max="6" width="37.8515625" style="211" customWidth="1"/>
    <col min="7" max="7" width="35.140625" style="211" customWidth="1"/>
    <col min="8" max="8" width="35.140625" style="212" customWidth="1"/>
    <col min="9" max="9" width="37.421875" style="211" customWidth="1"/>
    <col min="10" max="16384" width="11.421875" style="211" customWidth="1"/>
  </cols>
  <sheetData>
    <row r="1" ht="15.75">
      <c r="A1" s="210"/>
    </row>
    <row r="3" ht="15.75">
      <c r="A3" s="213" t="s">
        <v>62</v>
      </c>
    </row>
    <row r="4" ht="15.75">
      <c r="A4" s="210"/>
    </row>
    <row r="5" spans="1:8" ht="15.75">
      <c r="A5" s="214" t="s">
        <v>31</v>
      </c>
      <c r="H5" s="215"/>
    </row>
    <row r="6" spans="1:2" ht="15.75">
      <c r="A6" s="216" t="s">
        <v>97</v>
      </c>
      <c r="B6" s="217"/>
    </row>
    <row r="7" spans="1:8" ht="15.75">
      <c r="A7" s="218"/>
      <c r="B7" s="219" t="s">
        <v>32</v>
      </c>
      <c r="C7" s="220"/>
      <c r="D7" s="221"/>
      <c r="E7" s="222"/>
      <c r="F7" s="223" t="s">
        <v>33</v>
      </c>
      <c r="G7" s="223" t="s">
        <v>34</v>
      </c>
      <c r="H7" s="224" t="s">
        <v>35</v>
      </c>
    </row>
    <row r="8" spans="1:8" ht="15.75">
      <c r="A8" s="225" t="s">
        <v>1</v>
      </c>
      <c r="B8" s="226" t="s">
        <v>16</v>
      </c>
      <c r="C8" s="227" t="s">
        <v>36</v>
      </c>
      <c r="D8" s="227" t="s">
        <v>37</v>
      </c>
      <c r="E8" s="227" t="s">
        <v>38</v>
      </c>
      <c r="F8" s="227" t="s">
        <v>39</v>
      </c>
      <c r="G8" s="226" t="s">
        <v>40</v>
      </c>
      <c r="H8" s="228" t="s">
        <v>41</v>
      </c>
    </row>
    <row r="9" spans="1:8" ht="15.75">
      <c r="A9" s="229"/>
      <c r="B9" s="230"/>
      <c r="C9" s="231"/>
      <c r="D9" s="232"/>
      <c r="E9" s="231" t="s">
        <v>42</v>
      </c>
      <c r="F9" s="231" t="s">
        <v>43</v>
      </c>
      <c r="G9" s="231" t="s">
        <v>44</v>
      </c>
      <c r="H9" s="233" t="s">
        <v>45</v>
      </c>
    </row>
    <row r="10" spans="1:9" ht="15.75">
      <c r="A10" s="234" t="str">
        <f>'A-N° Sinies Denun'!A10</f>
        <v>AIG</v>
      </c>
      <c r="B10" s="235"/>
      <c r="C10" s="235"/>
      <c r="D10" s="235"/>
      <c r="E10" s="236">
        <f>SUM(B10:D10)</f>
        <v>0</v>
      </c>
      <c r="F10" s="235"/>
      <c r="G10" s="235"/>
      <c r="H10" s="237">
        <f>SUM(E10:G10)</f>
        <v>0</v>
      </c>
      <c r="I10" s="238"/>
    </row>
    <row r="11" spans="1:9" ht="15.75">
      <c r="A11" s="234" t="str">
        <f>'A-N° Sinies Denun'!A11</f>
        <v>Bci</v>
      </c>
      <c r="B11" s="235">
        <v>1012777</v>
      </c>
      <c r="C11" s="235">
        <v>11844</v>
      </c>
      <c r="D11" s="235">
        <v>41854</v>
      </c>
      <c r="E11" s="236">
        <f>SUM(B11:D11)</f>
        <v>1066475</v>
      </c>
      <c r="F11" s="235">
        <v>1900775</v>
      </c>
      <c r="G11" s="235">
        <v>635</v>
      </c>
      <c r="H11" s="237">
        <f>SUM(E11:G11)</f>
        <v>2967885</v>
      </c>
      <c r="I11" s="238"/>
    </row>
    <row r="12" spans="1:9" ht="15.75">
      <c r="A12" s="234" t="str">
        <f>'A-N° Sinies Denun'!A12</f>
        <v>BNP PARIBAS CARDIF</v>
      </c>
      <c r="B12" s="239">
        <v>67678</v>
      </c>
      <c r="C12" s="235">
        <v>10769</v>
      </c>
      <c r="D12" s="235"/>
      <c r="E12" s="236">
        <f aca="true" t="shared" si="0" ref="E12:E24">SUM(B12:D12)</f>
        <v>78447</v>
      </c>
      <c r="F12" s="235">
        <v>91938</v>
      </c>
      <c r="G12" s="235"/>
      <c r="H12" s="237">
        <f aca="true" t="shared" si="1" ref="H12:H24">SUM(E12:G12)</f>
        <v>170385</v>
      </c>
      <c r="I12" s="238"/>
    </row>
    <row r="13" spans="1:9" ht="15.75">
      <c r="A13" s="234" t="str">
        <f>'A-N° Sinies Denun'!A13</f>
        <v>Bupa</v>
      </c>
      <c r="B13" s="239">
        <v>24809</v>
      </c>
      <c r="C13" s="235"/>
      <c r="D13" s="235">
        <v>8266</v>
      </c>
      <c r="E13" s="236">
        <f t="shared" si="0"/>
        <v>33075</v>
      </c>
      <c r="F13" s="235">
        <v>39446</v>
      </c>
      <c r="G13" s="235"/>
      <c r="H13" s="237">
        <f t="shared" si="1"/>
        <v>72521</v>
      </c>
      <c r="I13" s="238"/>
    </row>
    <row r="14" spans="1:9" ht="15.75">
      <c r="A14" s="234" t="str">
        <f>'A-N° Sinies Denun'!A14</f>
        <v>Chilena Consolidada</v>
      </c>
      <c r="B14" s="239">
        <v>8316</v>
      </c>
      <c r="C14" s="235">
        <v>1380</v>
      </c>
      <c r="D14" s="235">
        <v>8270</v>
      </c>
      <c r="E14" s="236">
        <f t="shared" si="0"/>
        <v>17966</v>
      </c>
      <c r="F14" s="235">
        <v>31472</v>
      </c>
      <c r="G14" s="235"/>
      <c r="H14" s="237">
        <f t="shared" si="1"/>
        <v>49438</v>
      </c>
      <c r="I14" s="238"/>
    </row>
    <row r="15" spans="1:9" ht="15.75">
      <c r="A15" s="234" t="str">
        <f>'A-N° Sinies Denun'!A15</f>
        <v>Chubb</v>
      </c>
      <c r="B15" s="239">
        <v>4136</v>
      </c>
      <c r="C15" s="235">
        <v>230496</v>
      </c>
      <c r="D15" s="235"/>
      <c r="E15" s="236">
        <f t="shared" si="0"/>
        <v>234632</v>
      </c>
      <c r="F15" s="235">
        <v>262605</v>
      </c>
      <c r="G15" s="235"/>
      <c r="H15" s="237">
        <f t="shared" si="1"/>
        <v>497237</v>
      </c>
      <c r="I15" s="238"/>
    </row>
    <row r="16" spans="1:9" ht="15.75">
      <c r="A16" s="234" t="str">
        <f>'A-N° Sinies Denun'!A16</f>
        <v>Consorcio Nacional</v>
      </c>
      <c r="B16" s="235">
        <v>584803</v>
      </c>
      <c r="C16" s="235">
        <v>16236</v>
      </c>
      <c r="D16" s="235">
        <v>48576</v>
      </c>
      <c r="E16" s="236">
        <f t="shared" si="0"/>
        <v>649615</v>
      </c>
      <c r="F16" s="235">
        <v>1306061</v>
      </c>
      <c r="G16" s="235"/>
      <c r="H16" s="237">
        <f t="shared" si="1"/>
        <v>1955676</v>
      </c>
      <c r="I16" s="238"/>
    </row>
    <row r="17" spans="1:9" ht="15.75">
      <c r="A17" s="234" t="str">
        <f>'A-N° Sinies Denun'!A17</f>
        <v>HDI</v>
      </c>
      <c r="B17" s="235">
        <v>829434</v>
      </c>
      <c r="C17" s="235"/>
      <c r="D17" s="235"/>
      <c r="E17" s="236">
        <f t="shared" si="0"/>
        <v>829434</v>
      </c>
      <c r="F17" s="235">
        <v>1125229</v>
      </c>
      <c r="G17" s="235"/>
      <c r="H17" s="237">
        <f t="shared" si="1"/>
        <v>1954663</v>
      </c>
      <c r="I17" s="238"/>
    </row>
    <row r="18" spans="1:9" ht="15.75">
      <c r="A18" s="234" t="str">
        <f>'A-N° Sinies Denun'!A18</f>
        <v>Liberty</v>
      </c>
      <c r="B18" s="235">
        <v>878519</v>
      </c>
      <c r="C18" s="235">
        <v>30414</v>
      </c>
      <c r="D18" s="235">
        <v>49722</v>
      </c>
      <c r="E18" s="236">
        <f t="shared" si="0"/>
        <v>958655</v>
      </c>
      <c r="F18" s="235">
        <v>1841277</v>
      </c>
      <c r="G18" s="235">
        <v>14787</v>
      </c>
      <c r="H18" s="237">
        <f t="shared" si="1"/>
        <v>2814719</v>
      </c>
      <c r="I18" s="238"/>
    </row>
    <row r="19" spans="1:9" ht="15.75">
      <c r="A19" s="234" t="str">
        <f>'A-N° Sinies Denun'!A19</f>
        <v>Mapfre</v>
      </c>
      <c r="B19" s="235">
        <v>656627</v>
      </c>
      <c r="C19" s="235">
        <v>21269</v>
      </c>
      <c r="D19" s="235">
        <v>66245</v>
      </c>
      <c r="E19" s="236">
        <f t="shared" si="0"/>
        <v>744141</v>
      </c>
      <c r="F19" s="235">
        <v>1930726</v>
      </c>
      <c r="G19" s="235"/>
      <c r="H19" s="237">
        <f t="shared" si="1"/>
        <v>2674867</v>
      </c>
      <c r="I19" s="238"/>
    </row>
    <row r="20" spans="1:9" ht="15.75">
      <c r="A20" s="234" t="str">
        <f>'A-N° Sinies Denun'!A20</f>
        <v>Mutual de Seguros</v>
      </c>
      <c r="B20" s="235">
        <v>321227</v>
      </c>
      <c r="C20" s="235"/>
      <c r="D20" s="235"/>
      <c r="E20" s="236">
        <f t="shared" si="0"/>
        <v>321227</v>
      </c>
      <c r="F20" s="235">
        <v>841464</v>
      </c>
      <c r="G20" s="235"/>
      <c r="H20" s="237">
        <f t="shared" si="1"/>
        <v>1162691</v>
      </c>
      <c r="I20" s="238"/>
    </row>
    <row r="21" spans="1:9" ht="15.75">
      <c r="A21" s="234" t="str">
        <f>'A-N° Sinies Denun'!A21</f>
        <v>Porvenir</v>
      </c>
      <c r="B21" s="235"/>
      <c r="C21" s="235"/>
      <c r="D21" s="235"/>
      <c r="E21" s="236">
        <f t="shared" si="0"/>
        <v>0</v>
      </c>
      <c r="F21" s="235">
        <v>10100</v>
      </c>
      <c r="G21" s="235">
        <v>470</v>
      </c>
      <c r="H21" s="237">
        <f t="shared" si="1"/>
        <v>10570</v>
      </c>
      <c r="I21" s="238"/>
    </row>
    <row r="22" spans="1:9" ht="15.75">
      <c r="A22" s="234" t="str">
        <f>'A-N° Sinies Denun'!A22</f>
        <v>Renta Nacional</v>
      </c>
      <c r="B22" s="235"/>
      <c r="C22" s="235"/>
      <c r="D22" s="235"/>
      <c r="E22" s="236">
        <f t="shared" si="0"/>
        <v>0</v>
      </c>
      <c r="F22" s="235">
        <v>26984</v>
      </c>
      <c r="G22" s="235"/>
      <c r="H22" s="237">
        <f t="shared" si="1"/>
        <v>26984</v>
      </c>
      <c r="I22" s="238"/>
    </row>
    <row r="23" spans="1:9" ht="15.75">
      <c r="A23" s="234" t="str">
        <f>'A-N° Sinies Denun'!A23</f>
        <v>Suramericana</v>
      </c>
      <c r="B23" s="235">
        <v>1028679</v>
      </c>
      <c r="C23" s="235">
        <v>29819</v>
      </c>
      <c r="D23" s="235">
        <v>62086</v>
      </c>
      <c r="E23" s="236">
        <f t="shared" si="0"/>
        <v>1120584</v>
      </c>
      <c r="F23" s="235">
        <v>2557966</v>
      </c>
      <c r="G23" s="235"/>
      <c r="H23" s="237">
        <f t="shared" si="1"/>
        <v>3678550</v>
      </c>
      <c r="I23" s="238"/>
    </row>
    <row r="24" spans="1:9" ht="15.75">
      <c r="A24" s="240" t="str">
        <f>'A-N° Sinies Denun'!A24</f>
        <v>Zenit</v>
      </c>
      <c r="B24" s="241">
        <v>194847</v>
      </c>
      <c r="C24" s="241"/>
      <c r="D24" s="241">
        <v>16741</v>
      </c>
      <c r="E24" s="236">
        <f t="shared" si="0"/>
        <v>211588</v>
      </c>
      <c r="F24" s="241">
        <v>628786</v>
      </c>
      <c r="G24" s="241">
        <v>175</v>
      </c>
      <c r="H24" s="237">
        <f t="shared" si="1"/>
        <v>840549</v>
      </c>
      <c r="I24" s="238"/>
    </row>
    <row r="25" spans="1:8" ht="15.75">
      <c r="A25" s="242"/>
      <c r="B25" s="243"/>
      <c r="C25" s="244"/>
      <c r="D25" s="244"/>
      <c r="E25" s="245"/>
      <c r="F25" s="246"/>
      <c r="G25" s="246"/>
      <c r="H25" s="247"/>
    </row>
    <row r="26" spans="1:8" s="251" customFormat="1" ht="20.25" customHeight="1">
      <c r="A26" s="248" t="s">
        <v>11</v>
      </c>
      <c r="B26" s="249">
        <f aca="true" t="shared" si="2" ref="B26:H26">SUM(B10:B24)</f>
        <v>5611852</v>
      </c>
      <c r="C26" s="249">
        <f t="shared" si="2"/>
        <v>352227</v>
      </c>
      <c r="D26" s="249">
        <f t="shared" si="2"/>
        <v>301760</v>
      </c>
      <c r="E26" s="249">
        <f t="shared" si="2"/>
        <v>6265839</v>
      </c>
      <c r="F26" s="249">
        <f t="shared" si="2"/>
        <v>12594829</v>
      </c>
      <c r="G26" s="249">
        <f t="shared" si="2"/>
        <v>16067</v>
      </c>
      <c r="H26" s="250">
        <f t="shared" si="2"/>
        <v>18876735</v>
      </c>
    </row>
    <row r="27" spans="1:8" ht="15.75">
      <c r="A27" s="202"/>
      <c r="B27" s="252"/>
      <c r="C27" s="253"/>
      <c r="D27" s="253"/>
      <c r="E27" s="254"/>
      <c r="F27" s="255"/>
      <c r="G27" s="255"/>
      <c r="H27" s="256"/>
    </row>
    <row r="28" spans="1:9" ht="15.75">
      <c r="A28" s="197"/>
      <c r="B28" s="257"/>
      <c r="C28" s="258"/>
      <c r="D28" s="258"/>
      <c r="E28" s="259"/>
      <c r="F28" s="260"/>
      <c r="G28" s="260"/>
      <c r="H28" s="259"/>
      <c r="I28" s="260"/>
    </row>
    <row r="29" ht="15.75">
      <c r="E29" s="211"/>
    </row>
    <row r="30" ht="15.75">
      <c r="E30" s="211"/>
    </row>
    <row r="31" ht="15.75">
      <c r="E31" s="211"/>
    </row>
    <row r="32" ht="15.75">
      <c r="E32" s="211"/>
    </row>
    <row r="33" ht="15.75">
      <c r="E33" s="211"/>
    </row>
    <row r="34" ht="15.75">
      <c r="E34" s="211"/>
    </row>
    <row r="35" ht="15.75">
      <c r="E35" s="211"/>
    </row>
    <row r="36" ht="15.75">
      <c r="E36" s="211"/>
    </row>
    <row r="37" ht="15.75">
      <c r="E37" s="211"/>
    </row>
    <row r="38" ht="15.75">
      <c r="E38" s="211"/>
    </row>
    <row r="39" ht="15.75">
      <c r="E39" s="211"/>
    </row>
    <row r="40" ht="15.75">
      <c r="E40" s="211"/>
    </row>
    <row r="41" ht="15.75">
      <c r="E41" s="211"/>
    </row>
    <row r="42" ht="15.75">
      <c r="E42" s="211"/>
    </row>
    <row r="43" ht="15.75">
      <c r="E43" s="211"/>
    </row>
    <row r="44" ht="15.75">
      <c r="E44" s="211"/>
    </row>
    <row r="45" ht="15.75">
      <c r="E45" s="211"/>
    </row>
    <row r="46" ht="15.75">
      <c r="E46" s="211"/>
    </row>
    <row r="47" ht="15.75">
      <c r="E47" s="211"/>
    </row>
    <row r="48" ht="15.75">
      <c r="E48" s="211"/>
    </row>
    <row r="49" ht="15.75">
      <c r="E49" s="211"/>
    </row>
    <row r="50" ht="15.75">
      <c r="E50" s="211"/>
    </row>
    <row r="51" ht="15.75">
      <c r="E51" s="211"/>
    </row>
    <row r="52" ht="15.75">
      <c r="E52" s="211"/>
    </row>
    <row r="53" ht="15.75">
      <c r="E53" s="211"/>
    </row>
    <row r="54" ht="15.75">
      <c r="E54" s="211"/>
    </row>
    <row r="55" ht="15.75">
      <c r="E55" s="211"/>
    </row>
    <row r="56" ht="15.75">
      <c r="E56" s="211"/>
    </row>
    <row r="57" ht="15.75">
      <c r="E57" s="211"/>
    </row>
    <row r="58" ht="15.75">
      <c r="E58" s="211"/>
    </row>
    <row r="59" ht="15.75">
      <c r="E59" s="211"/>
    </row>
    <row r="60" ht="15.75">
      <c r="E60" s="211"/>
    </row>
    <row r="61" ht="15.75">
      <c r="E61" s="211"/>
    </row>
    <row r="62" ht="15.75">
      <c r="E62" s="211"/>
    </row>
    <row r="63" ht="15.75">
      <c r="E63" s="211"/>
    </row>
    <row r="64" ht="15.75">
      <c r="E64" s="211"/>
    </row>
    <row r="65" ht="15.75">
      <c r="E65" s="211"/>
    </row>
    <row r="66" ht="15.75">
      <c r="E66" s="211"/>
    </row>
    <row r="67" ht="15.75">
      <c r="E67" s="211"/>
    </row>
    <row r="68" ht="15.75">
      <c r="E68" s="211"/>
    </row>
    <row r="69" ht="15.75">
      <c r="E69" s="211"/>
    </row>
    <row r="70" ht="15.75">
      <c r="E70" s="211"/>
    </row>
    <row r="71" ht="15.75">
      <c r="E71" s="211"/>
    </row>
    <row r="72" ht="15.75">
      <c r="E72" s="211"/>
    </row>
    <row r="73" ht="15.75">
      <c r="E73" s="211"/>
    </row>
    <row r="74" ht="15.75">
      <c r="E74" s="211"/>
    </row>
    <row r="75" ht="15.75">
      <c r="E75" s="211"/>
    </row>
    <row r="76" ht="15.75">
      <c r="E76" s="211"/>
    </row>
    <row r="77" ht="15.75">
      <c r="E77" s="211"/>
    </row>
    <row r="78" ht="15.75">
      <c r="E78" s="211"/>
    </row>
    <row r="79" ht="15.75">
      <c r="E79" s="211"/>
    </row>
    <row r="80" ht="15.75">
      <c r="E80" s="211"/>
    </row>
    <row r="81" ht="15.75">
      <c r="E81" s="211"/>
    </row>
    <row r="82" ht="15.75">
      <c r="E82" s="211"/>
    </row>
    <row r="83" ht="15.75">
      <c r="E83" s="211"/>
    </row>
    <row r="84" ht="15.75">
      <c r="E84" s="211"/>
    </row>
    <row r="85" ht="15.75">
      <c r="E85" s="211"/>
    </row>
    <row r="86" ht="15.75">
      <c r="E86" s="211"/>
    </row>
    <row r="87" ht="15.75">
      <c r="E87" s="211"/>
    </row>
    <row r="88" ht="15.75">
      <c r="E88" s="211"/>
    </row>
    <row r="89" ht="15.75">
      <c r="E89" s="211"/>
    </row>
    <row r="90" ht="15.75">
      <c r="E90" s="211"/>
    </row>
    <row r="91" ht="15.75">
      <c r="E91" s="211"/>
    </row>
    <row r="92" ht="15.75">
      <c r="E92" s="211"/>
    </row>
    <row r="93" ht="15.75">
      <c r="E93" s="211"/>
    </row>
    <row r="94" ht="15.75">
      <c r="E94" s="211"/>
    </row>
    <row r="95" ht="15.75">
      <c r="E95" s="211"/>
    </row>
    <row r="96" ht="15.75">
      <c r="E96" s="211"/>
    </row>
    <row r="97" ht="15.75">
      <c r="E97" s="211"/>
    </row>
    <row r="98" ht="15.75">
      <c r="E98" s="211"/>
    </row>
    <row r="99" ht="15.75">
      <c r="E99" s="211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I30"/>
  <sheetViews>
    <sheetView zoomScalePageLayoutView="0" workbookViewId="0" topLeftCell="B7">
      <selection activeCell="E23" sqref="E23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8" t="s">
        <v>62</v>
      </c>
    </row>
    <row r="4" spans="1:6" ht="12.75">
      <c r="A4" s="38"/>
      <c r="B4" s="39"/>
      <c r="C4" s="39"/>
      <c r="D4" s="39"/>
      <c r="E4" s="100"/>
      <c r="F4" s="39"/>
    </row>
    <row r="5" spans="1:6" ht="12.75">
      <c r="A5" s="111" t="s">
        <v>46</v>
      </c>
      <c r="B5" s="39"/>
      <c r="C5" s="39"/>
      <c r="D5" s="39"/>
      <c r="E5" s="100"/>
      <c r="F5" s="39"/>
    </row>
    <row r="6" spans="1:6" ht="12.75">
      <c r="A6" s="108" t="str">
        <f>'D-Sinies Pag Direc'!A6</f>
        <v>      (entre el 1 de enero y 30 de junio de 2019, montos expresados en miles de pesos de junio de 2019)</v>
      </c>
      <c r="B6" s="101"/>
      <c r="C6" s="39"/>
      <c r="D6" s="39"/>
      <c r="E6" s="100"/>
      <c r="F6" s="39"/>
    </row>
    <row r="7" spans="1:6" ht="12.75">
      <c r="A7" s="142"/>
      <c r="B7" s="261" t="s">
        <v>78</v>
      </c>
      <c r="C7" s="262"/>
      <c r="D7" s="143" t="s">
        <v>48</v>
      </c>
      <c r="E7" s="143" t="s">
        <v>49</v>
      </c>
      <c r="F7" s="144" t="s">
        <v>50</v>
      </c>
    </row>
    <row r="8" spans="1:6" ht="12.75">
      <c r="A8" s="145" t="s">
        <v>1</v>
      </c>
      <c r="B8" s="147" t="s">
        <v>51</v>
      </c>
      <c r="C8" s="147" t="s">
        <v>52</v>
      </c>
      <c r="D8" s="151" t="s">
        <v>79</v>
      </c>
      <c r="E8" s="151" t="s">
        <v>53</v>
      </c>
      <c r="F8" s="152" t="s">
        <v>54</v>
      </c>
    </row>
    <row r="9" spans="1:6" ht="12.75">
      <c r="A9" s="145"/>
      <c r="B9" s="153"/>
      <c r="C9" s="154"/>
      <c r="D9" s="151" t="s">
        <v>80</v>
      </c>
      <c r="E9" s="146" t="s">
        <v>55</v>
      </c>
      <c r="F9" s="152" t="s">
        <v>56</v>
      </c>
    </row>
    <row r="10" spans="1:6" ht="12.75">
      <c r="A10" s="148"/>
      <c r="B10" s="149" t="s">
        <v>57</v>
      </c>
      <c r="C10" s="149" t="s">
        <v>58</v>
      </c>
      <c r="D10" s="149" t="s">
        <v>59</v>
      </c>
      <c r="E10" s="149" t="s">
        <v>60</v>
      </c>
      <c r="F10" s="150" t="s">
        <v>61</v>
      </c>
    </row>
    <row r="11" spans="1:9" ht="12.75">
      <c r="A11" s="180" t="str">
        <f>'D-Sinies Pag Direc'!A10</f>
        <v>AIG</v>
      </c>
      <c r="B11" s="181">
        <f>'D-Sinies Pag Direc'!H10</f>
        <v>0</v>
      </c>
      <c r="C11" s="87"/>
      <c r="D11" s="87"/>
      <c r="E11" s="87"/>
      <c r="F11" s="182">
        <f aca="true" t="shared" si="0" ref="F11:F17">SUM(B11:D11)-E11</f>
        <v>0</v>
      </c>
      <c r="G11" s="156"/>
      <c r="I11">
        <f>5000*1000</f>
        <v>5000000</v>
      </c>
    </row>
    <row r="12" spans="1:7" ht="12.75">
      <c r="A12" s="84" t="str">
        <f>'D-Sinies Pag Direc'!A11</f>
        <v>Bci</v>
      </c>
      <c r="B12" s="118">
        <f>'D-Sinies Pag Direc'!H11</f>
        <v>2967885</v>
      </c>
      <c r="C12" s="17">
        <v>658653</v>
      </c>
      <c r="D12" s="17">
        <v>1293579</v>
      </c>
      <c r="E12" s="17">
        <v>2307692</v>
      </c>
      <c r="F12" s="104">
        <f t="shared" si="0"/>
        <v>2612425</v>
      </c>
      <c r="G12" s="156"/>
    </row>
    <row r="13" spans="1:9" ht="12.75">
      <c r="A13" s="84" t="str">
        <f>'D-Sinies Pag Direc'!A12</f>
        <v>BNP PARIBAS CARDIF</v>
      </c>
      <c r="B13" s="118">
        <f>'D-Sinies Pag Direc'!H12</f>
        <v>170385</v>
      </c>
      <c r="C13" s="17">
        <v>54674</v>
      </c>
      <c r="D13" s="17">
        <v>537517</v>
      </c>
      <c r="E13" s="17">
        <v>636313</v>
      </c>
      <c r="F13" s="104">
        <f t="shared" si="0"/>
        <v>126263</v>
      </c>
      <c r="G13" s="156"/>
      <c r="I13">
        <f>164*1000</f>
        <v>164000</v>
      </c>
    </row>
    <row r="14" spans="1:7" ht="12.75">
      <c r="A14" s="84" t="str">
        <f>'D-Sinies Pag Direc'!A13</f>
        <v>Bupa</v>
      </c>
      <c r="B14" s="118">
        <f>'D-Sinies Pag Direc'!H13</f>
        <v>72521</v>
      </c>
      <c r="C14" s="17">
        <v>109452</v>
      </c>
      <c r="D14" s="17">
        <v>268481</v>
      </c>
      <c r="E14" s="17">
        <v>709178</v>
      </c>
      <c r="F14" s="104">
        <f t="shared" si="0"/>
        <v>-258724</v>
      </c>
      <c r="G14" s="156"/>
    </row>
    <row r="15" spans="1:7" ht="12.75">
      <c r="A15" s="84" t="str">
        <f>'D-Sinies Pag Direc'!A14</f>
        <v>Chilena Consolidada</v>
      </c>
      <c r="B15" s="118">
        <f>'D-Sinies Pag Direc'!H14</f>
        <v>49438</v>
      </c>
      <c r="C15" s="17">
        <v>17225</v>
      </c>
      <c r="D15" s="17">
        <v>55113</v>
      </c>
      <c r="E15" s="17">
        <v>123220</v>
      </c>
      <c r="F15" s="104">
        <f t="shared" si="0"/>
        <v>-1444</v>
      </c>
      <c r="G15" s="156"/>
    </row>
    <row r="16" spans="1:7" ht="12.75">
      <c r="A16" s="84" t="str">
        <f>'D-Sinies Pag Direc'!A15</f>
        <v>Chubb</v>
      </c>
      <c r="B16" s="118">
        <f>'D-Sinies Pag Direc'!H15</f>
        <v>497237</v>
      </c>
      <c r="C16" s="17">
        <v>117783</v>
      </c>
      <c r="D16" s="17"/>
      <c r="E16" s="17">
        <v>215390</v>
      </c>
      <c r="F16" s="104">
        <f t="shared" si="0"/>
        <v>399630</v>
      </c>
      <c r="G16" s="156"/>
    </row>
    <row r="17" spans="1:7" ht="12.75">
      <c r="A17" s="84" t="str">
        <f>'D-Sinies Pag Direc'!A16</f>
        <v>Consorcio Nacional</v>
      </c>
      <c r="B17" s="118">
        <f>'D-Sinies Pag Direc'!H16</f>
        <v>1955676</v>
      </c>
      <c r="C17" s="17">
        <v>439258</v>
      </c>
      <c r="D17" s="17">
        <v>714076</v>
      </c>
      <c r="E17" s="17">
        <v>1680921</v>
      </c>
      <c r="F17" s="104">
        <f t="shared" si="0"/>
        <v>1428089</v>
      </c>
      <c r="G17" s="156"/>
    </row>
    <row r="18" spans="1:7" ht="12.75">
      <c r="A18" s="180" t="str">
        <f>'D-Sinies Pag Direc'!A17</f>
        <v>HDI</v>
      </c>
      <c r="B18" s="181">
        <f>'D-Sinies Pag Direc'!H17</f>
        <v>1954663</v>
      </c>
      <c r="C18" s="87">
        <v>1194793</v>
      </c>
      <c r="D18" s="87">
        <v>1249574</v>
      </c>
      <c r="E18" s="87">
        <v>940393</v>
      </c>
      <c r="F18" s="182">
        <f aca="true" t="shared" si="1" ref="F18:F25">SUM(B18:D18)-E18</f>
        <v>3458637</v>
      </c>
      <c r="G18" s="156"/>
    </row>
    <row r="19" spans="1:7" ht="12.75">
      <c r="A19" s="84" t="str">
        <f>'D-Sinies Pag Direc'!A18</f>
        <v>Liberty</v>
      </c>
      <c r="B19" s="118">
        <f>'D-Sinies Pag Direc'!H18</f>
        <v>2814719</v>
      </c>
      <c r="C19" s="17">
        <v>1790224</v>
      </c>
      <c r="D19" s="17">
        <v>1226067</v>
      </c>
      <c r="E19" s="17">
        <v>3244533</v>
      </c>
      <c r="F19" s="104">
        <f t="shared" si="1"/>
        <v>2586477</v>
      </c>
      <c r="G19" s="156"/>
    </row>
    <row r="20" spans="1:7" ht="12.75">
      <c r="A20" s="84" t="str">
        <f>'D-Sinies Pag Direc'!A19</f>
        <v>Mapfre</v>
      </c>
      <c r="B20" s="118">
        <f>'D-Sinies Pag Direc'!H19</f>
        <v>2674867</v>
      </c>
      <c r="C20" s="17">
        <v>518056</v>
      </c>
      <c r="D20" s="17">
        <v>692109</v>
      </c>
      <c r="E20" s="17">
        <v>839339</v>
      </c>
      <c r="F20" s="104">
        <f t="shared" si="1"/>
        <v>3045693</v>
      </c>
      <c r="G20" s="156"/>
    </row>
    <row r="21" spans="1:7" ht="12.75">
      <c r="A21" s="84" t="str">
        <f>'D-Sinies Pag Direc'!A20</f>
        <v>Mutual de Seguros</v>
      </c>
      <c r="B21" s="118">
        <f>'D-Sinies Pag Direc'!H20</f>
        <v>1162691</v>
      </c>
      <c r="C21" s="17">
        <v>289709</v>
      </c>
      <c r="D21" s="17">
        <v>484352</v>
      </c>
      <c r="E21" s="17">
        <v>653301</v>
      </c>
      <c r="F21" s="104">
        <f t="shared" si="1"/>
        <v>1283451</v>
      </c>
      <c r="G21" s="156"/>
    </row>
    <row r="22" spans="1:7" ht="12.75">
      <c r="A22" s="84" t="str">
        <f>'D-Sinies Pag Direc'!A21</f>
        <v>Porvenir</v>
      </c>
      <c r="B22" s="118">
        <f>'D-Sinies Pag Direc'!H21</f>
        <v>10570</v>
      </c>
      <c r="C22" s="17">
        <v>13482</v>
      </c>
      <c r="D22" s="17">
        <v>26112</v>
      </c>
      <c r="E22" s="17">
        <v>19441</v>
      </c>
      <c r="F22" s="104">
        <f t="shared" si="1"/>
        <v>30723</v>
      </c>
      <c r="G22" s="156"/>
    </row>
    <row r="23" spans="1:7" ht="12.75">
      <c r="A23" s="84" t="str">
        <f>'D-Sinies Pag Direc'!A22</f>
        <v>Renta Nacional</v>
      </c>
      <c r="B23" s="118">
        <f>'D-Sinies Pag Direc'!H22</f>
        <v>26984</v>
      </c>
      <c r="C23" s="17">
        <v>69</v>
      </c>
      <c r="D23" s="17">
        <v>2568</v>
      </c>
      <c r="E23" s="17">
        <v>34941</v>
      </c>
      <c r="F23" s="104">
        <f>SUM(B23:D23)-E23</f>
        <v>-5320</v>
      </c>
      <c r="G23" s="156"/>
    </row>
    <row r="24" spans="1:7" ht="12.75">
      <c r="A24" s="84" t="str">
        <f>'D-Sinies Pag Direc'!A23</f>
        <v>Suramericana</v>
      </c>
      <c r="B24" s="118">
        <f>'D-Sinies Pag Direc'!H23</f>
        <v>3678550</v>
      </c>
      <c r="C24" s="17">
        <v>1051848</v>
      </c>
      <c r="D24" s="17">
        <v>1340496</v>
      </c>
      <c r="E24" s="17">
        <v>2258832</v>
      </c>
      <c r="F24" s="104">
        <f t="shared" si="1"/>
        <v>3812062</v>
      </c>
      <c r="G24" s="156"/>
    </row>
    <row r="25" spans="1:7" ht="12.75">
      <c r="A25" s="84" t="str">
        <f>'D-Sinies Pag Direc'!A24</f>
        <v>Zenit</v>
      </c>
      <c r="B25" s="118">
        <f>'D-Sinies Pag Direc'!H24</f>
        <v>840549</v>
      </c>
      <c r="C25" s="17">
        <v>169480</v>
      </c>
      <c r="D25" s="17">
        <v>276048</v>
      </c>
      <c r="E25" s="17">
        <v>698320</v>
      </c>
      <c r="F25" s="104">
        <f t="shared" si="1"/>
        <v>587757</v>
      </c>
      <c r="G25" s="156"/>
    </row>
    <row r="26" spans="1:6" ht="12.75">
      <c r="A26" s="40"/>
      <c r="B26" s="41"/>
      <c r="C26" s="42"/>
      <c r="D26" s="42"/>
      <c r="E26" s="42"/>
      <c r="F26" s="102"/>
    </row>
    <row r="27" spans="1:6" ht="12.75">
      <c r="A27" s="117" t="s">
        <v>11</v>
      </c>
      <c r="B27" s="118">
        <f>SUM(B11:B25)</f>
        <v>18876735</v>
      </c>
      <c r="C27" s="118">
        <f>SUM(C11:C25)</f>
        <v>6424706</v>
      </c>
      <c r="D27" s="118">
        <f>SUM(D11:D25)</f>
        <v>8166092</v>
      </c>
      <c r="E27" s="118">
        <f>SUM(E11:E25)</f>
        <v>14361814</v>
      </c>
      <c r="F27" s="3">
        <f>+B27+C27+D27-E27</f>
        <v>19105719</v>
      </c>
    </row>
    <row r="28" spans="1:6" ht="15.75">
      <c r="A28" s="43"/>
      <c r="B28" s="44"/>
      <c r="C28" s="45"/>
      <c r="D28" s="45"/>
      <c r="E28" s="45"/>
      <c r="F28" s="103"/>
    </row>
    <row r="30" spans="1:7" ht="12.75">
      <c r="A30" s="39"/>
      <c r="B30" s="24"/>
      <c r="C30" s="16"/>
      <c r="D30" s="16"/>
      <c r="E30" s="93"/>
      <c r="F30" s="26"/>
      <c r="G30" s="97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46"/>
  <sheetViews>
    <sheetView zoomScalePageLayoutView="0" workbookViewId="0" topLeftCell="A19">
      <pane xSplit="1" topLeftCell="B1" activePane="topRight" state="frozen"/>
      <selection pane="topLeft" activeCell="A7" sqref="A7"/>
      <selection pane="topRight" activeCell="K31" sqref="K31"/>
    </sheetView>
  </sheetViews>
  <sheetFormatPr defaultColWidth="11.421875" defaultRowHeight="12.75"/>
  <cols>
    <col min="1" max="1" width="45.00390625" style="47" customWidth="1"/>
    <col min="2" max="2" width="25.00390625" style="47" customWidth="1"/>
    <col min="3" max="9" width="38.28125" style="47" customWidth="1"/>
    <col min="10" max="10" width="38.28125" style="47" bestFit="1" customWidth="1"/>
    <col min="11" max="11" width="11.57421875" style="47" customWidth="1"/>
    <col min="12" max="18" width="38.28125" style="47" bestFit="1" customWidth="1"/>
    <col min="19" max="19" width="29.7109375" style="47" bestFit="1" customWidth="1"/>
    <col min="20" max="20" width="23.57421875" style="47" bestFit="1" customWidth="1"/>
    <col min="21" max="16384" width="11.421875" style="47" customWidth="1"/>
  </cols>
  <sheetData>
    <row r="1" ht="12.75">
      <c r="A1" s="46"/>
    </row>
    <row r="3" ht="12.75">
      <c r="A3" s="88" t="s">
        <v>62</v>
      </c>
    </row>
    <row r="4" ht="12.75">
      <c r="A4" s="46"/>
    </row>
    <row r="5" spans="1:9" ht="12.75">
      <c r="A5" s="48" t="s">
        <v>0</v>
      </c>
      <c r="B5" s="49"/>
      <c r="C5" s="49"/>
      <c r="E5" s="49"/>
      <c r="F5" s="49"/>
      <c r="G5" s="49"/>
      <c r="H5" s="49"/>
      <c r="I5" s="49"/>
    </row>
    <row r="6" spans="1:9" ht="12.75">
      <c r="A6" s="2" t="str">
        <f>'A-N° Sinies Denun'!$A$6</f>
        <v>      (entre el 1 de enero y  30 de junio 2019)</v>
      </c>
      <c r="B6" s="50"/>
      <c r="C6" s="49"/>
      <c r="D6" s="49"/>
      <c r="E6" s="49"/>
      <c r="F6" s="49"/>
      <c r="G6" s="49"/>
      <c r="H6" s="49"/>
      <c r="I6" s="49"/>
    </row>
    <row r="7" spans="1:9" ht="12.75">
      <c r="A7" s="51"/>
      <c r="B7" s="52"/>
      <c r="C7" s="53"/>
      <c r="D7" s="53"/>
      <c r="E7" s="53"/>
      <c r="F7" s="53"/>
      <c r="G7" s="53"/>
      <c r="H7" s="53"/>
      <c r="I7" s="54"/>
    </row>
    <row r="8" spans="1:9" ht="12.75">
      <c r="A8" s="55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86" t="s">
        <v>85</v>
      </c>
      <c r="G8" s="56" t="s">
        <v>6</v>
      </c>
      <c r="H8" s="56" t="s">
        <v>7</v>
      </c>
      <c r="I8" s="57" t="s">
        <v>8</v>
      </c>
    </row>
    <row r="9" spans="1:11" ht="12.75">
      <c r="A9" s="58"/>
      <c r="B9" s="59"/>
      <c r="C9" s="59"/>
      <c r="D9" s="59"/>
      <c r="E9" s="59"/>
      <c r="F9" s="59"/>
      <c r="G9" s="59"/>
      <c r="H9" s="59"/>
      <c r="I9" s="60"/>
      <c r="J9" s="199"/>
      <c r="K9" s="199"/>
    </row>
    <row r="10" spans="1:11" ht="12.75">
      <c r="A10" s="85" t="str">
        <f>'A-N° Sinies Denun'!A10</f>
        <v>AIG</v>
      </c>
      <c r="B10" s="205"/>
      <c r="C10" s="205"/>
      <c r="D10" s="205"/>
      <c r="E10" s="205"/>
      <c r="F10" s="205"/>
      <c r="G10" s="205"/>
      <c r="H10" s="205"/>
      <c r="I10" s="4">
        <f>SUM(B10:H10)</f>
        <v>0</v>
      </c>
      <c r="J10" s="61"/>
      <c r="K10" s="61"/>
    </row>
    <row r="11" spans="1:11" ht="12.75">
      <c r="A11" s="85" t="str">
        <f>'A-N° Sinies Denun'!A11</f>
        <v>Bci</v>
      </c>
      <c r="B11" s="61">
        <v>490494</v>
      </c>
      <c r="C11" s="61">
        <v>153790</v>
      </c>
      <c r="D11" s="61">
        <v>4280</v>
      </c>
      <c r="E11" s="61">
        <v>28449</v>
      </c>
      <c r="F11" s="61">
        <v>32512</v>
      </c>
      <c r="G11" s="61">
        <v>17435</v>
      </c>
      <c r="H11" s="61">
        <v>8939</v>
      </c>
      <c r="I11" s="4">
        <f aca="true" t="shared" si="0" ref="I11:I24">SUM(B11:H11)</f>
        <v>735899</v>
      </c>
      <c r="J11" s="61"/>
      <c r="K11" s="61"/>
    </row>
    <row r="12" spans="1:12" ht="12.75">
      <c r="A12" s="85" t="str">
        <f>'A-N° Sinies Denun'!A12</f>
        <v>BNP PARIBAS CARDIF</v>
      </c>
      <c r="B12" s="61">
        <v>212323</v>
      </c>
      <c r="C12" s="61">
        <v>11301</v>
      </c>
      <c r="D12" s="61">
        <v>0</v>
      </c>
      <c r="E12" s="61">
        <v>0</v>
      </c>
      <c r="F12" s="61">
        <v>1787</v>
      </c>
      <c r="G12" s="61">
        <v>0</v>
      </c>
      <c r="H12" s="61">
        <v>439</v>
      </c>
      <c r="I12" s="4">
        <f t="shared" si="0"/>
        <v>225850</v>
      </c>
      <c r="J12" s="61"/>
      <c r="K12" s="61"/>
      <c r="L12" s="206"/>
    </row>
    <row r="13" spans="1:12" ht="12.75">
      <c r="A13" s="85" t="str">
        <f>'A-N° Sinies Denun'!A13</f>
        <v>Bupa</v>
      </c>
      <c r="B13" s="196"/>
      <c r="C13" s="196"/>
      <c r="D13" s="196"/>
      <c r="E13" s="196"/>
      <c r="F13" s="196"/>
      <c r="G13" s="196"/>
      <c r="H13" s="196"/>
      <c r="I13" s="4">
        <f t="shared" si="0"/>
        <v>0</v>
      </c>
      <c r="J13" s="61"/>
      <c r="K13" s="61"/>
      <c r="L13" s="206"/>
    </row>
    <row r="14" spans="1:12" ht="12.75">
      <c r="A14" s="85" t="str">
        <f>'A-N° Sinies Denun'!A14</f>
        <v>Chilena Consolidada</v>
      </c>
      <c r="B14" s="61">
        <v>2468</v>
      </c>
      <c r="C14" s="61">
        <v>831</v>
      </c>
      <c r="D14" s="61">
        <v>0</v>
      </c>
      <c r="E14" s="61">
        <v>0</v>
      </c>
      <c r="F14" s="61">
        <v>43</v>
      </c>
      <c r="G14" s="61">
        <v>0</v>
      </c>
      <c r="H14" s="61">
        <v>102</v>
      </c>
      <c r="I14" s="4">
        <f t="shared" si="0"/>
        <v>3444</v>
      </c>
      <c r="J14" s="61"/>
      <c r="K14" s="61"/>
      <c r="L14" s="206"/>
    </row>
    <row r="15" spans="1:12" s="158" customFormat="1" ht="12.75">
      <c r="A15" s="200" t="str">
        <f>'A-N° Sinies Denun'!A15</f>
        <v>Chubb</v>
      </c>
      <c r="B15" s="61">
        <v>0</v>
      </c>
      <c r="C15" s="61">
        <v>0</v>
      </c>
      <c r="D15" s="61">
        <v>0</v>
      </c>
      <c r="E15" s="61">
        <v>8177</v>
      </c>
      <c r="F15" s="61">
        <v>0</v>
      </c>
      <c r="G15" s="61">
        <v>0</v>
      </c>
      <c r="H15" s="61">
        <v>0</v>
      </c>
      <c r="I15" s="201">
        <f t="shared" si="0"/>
        <v>8177</v>
      </c>
      <c r="J15" s="155"/>
      <c r="K15" s="155"/>
      <c r="L15" s="206"/>
    </row>
    <row r="16" spans="1:12" ht="12.75">
      <c r="A16" s="85" t="str">
        <f>'A-N° Sinies Denun'!A16</f>
        <v>Consorcio Nacional</v>
      </c>
      <c r="B16" s="61">
        <v>320738</v>
      </c>
      <c r="C16" s="61">
        <v>57707</v>
      </c>
      <c r="D16" s="61">
        <v>2003</v>
      </c>
      <c r="E16" s="61">
        <v>2340</v>
      </c>
      <c r="F16" s="61">
        <v>8673</v>
      </c>
      <c r="G16" s="61">
        <v>8833</v>
      </c>
      <c r="H16" s="61">
        <v>3267</v>
      </c>
      <c r="I16" s="4">
        <f t="shared" si="0"/>
        <v>403561</v>
      </c>
      <c r="J16" s="61"/>
      <c r="K16" s="61"/>
      <c r="L16" s="206"/>
    </row>
    <row r="17" spans="1:12" ht="12.75">
      <c r="A17" s="85" t="str">
        <f>'A-N° Sinies Denun'!A17</f>
        <v>HDI</v>
      </c>
      <c r="B17" s="61">
        <v>553658</v>
      </c>
      <c r="C17" s="61">
        <v>269772</v>
      </c>
      <c r="D17" s="61">
        <v>8627</v>
      </c>
      <c r="E17" s="61">
        <v>18493</v>
      </c>
      <c r="F17" s="61">
        <v>58041</v>
      </c>
      <c r="G17" s="61">
        <v>2308</v>
      </c>
      <c r="H17" s="61">
        <v>9873</v>
      </c>
      <c r="I17" s="4">
        <f t="shared" si="0"/>
        <v>920772</v>
      </c>
      <c r="J17" s="61"/>
      <c r="K17" s="61"/>
      <c r="L17" s="206"/>
    </row>
    <row r="18" spans="1:12" ht="12.75">
      <c r="A18" s="85" t="str">
        <f>'A-N° Sinies Denun'!A18</f>
        <v>Liberty</v>
      </c>
      <c r="B18" s="61">
        <v>145772</v>
      </c>
      <c r="C18" s="61">
        <v>162688</v>
      </c>
      <c r="D18" s="61">
        <v>27026</v>
      </c>
      <c r="E18" s="61">
        <v>16245</v>
      </c>
      <c r="F18" s="61">
        <v>5476</v>
      </c>
      <c r="G18" s="61">
        <v>5018</v>
      </c>
      <c r="H18" s="61">
        <v>31433</v>
      </c>
      <c r="I18" s="4">
        <f t="shared" si="0"/>
        <v>393658</v>
      </c>
      <c r="J18" s="61"/>
      <c r="K18" s="61"/>
      <c r="L18" s="206"/>
    </row>
    <row r="19" spans="1:12" ht="12.75">
      <c r="A19" s="85" t="str">
        <f>'A-N° Sinies Denun'!A19</f>
        <v>Mapfre</v>
      </c>
      <c r="B19" s="61">
        <v>136833</v>
      </c>
      <c r="C19" s="61">
        <v>92863</v>
      </c>
      <c r="D19" s="61">
        <v>5607</v>
      </c>
      <c r="E19" s="61">
        <v>6354</v>
      </c>
      <c r="F19" s="61">
        <v>51963</v>
      </c>
      <c r="G19" s="61">
        <v>7201</v>
      </c>
      <c r="H19" s="61">
        <v>10892</v>
      </c>
      <c r="I19" s="4">
        <f t="shared" si="0"/>
        <v>311713</v>
      </c>
      <c r="J19" s="61"/>
      <c r="K19" s="61"/>
      <c r="L19" s="206"/>
    </row>
    <row r="20" spans="1:12" ht="12.75">
      <c r="A20" s="85" t="str">
        <f>'A-N° Sinies Denun'!A20</f>
        <v>Mutual de Seguros</v>
      </c>
      <c r="B20" s="61">
        <v>246823</v>
      </c>
      <c r="C20" s="61">
        <v>108345</v>
      </c>
      <c r="D20" s="61">
        <v>0</v>
      </c>
      <c r="E20" s="61">
        <v>0</v>
      </c>
      <c r="F20" s="61">
        <v>4111</v>
      </c>
      <c r="G20" s="61">
        <v>0</v>
      </c>
      <c r="H20" s="61">
        <v>8911</v>
      </c>
      <c r="I20" s="4">
        <f t="shared" si="0"/>
        <v>368190</v>
      </c>
      <c r="J20" s="61"/>
      <c r="K20" s="61"/>
      <c r="L20" s="206"/>
    </row>
    <row r="21" spans="1:12" ht="12.75">
      <c r="A21" s="85" t="str">
        <f>'A-N° Sinies Denun'!A21</f>
        <v>Porvenir</v>
      </c>
      <c r="B21" s="61">
        <v>12130</v>
      </c>
      <c r="C21" s="61">
        <v>4312</v>
      </c>
      <c r="D21" s="61">
        <v>101</v>
      </c>
      <c r="E21" s="61">
        <v>0</v>
      </c>
      <c r="F21" s="61">
        <v>159</v>
      </c>
      <c r="G21" s="61">
        <v>0</v>
      </c>
      <c r="H21" s="61">
        <v>76</v>
      </c>
      <c r="I21" s="4">
        <f t="shared" si="0"/>
        <v>16778</v>
      </c>
      <c r="J21" s="61"/>
      <c r="K21" s="61"/>
      <c r="L21" s="206"/>
    </row>
    <row r="22" spans="1:12" ht="12.75">
      <c r="A22" s="85" t="str">
        <f>'A-N° Sinies Denun'!A22</f>
        <v>Renta Nacional</v>
      </c>
      <c r="B22" s="196"/>
      <c r="C22" s="196"/>
      <c r="D22" s="196"/>
      <c r="E22" s="196"/>
      <c r="F22" s="196"/>
      <c r="G22" s="196"/>
      <c r="H22" s="196"/>
      <c r="I22" s="4">
        <f t="shared" si="0"/>
        <v>0</v>
      </c>
      <c r="J22" s="61"/>
      <c r="K22" s="61"/>
      <c r="L22" s="206"/>
    </row>
    <row r="23" spans="1:12" s="158" customFormat="1" ht="12.75">
      <c r="A23" s="85" t="str">
        <f>'A-N° Sinies Denun'!A23</f>
        <v>Suramericana</v>
      </c>
      <c r="B23" s="61">
        <v>1106404</v>
      </c>
      <c r="C23" s="61">
        <v>285616</v>
      </c>
      <c r="D23" s="61">
        <v>6360</v>
      </c>
      <c r="E23" s="61">
        <v>2717</v>
      </c>
      <c r="F23" s="61">
        <v>9025</v>
      </c>
      <c r="G23" s="61">
        <v>1369</v>
      </c>
      <c r="H23" s="61">
        <v>45544</v>
      </c>
      <c r="I23" s="4">
        <f t="shared" si="0"/>
        <v>1457035</v>
      </c>
      <c r="J23" s="155"/>
      <c r="K23" s="155"/>
      <c r="L23" s="206"/>
    </row>
    <row r="24" spans="1:12" s="158" customFormat="1" ht="14.25">
      <c r="A24" s="85" t="str">
        <f>'A-N° Sinies Denun'!A24</f>
        <v>Zenit</v>
      </c>
      <c r="B24" s="61">
        <v>174945</v>
      </c>
      <c r="C24" s="61">
        <v>45272</v>
      </c>
      <c r="D24" s="61">
        <v>0</v>
      </c>
      <c r="E24" s="61">
        <v>2403</v>
      </c>
      <c r="F24" s="61">
        <v>3066</v>
      </c>
      <c r="G24" s="61">
        <v>227</v>
      </c>
      <c r="H24" s="61">
        <v>1390</v>
      </c>
      <c r="I24" s="4">
        <f t="shared" si="0"/>
        <v>227303</v>
      </c>
      <c r="J24" s="155"/>
      <c r="K24" s="166"/>
      <c r="L24" s="206"/>
    </row>
    <row r="25" spans="1:12" ht="14.25">
      <c r="A25" s="62"/>
      <c r="B25" s="63"/>
      <c r="C25" s="64"/>
      <c r="D25" s="64"/>
      <c r="E25" s="64"/>
      <c r="F25" s="64"/>
      <c r="G25" s="65"/>
      <c r="H25" s="65"/>
      <c r="I25" s="66"/>
      <c r="K25" s="166"/>
      <c r="L25" s="206"/>
    </row>
    <row r="26" spans="1:12" ht="14.25">
      <c r="A26" s="67" t="s">
        <v>11</v>
      </c>
      <c r="B26" s="5">
        <f aca="true" t="shared" si="1" ref="B26:I26">SUM(B10:B24)</f>
        <v>3402588</v>
      </c>
      <c r="C26" s="5">
        <f t="shared" si="1"/>
        <v>1192497</v>
      </c>
      <c r="D26" s="5">
        <f t="shared" si="1"/>
        <v>54004</v>
      </c>
      <c r="E26" s="5">
        <f t="shared" si="1"/>
        <v>85178</v>
      </c>
      <c r="F26" s="5">
        <f t="shared" si="1"/>
        <v>174856</v>
      </c>
      <c r="G26" s="5">
        <f t="shared" si="1"/>
        <v>42391</v>
      </c>
      <c r="H26" s="5">
        <f t="shared" si="1"/>
        <v>120866</v>
      </c>
      <c r="I26" s="5">
        <f t="shared" si="1"/>
        <v>5072380</v>
      </c>
      <c r="J26" s="68"/>
      <c r="K26" s="166"/>
      <c r="L26" s="206"/>
    </row>
    <row r="27" spans="1:11" ht="12.75" customHeight="1">
      <c r="A27" s="69"/>
      <c r="B27" s="70"/>
      <c r="C27" s="71"/>
      <c r="D27" s="71"/>
      <c r="E27" s="71"/>
      <c r="F27" s="71"/>
      <c r="G27" s="72"/>
      <c r="H27" s="73"/>
      <c r="I27" s="74"/>
      <c r="K27" s="167"/>
    </row>
    <row r="28" spans="1:11" ht="14.25">
      <c r="A28" s="49"/>
      <c r="B28" s="49"/>
      <c r="C28" s="49"/>
      <c r="D28" s="49"/>
      <c r="E28" s="49"/>
      <c r="F28" s="49"/>
      <c r="G28" s="49"/>
      <c r="H28" s="49"/>
      <c r="I28" s="49"/>
      <c r="K28" s="207"/>
    </row>
    <row r="29" spans="2:7" ht="12.75">
      <c r="B29" s="196"/>
      <c r="C29" s="196"/>
      <c r="F29" s="196"/>
      <c r="G29" s="61"/>
    </row>
    <row r="30" spans="2:5" ht="12.75">
      <c r="B30" s="196"/>
      <c r="C30" s="196"/>
      <c r="E30" s="61"/>
    </row>
    <row r="31" spans="2:5" ht="12.75">
      <c r="B31" s="196"/>
      <c r="C31" s="196"/>
      <c r="E31" s="61"/>
    </row>
    <row r="32" spans="2:5" ht="12.75">
      <c r="B32" s="196"/>
      <c r="C32" s="196"/>
      <c r="E32" s="61"/>
    </row>
    <row r="34" ht="12.75">
      <c r="B34" s="61"/>
    </row>
    <row r="35" spans="2:8" ht="12.75">
      <c r="B35" s="209"/>
      <c r="C35" s="196"/>
      <c r="D35" s="196"/>
      <c r="E35" s="196"/>
      <c r="F35" s="196"/>
      <c r="G35" s="196"/>
      <c r="H35" s="196"/>
    </row>
    <row r="36" spans="2:8" ht="12.75">
      <c r="B36" s="61"/>
      <c r="C36" s="61"/>
      <c r="D36" s="61"/>
      <c r="E36" s="61"/>
      <c r="F36" s="61"/>
      <c r="G36" s="61"/>
      <c r="H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  <row r="46" ht="12.75">
      <c r="B46" s="61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L48"/>
  <sheetViews>
    <sheetView zoomScalePageLayoutView="0" workbookViewId="0" topLeftCell="A13">
      <selection activeCell="S15" sqref="S15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  <col min="10" max="10" width="38.28125" style="0" bestFit="1" customWidth="1"/>
    <col min="11" max="11" width="12.421875" style="0" customWidth="1"/>
  </cols>
  <sheetData>
    <row r="3" ht="12.75">
      <c r="A3" s="88" t="s">
        <v>62</v>
      </c>
    </row>
    <row r="5" spans="1:9" ht="12.75">
      <c r="A5" s="48" t="s">
        <v>12</v>
      </c>
      <c r="B5" s="50"/>
      <c r="C5" s="49"/>
      <c r="D5" s="49"/>
      <c r="E5" s="49"/>
      <c r="F5" s="49"/>
      <c r="G5" s="49"/>
      <c r="H5" s="49"/>
      <c r="I5" s="49"/>
    </row>
    <row r="6" spans="1:9" ht="12.75">
      <c r="A6" s="2" t="str">
        <f>'D-Sinies Pag Direc'!$A$6</f>
        <v>      (entre el 1 de enero y 30 de junio de 2019, montos expresados en miles de pesos de junio de 2019)</v>
      </c>
      <c r="B6" s="50"/>
      <c r="C6" s="49"/>
      <c r="D6" s="49"/>
      <c r="E6" s="49"/>
      <c r="F6" s="49"/>
      <c r="G6" s="49"/>
      <c r="H6" s="49"/>
      <c r="I6" s="49"/>
    </row>
    <row r="7" spans="1:9" ht="12.75">
      <c r="A7" s="76"/>
      <c r="B7" s="52"/>
      <c r="C7" s="53"/>
      <c r="D7" s="53"/>
      <c r="E7" s="53"/>
      <c r="F7" s="53"/>
      <c r="G7" s="53"/>
      <c r="H7" s="53"/>
      <c r="I7" s="54"/>
    </row>
    <row r="8" spans="1:12" ht="12.75">
      <c r="A8" s="77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56" t="s">
        <v>85</v>
      </c>
      <c r="G8" s="56" t="s">
        <v>6</v>
      </c>
      <c r="H8" s="56" t="s">
        <v>7</v>
      </c>
      <c r="I8" s="57" t="s">
        <v>8</v>
      </c>
      <c r="J8" s="198"/>
      <c r="L8" s="198"/>
    </row>
    <row r="9" spans="1:9" ht="12.75">
      <c r="A9" s="78"/>
      <c r="B9" s="59"/>
      <c r="C9" s="59"/>
      <c r="D9" s="59"/>
      <c r="E9" s="59"/>
      <c r="F9" s="59"/>
      <c r="G9" s="59"/>
      <c r="H9" s="59"/>
      <c r="I9" s="60"/>
    </row>
    <row r="10" spans="1:12" ht="12.75">
      <c r="A10" s="84" t="str">
        <f>'F-N° Seg Contrat'!A10</f>
        <v>AIG</v>
      </c>
      <c r="B10" s="205"/>
      <c r="C10" s="205"/>
      <c r="D10" s="205"/>
      <c r="E10" s="205"/>
      <c r="F10" s="205"/>
      <c r="G10" s="205"/>
      <c r="H10" s="205"/>
      <c r="I10" s="4">
        <f aca="true" t="shared" si="0" ref="I10:I16">SUM(B10:H10)</f>
        <v>0</v>
      </c>
      <c r="J10" s="156"/>
      <c r="L10" s="156"/>
    </row>
    <row r="11" spans="1:12" ht="12.75">
      <c r="A11" s="84" t="str">
        <f>'F-N° Seg Contrat'!A11</f>
        <v>Bci</v>
      </c>
      <c r="B11" s="156">
        <v>3257777</v>
      </c>
      <c r="C11" s="156">
        <v>1522544</v>
      </c>
      <c r="D11" s="156">
        <v>154530</v>
      </c>
      <c r="E11" s="156">
        <v>1274593</v>
      </c>
      <c r="F11" s="156">
        <v>1160004</v>
      </c>
      <c r="G11" s="156">
        <v>383875</v>
      </c>
      <c r="H11" s="156">
        <v>82571</v>
      </c>
      <c r="I11" s="4">
        <f t="shared" si="0"/>
        <v>7835894</v>
      </c>
      <c r="J11" s="156"/>
      <c r="L11" s="156"/>
    </row>
    <row r="12" spans="1:12" ht="12.75">
      <c r="A12" s="84" t="str">
        <f>'F-N° Seg Contrat'!A12</f>
        <v>BNP PARIBAS CARDIF</v>
      </c>
      <c r="B12" s="156">
        <v>953694</v>
      </c>
      <c r="C12" s="156">
        <v>89795</v>
      </c>
      <c r="D12" s="156">
        <v>0</v>
      </c>
      <c r="E12" s="156">
        <v>0</v>
      </c>
      <c r="F12" s="156">
        <v>58594</v>
      </c>
      <c r="G12" s="156">
        <v>0</v>
      </c>
      <c r="H12" s="156">
        <v>1368</v>
      </c>
      <c r="I12" s="4">
        <f t="shared" si="0"/>
        <v>1103451</v>
      </c>
      <c r="J12" s="156"/>
      <c r="L12" s="156"/>
    </row>
    <row r="13" spans="1:12" ht="12.75">
      <c r="A13" s="84" t="str">
        <f>'F-N° Seg Contrat'!A13</f>
        <v>Bupa</v>
      </c>
      <c r="B13" s="196"/>
      <c r="C13" s="196"/>
      <c r="D13" s="196"/>
      <c r="E13" s="196"/>
      <c r="F13" s="196"/>
      <c r="G13" s="196"/>
      <c r="H13" s="196"/>
      <c r="I13" s="4">
        <f t="shared" si="0"/>
        <v>0</v>
      </c>
      <c r="J13" s="156"/>
      <c r="L13" s="156"/>
    </row>
    <row r="14" spans="1:12" ht="12.75">
      <c r="A14" s="84" t="str">
        <f>'F-N° Seg Contrat'!A14</f>
        <v>Chilena Consolidada</v>
      </c>
      <c r="B14" s="156">
        <v>15193</v>
      </c>
      <c r="C14" s="156">
        <v>6654</v>
      </c>
      <c r="D14" s="156">
        <v>0</v>
      </c>
      <c r="E14" s="156">
        <v>0</v>
      </c>
      <c r="F14" s="156">
        <v>1742</v>
      </c>
      <c r="G14" s="156">
        <v>0</v>
      </c>
      <c r="H14" s="156">
        <v>705</v>
      </c>
      <c r="I14" s="4">
        <f t="shared" si="0"/>
        <v>24294</v>
      </c>
      <c r="J14" s="156"/>
      <c r="L14" s="156"/>
    </row>
    <row r="15" spans="1:12" ht="12.75">
      <c r="A15" s="84" t="str">
        <f>'F-N° Seg Contrat'!A15</f>
        <v>Chubb</v>
      </c>
      <c r="B15" s="156">
        <v>0</v>
      </c>
      <c r="C15" s="156">
        <v>0</v>
      </c>
      <c r="D15" s="156">
        <v>0</v>
      </c>
      <c r="E15" s="156">
        <v>1052329</v>
      </c>
      <c r="F15" s="156">
        <v>0</v>
      </c>
      <c r="G15" s="156">
        <v>0</v>
      </c>
      <c r="H15" s="156">
        <v>0</v>
      </c>
      <c r="I15" s="4">
        <f t="shared" si="0"/>
        <v>1052329</v>
      </c>
      <c r="J15" s="156"/>
      <c r="L15" s="156"/>
    </row>
    <row r="16" spans="1:12" ht="12.75">
      <c r="A16" s="84" t="str">
        <f>'F-N° Seg Contrat'!A16</f>
        <v>Consorcio Nacional</v>
      </c>
      <c r="B16" s="156">
        <v>1829212</v>
      </c>
      <c r="C16" s="156">
        <v>495574</v>
      </c>
      <c r="D16" s="156">
        <v>43985</v>
      </c>
      <c r="E16" s="156">
        <v>60542</v>
      </c>
      <c r="F16" s="156">
        <v>301274</v>
      </c>
      <c r="G16" s="156">
        <v>176684</v>
      </c>
      <c r="H16" s="156">
        <v>23236</v>
      </c>
      <c r="I16" s="4">
        <f t="shared" si="0"/>
        <v>2930507</v>
      </c>
      <c r="J16" s="156"/>
      <c r="L16" s="156"/>
    </row>
    <row r="17" spans="1:12" ht="12.75">
      <c r="A17" s="84" t="str">
        <f>'F-N° Seg Contrat'!A17</f>
        <v>HDI</v>
      </c>
      <c r="B17" s="156">
        <v>3128873</v>
      </c>
      <c r="C17" s="156">
        <v>2067167</v>
      </c>
      <c r="D17" s="156">
        <v>157737</v>
      </c>
      <c r="E17" s="156">
        <v>645681</v>
      </c>
      <c r="F17" s="156">
        <v>1757690</v>
      </c>
      <c r="G17" s="156">
        <v>59273</v>
      </c>
      <c r="H17" s="156">
        <v>61547</v>
      </c>
      <c r="I17" s="4">
        <f aca="true" t="shared" si="1" ref="I17:I24">SUM(B17:H17)</f>
        <v>7877968</v>
      </c>
      <c r="J17" s="156"/>
      <c r="L17" s="156"/>
    </row>
    <row r="18" spans="1:12" ht="12.75">
      <c r="A18" s="84" t="str">
        <f>'F-N° Seg Contrat'!A18</f>
        <v>Liberty</v>
      </c>
      <c r="B18" s="156">
        <v>1476891</v>
      </c>
      <c r="C18" s="156">
        <v>1713910</v>
      </c>
      <c r="D18" s="156">
        <v>508453</v>
      </c>
      <c r="E18" s="156">
        <v>761155</v>
      </c>
      <c r="F18" s="156">
        <v>217434</v>
      </c>
      <c r="G18" s="156">
        <v>97612</v>
      </c>
      <c r="H18" s="156">
        <v>318110</v>
      </c>
      <c r="I18" s="4">
        <f t="shared" si="1"/>
        <v>5093565</v>
      </c>
      <c r="J18" s="156"/>
      <c r="L18" s="156"/>
    </row>
    <row r="19" spans="1:12" ht="12.75">
      <c r="A19" s="84" t="str">
        <f>'F-N° Seg Contrat'!A19</f>
        <v>Mapfre</v>
      </c>
      <c r="B19" s="156">
        <v>1073513</v>
      </c>
      <c r="C19" s="156">
        <v>803084</v>
      </c>
      <c r="D19" s="156">
        <v>88756</v>
      </c>
      <c r="E19" s="156">
        <v>185791</v>
      </c>
      <c r="F19" s="156">
        <v>1593890</v>
      </c>
      <c r="G19" s="156">
        <v>156569</v>
      </c>
      <c r="H19" s="156">
        <v>138151</v>
      </c>
      <c r="I19" s="4">
        <f t="shared" si="1"/>
        <v>4039754</v>
      </c>
      <c r="J19" s="156"/>
      <c r="L19" s="156"/>
    </row>
    <row r="20" spans="1:12" ht="12.75">
      <c r="A20" s="84" t="str">
        <f>'F-N° Seg Contrat'!A20</f>
        <v>Mutual de Seguros</v>
      </c>
      <c r="B20" s="156">
        <v>2355299</v>
      </c>
      <c r="C20" s="156">
        <v>1214174</v>
      </c>
      <c r="D20" s="156">
        <v>0</v>
      </c>
      <c r="E20" s="156">
        <v>0</v>
      </c>
      <c r="F20" s="156">
        <v>186877</v>
      </c>
      <c r="G20" s="156">
        <v>0</v>
      </c>
      <c r="H20" s="156">
        <v>103397</v>
      </c>
      <c r="I20" s="4">
        <f t="shared" si="1"/>
        <v>3859747</v>
      </c>
      <c r="J20" s="156"/>
      <c r="L20" s="156"/>
    </row>
    <row r="21" spans="1:12" ht="12.75">
      <c r="A21" s="84" t="str">
        <f>'F-N° Seg Contrat'!A21</f>
        <v>Porvenir</v>
      </c>
      <c r="B21" s="156">
        <v>75659</v>
      </c>
      <c r="C21" s="156">
        <v>37336</v>
      </c>
      <c r="D21" s="156">
        <v>2635</v>
      </c>
      <c r="E21" s="156">
        <v>0</v>
      </c>
      <c r="F21" s="156">
        <v>4902</v>
      </c>
      <c r="G21" s="156">
        <v>0</v>
      </c>
      <c r="H21" s="156">
        <v>1004</v>
      </c>
      <c r="I21" s="4">
        <f t="shared" si="1"/>
        <v>121536</v>
      </c>
      <c r="J21" s="156"/>
      <c r="L21" s="156"/>
    </row>
    <row r="22" spans="1:12" ht="12.75">
      <c r="A22" s="84" t="str">
        <f>'F-N° Seg Contrat'!A22</f>
        <v>Renta Nacional</v>
      </c>
      <c r="B22" s="196"/>
      <c r="C22" s="196"/>
      <c r="D22" s="196"/>
      <c r="E22" s="196"/>
      <c r="F22" s="196"/>
      <c r="G22" s="196"/>
      <c r="H22" s="196"/>
      <c r="I22" s="4">
        <f>SUM(B22:H22)</f>
        <v>0</v>
      </c>
      <c r="J22" s="156"/>
      <c r="L22" s="156"/>
    </row>
    <row r="23" spans="1:12" s="159" customFormat="1" ht="12.75">
      <c r="A23" s="84" t="str">
        <f>'F-N° Seg Contrat'!A23</f>
        <v>Suramericana</v>
      </c>
      <c r="B23" s="156">
        <v>5501947</v>
      </c>
      <c r="C23" s="156">
        <v>2079431</v>
      </c>
      <c r="D23" s="156">
        <v>116484</v>
      </c>
      <c r="E23" s="156">
        <v>46943</v>
      </c>
      <c r="F23" s="156">
        <v>294606</v>
      </c>
      <c r="G23" s="156">
        <v>24208</v>
      </c>
      <c r="H23" s="156">
        <v>182210</v>
      </c>
      <c r="I23" s="4">
        <f t="shared" si="1"/>
        <v>8245829</v>
      </c>
      <c r="J23" s="168"/>
      <c r="L23" s="168"/>
    </row>
    <row r="24" spans="1:12" s="159" customFormat="1" ht="14.25">
      <c r="A24" s="84" t="str">
        <f>'F-N° Seg Contrat'!A24</f>
        <v>Zenit</v>
      </c>
      <c r="B24" s="156">
        <v>924624</v>
      </c>
      <c r="C24" s="156">
        <v>382228</v>
      </c>
      <c r="D24" s="156">
        <v>0</v>
      </c>
      <c r="E24" s="156">
        <v>33765</v>
      </c>
      <c r="F24" s="156">
        <v>107274</v>
      </c>
      <c r="G24" s="156">
        <v>4651</v>
      </c>
      <c r="H24" s="156">
        <v>5686</v>
      </c>
      <c r="I24" s="4">
        <f t="shared" si="1"/>
        <v>1458228</v>
      </c>
      <c r="J24" s="168"/>
      <c r="K24" s="166"/>
      <c r="L24" s="168"/>
    </row>
    <row r="25" spans="1:12" ht="14.25">
      <c r="A25" s="62"/>
      <c r="B25" s="163"/>
      <c r="C25" s="164"/>
      <c r="D25" s="164"/>
      <c r="E25" s="164"/>
      <c r="F25" s="164"/>
      <c r="G25" s="82"/>
      <c r="H25" s="82"/>
      <c r="I25" s="165"/>
      <c r="K25" s="167"/>
      <c r="L25" s="156"/>
    </row>
    <row r="26" spans="1:12" ht="14.25">
      <c r="A26" s="67" t="s">
        <v>11</v>
      </c>
      <c r="B26" s="5">
        <f aca="true" t="shared" si="2" ref="B26:J26">SUM(B10:B24)</f>
        <v>20592682</v>
      </c>
      <c r="C26" s="6">
        <f t="shared" si="2"/>
        <v>10411897</v>
      </c>
      <c r="D26" s="6">
        <f t="shared" si="2"/>
        <v>1072580</v>
      </c>
      <c r="E26" s="6">
        <f t="shared" si="2"/>
        <v>4060799</v>
      </c>
      <c r="F26" s="6">
        <f t="shared" si="2"/>
        <v>5684287</v>
      </c>
      <c r="G26" s="7">
        <f t="shared" si="2"/>
        <v>902872</v>
      </c>
      <c r="H26" s="7">
        <f t="shared" si="2"/>
        <v>917985</v>
      </c>
      <c r="I26" s="8">
        <f t="shared" si="2"/>
        <v>43643102</v>
      </c>
      <c r="J26" s="156"/>
      <c r="K26" s="167"/>
      <c r="L26" s="156"/>
    </row>
    <row r="27" spans="1:11" ht="14.25">
      <c r="A27" s="79"/>
      <c r="B27" s="80"/>
      <c r="C27" s="71"/>
      <c r="D27" s="71"/>
      <c r="E27" s="71"/>
      <c r="F27" s="71"/>
      <c r="G27" s="72"/>
      <c r="H27" s="72"/>
      <c r="I27" s="81"/>
      <c r="K27" s="166"/>
    </row>
    <row r="28" ht="14.25">
      <c r="K28" s="167"/>
    </row>
    <row r="31" spans="2:7" ht="12.75">
      <c r="B31" s="156"/>
      <c r="C31" s="156"/>
      <c r="D31" s="156"/>
      <c r="E31" s="156"/>
      <c r="F31" s="156"/>
      <c r="G31" s="156"/>
    </row>
    <row r="32" spans="2:7" ht="12.75">
      <c r="B32" s="156"/>
      <c r="C32" s="156"/>
      <c r="D32" s="156"/>
      <c r="E32" s="156"/>
      <c r="F32" s="156"/>
      <c r="G32" s="156"/>
    </row>
    <row r="33" spans="2:7" ht="12.75">
      <c r="B33" s="156"/>
      <c r="C33" s="156"/>
      <c r="D33" s="156"/>
      <c r="E33" s="156"/>
      <c r="F33" s="156"/>
      <c r="G33" s="156"/>
    </row>
    <row r="34" spans="2:7" ht="12.75">
      <c r="B34" s="156"/>
      <c r="C34" s="156"/>
      <c r="D34" s="156"/>
      <c r="E34" s="156"/>
      <c r="F34" s="156"/>
      <c r="G34" s="156"/>
    </row>
    <row r="35" spans="2:7" ht="12.75">
      <c r="B35" s="156"/>
      <c r="C35" s="156"/>
      <c r="D35" s="156"/>
      <c r="E35" s="156"/>
      <c r="F35" s="156"/>
      <c r="G35" s="156"/>
    </row>
    <row r="36" spans="2:7" ht="12.75">
      <c r="B36" s="156"/>
      <c r="C36" s="156"/>
      <c r="D36" s="156"/>
      <c r="E36" s="156"/>
      <c r="F36" s="156"/>
      <c r="G36" s="156"/>
    </row>
    <row r="37" spans="2:7" ht="12.75">
      <c r="B37" s="156"/>
      <c r="C37" s="156"/>
      <c r="D37" s="156"/>
      <c r="E37" s="156"/>
      <c r="F37" s="156"/>
      <c r="G37" s="156"/>
    </row>
    <row r="38" spans="2:7" ht="12.75">
      <c r="B38" s="156"/>
      <c r="C38" s="156"/>
      <c r="D38" s="156"/>
      <c r="E38" s="156"/>
      <c r="F38" s="156"/>
      <c r="G38" s="156"/>
    </row>
    <row r="39" spans="2:7" ht="12.75">
      <c r="B39" s="156"/>
      <c r="C39" s="156"/>
      <c r="D39" s="156"/>
      <c r="E39" s="156"/>
      <c r="F39" s="156"/>
      <c r="G39" s="156"/>
    </row>
    <row r="40" spans="2:7" ht="12.75">
      <c r="B40" s="156"/>
      <c r="C40" s="156"/>
      <c r="D40" s="156"/>
      <c r="E40" s="156"/>
      <c r="F40" s="156"/>
      <c r="G40" s="156"/>
    </row>
    <row r="41" spans="2:7" ht="12.75">
      <c r="B41" s="156"/>
      <c r="C41" s="156"/>
      <c r="D41" s="156"/>
      <c r="E41" s="156"/>
      <c r="F41" s="156"/>
      <c r="G41" s="156"/>
    </row>
    <row r="42" spans="2:7" ht="12.75">
      <c r="B42" s="156"/>
      <c r="C42" s="156"/>
      <c r="D42" s="156"/>
      <c r="E42" s="156"/>
      <c r="F42" s="156"/>
      <c r="G42" s="156"/>
    </row>
    <row r="43" spans="2:7" ht="12.75">
      <c r="B43" s="156"/>
      <c r="C43" s="156"/>
      <c r="D43" s="156"/>
      <c r="E43" s="156"/>
      <c r="F43" s="156"/>
      <c r="G43" s="156"/>
    </row>
    <row r="44" spans="2:7" ht="12.75">
      <c r="B44" s="156"/>
      <c r="C44" s="156"/>
      <c r="D44" s="156"/>
      <c r="E44" s="156"/>
      <c r="F44" s="156"/>
      <c r="G44" s="156"/>
    </row>
    <row r="45" spans="2:7" ht="12.75">
      <c r="B45" s="156"/>
      <c r="C45" s="156"/>
      <c r="D45" s="156"/>
      <c r="E45" s="156"/>
      <c r="F45" s="156"/>
      <c r="G45" s="156"/>
    </row>
    <row r="46" spans="2:7" ht="12.75">
      <c r="B46" s="156"/>
      <c r="C46" s="156"/>
      <c r="D46" s="156"/>
      <c r="E46" s="156"/>
      <c r="F46" s="156"/>
      <c r="G46" s="156"/>
    </row>
    <row r="47" spans="2:7" ht="12.75">
      <c r="B47" s="156"/>
      <c r="C47" s="156"/>
      <c r="D47" s="156"/>
      <c r="E47" s="156"/>
      <c r="F47" s="156"/>
      <c r="G47" s="156"/>
    </row>
    <row r="48" spans="2:7" ht="12.75">
      <c r="B48" s="156"/>
      <c r="C48" s="156"/>
      <c r="D48" s="156"/>
      <c r="E48" s="156"/>
      <c r="F48" s="156"/>
      <c r="G48" s="156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zoomScalePageLayoutView="0" workbookViewId="0" topLeftCell="A7">
      <selection activeCell="H31" sqref="H31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8" t="s">
        <v>62</v>
      </c>
    </row>
    <row r="5" spans="1:9" ht="12.75">
      <c r="A5" s="48" t="s">
        <v>13</v>
      </c>
      <c r="B5" s="49"/>
      <c r="C5" s="49"/>
      <c r="D5" s="47"/>
      <c r="E5" s="49"/>
      <c r="F5" s="49"/>
      <c r="G5" s="49"/>
      <c r="H5" s="49"/>
      <c r="I5" s="47"/>
    </row>
    <row r="6" spans="1:9" ht="12.75">
      <c r="A6" s="2" t="s">
        <v>98</v>
      </c>
      <c r="B6" s="174"/>
      <c r="C6" s="175"/>
      <c r="D6" s="175"/>
      <c r="E6" s="175"/>
      <c r="F6" s="175"/>
      <c r="G6" s="175"/>
      <c r="H6" s="175"/>
      <c r="I6" s="175"/>
    </row>
    <row r="7" spans="1:9" ht="12.75">
      <c r="A7" s="173"/>
      <c r="B7" s="50"/>
      <c r="C7" s="49"/>
      <c r="D7" s="49"/>
      <c r="E7" s="49"/>
      <c r="F7" s="49"/>
      <c r="G7" s="49"/>
      <c r="H7" s="49"/>
      <c r="I7" s="177"/>
    </row>
    <row r="8" spans="1:9" ht="12.75">
      <c r="A8" s="77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56" t="s">
        <v>85</v>
      </c>
      <c r="G8" s="56" t="s">
        <v>6</v>
      </c>
      <c r="H8" s="56" t="s">
        <v>7</v>
      </c>
      <c r="I8" s="178" t="s">
        <v>84</v>
      </c>
    </row>
    <row r="9" spans="1:9" ht="12.75">
      <c r="A9" s="176"/>
      <c r="B9" s="175"/>
      <c r="C9" s="175"/>
      <c r="D9" s="175"/>
      <c r="E9" s="175"/>
      <c r="F9" s="175"/>
      <c r="G9" s="175"/>
      <c r="H9" s="175"/>
      <c r="I9" s="179"/>
    </row>
    <row r="10" spans="1:9" ht="12.75">
      <c r="A10" s="84" t="str">
        <f>'F-N° Seg Contrat'!A10</f>
        <v>AIG</v>
      </c>
      <c r="B10" s="160" t="str">
        <f>IF('F-N° Seg Contrat'!B10=0,"   ---",'G-Prima Tot x Tip V'!B10/'F-N° Seg Contrat'!B10*1000)</f>
        <v>   ---</v>
      </c>
      <c r="C10" s="160" t="str">
        <f>IF('F-N° Seg Contrat'!C10=0,"   ---",'G-Prima Tot x Tip V'!C10/'F-N° Seg Contrat'!C10*1000)</f>
        <v>   ---</v>
      </c>
      <c r="D10" s="160" t="str">
        <f>IF('F-N° Seg Contrat'!D10=0,"   ---",'G-Prima Tot x Tip V'!D10/'F-N° Seg Contrat'!D10*1000)</f>
        <v>   ---</v>
      </c>
      <c r="E10" s="160" t="str">
        <f>IF('F-N° Seg Contrat'!E10=0,"   ---",'G-Prima Tot x Tip V'!E10/'F-N° Seg Contrat'!E10*1000)</f>
        <v>   ---</v>
      </c>
      <c r="F10" s="160" t="str">
        <f>IF('F-N° Seg Contrat'!F10=0,"   ---",'G-Prima Tot x Tip V'!F10/'F-N° Seg Contrat'!F10*1000)</f>
        <v>   ---</v>
      </c>
      <c r="G10" s="160" t="str">
        <f>IF('F-N° Seg Contrat'!G10=0,"   ---",'G-Prima Tot x Tip V'!G10/'F-N° Seg Contrat'!G10*1000)</f>
        <v>   ---</v>
      </c>
      <c r="H10" s="160" t="str">
        <f>IF('F-N° Seg Contrat'!H10=0,"   ---",'G-Prima Tot x Tip V'!H10/'F-N° Seg Contrat'!H10*1000)</f>
        <v>   ---</v>
      </c>
      <c r="I10" s="169" t="str">
        <f>IF('F-N° Seg Contrat'!I10=0,"   ---",'G-Prima Tot x Tip V'!I10/'F-N° Seg Contrat'!I10*1000)</f>
        <v>   ---</v>
      </c>
    </row>
    <row r="11" spans="1:9" ht="12.75">
      <c r="A11" s="84" t="str">
        <f>'F-N° Seg Contrat'!A11</f>
        <v>Bci</v>
      </c>
      <c r="B11" s="160">
        <f>IF('F-N° Seg Contrat'!B11=0,"   ---",'G-Prima Tot x Tip V'!B11/'F-N° Seg Contrat'!B11*1000)</f>
        <v>6641.82844234588</v>
      </c>
      <c r="C11" s="160">
        <f>IF('F-N° Seg Contrat'!C11=0,"   ---",'G-Prima Tot x Tip V'!C11/'F-N° Seg Contrat'!C11*1000)</f>
        <v>9900.149554587424</v>
      </c>
      <c r="D11" s="160">
        <f>IF('F-N° Seg Contrat'!D11=0,"   ---",'G-Prima Tot x Tip V'!D11/'F-N° Seg Contrat'!D11*1000)</f>
        <v>36105.14018691589</v>
      </c>
      <c r="E11" s="160">
        <f>IF('F-N° Seg Contrat'!E11=0,"   ---",'G-Prima Tot x Tip V'!E11/'F-N° Seg Contrat'!E11*1000)</f>
        <v>44802.73471826778</v>
      </c>
      <c r="F11" s="160">
        <f>IF('F-N° Seg Contrat'!F11=0,"   ---",'G-Prima Tot x Tip V'!F11/'F-N° Seg Contrat'!F11*1000)</f>
        <v>35679.256889763776</v>
      </c>
      <c r="G11" s="160">
        <f>IF('F-N° Seg Contrat'!G11=0,"   ---",'G-Prima Tot x Tip V'!G11/'F-N° Seg Contrat'!G11*1000)</f>
        <v>22017.493547462003</v>
      </c>
      <c r="H11" s="160">
        <f>IF('F-N° Seg Contrat'!H11=0,"   ---",'G-Prima Tot x Tip V'!H11/'F-N° Seg Contrat'!H11*1000)</f>
        <v>9237.162993623448</v>
      </c>
      <c r="I11" s="169">
        <f>IF('F-N° Seg Contrat'!I11=0,"   ---",'G-Prima Tot x Tip V'!I11/'F-N° Seg Contrat'!I11*1000)</f>
        <v>10648.056322946491</v>
      </c>
    </row>
    <row r="12" spans="1:9" ht="12.75">
      <c r="A12" s="84" t="str">
        <f>'F-N° Seg Contrat'!A12</f>
        <v>BNP PARIBAS CARDIF</v>
      </c>
      <c r="B12" s="160">
        <f>IF('F-N° Seg Contrat'!B12=0,"   ---",'G-Prima Tot x Tip V'!B12/'F-N° Seg Contrat'!B12*1000)</f>
        <v>4491.71309749768</v>
      </c>
      <c r="C12" s="160">
        <f>IF('F-N° Seg Contrat'!C12=0,"   ---",'G-Prima Tot x Tip V'!C12/'F-N° Seg Contrat'!C12*1000)</f>
        <v>7945.757012653748</v>
      </c>
      <c r="D12" s="160" t="str">
        <f>IF('F-N° Seg Contrat'!D12=0,"   ---",'G-Prima Tot x Tip V'!D12/'F-N° Seg Contrat'!D12*1000)</f>
        <v>   ---</v>
      </c>
      <c r="E12" s="160" t="str">
        <f>IF('F-N° Seg Contrat'!E12=0,"   ---",'G-Prima Tot x Tip V'!E12/'F-N° Seg Contrat'!E12*1000)</f>
        <v>   ---</v>
      </c>
      <c r="F12" s="160">
        <f>IF('F-N° Seg Contrat'!F12=0,"   ---",'G-Prima Tot x Tip V'!F12/'F-N° Seg Contrat'!F12*1000)</f>
        <v>32789.03189703413</v>
      </c>
      <c r="G12" s="160" t="str">
        <f>IF('F-N° Seg Contrat'!G12=0,"   ---",'G-Prima Tot x Tip V'!G12/'F-N° Seg Contrat'!G12*1000)</f>
        <v>   ---</v>
      </c>
      <c r="H12" s="160">
        <f>IF('F-N° Seg Contrat'!H12=0,"   ---",'G-Prima Tot x Tip V'!H12/'F-N° Seg Contrat'!H12*1000)</f>
        <v>3116.1731207289295</v>
      </c>
      <c r="I12" s="169">
        <f>IF('F-N° Seg Contrat'!I12=0,"   ---",'G-Prima Tot x Tip V'!I12/'F-N° Seg Contrat'!I12*1000)</f>
        <v>4885.769315917645</v>
      </c>
    </row>
    <row r="13" spans="1:9" ht="12.75">
      <c r="A13" s="84" t="str">
        <f>'F-N° Seg Contrat'!A13</f>
        <v>Bupa</v>
      </c>
      <c r="B13" s="160" t="str">
        <f>IF('F-N° Seg Contrat'!B13=0,"   ---",'G-Prima Tot x Tip V'!B13/'F-N° Seg Contrat'!B13*1000)</f>
        <v>   ---</v>
      </c>
      <c r="C13" s="160" t="str">
        <f>IF('F-N° Seg Contrat'!C13=0,"   ---",'G-Prima Tot x Tip V'!C13/'F-N° Seg Contrat'!C13*1000)</f>
        <v>   ---</v>
      </c>
      <c r="D13" s="160" t="str">
        <f>IF('F-N° Seg Contrat'!D13=0,"   ---",'G-Prima Tot x Tip V'!D13/'F-N° Seg Contrat'!D13*1000)</f>
        <v>   ---</v>
      </c>
      <c r="E13" s="160" t="str">
        <f>IF('F-N° Seg Contrat'!E13=0,"   ---",'G-Prima Tot x Tip V'!E13/'F-N° Seg Contrat'!E13*1000)</f>
        <v>   ---</v>
      </c>
      <c r="F13" s="160" t="str">
        <f>IF('F-N° Seg Contrat'!F13=0,"   ---",'G-Prima Tot x Tip V'!F13/'F-N° Seg Contrat'!F13*1000)</f>
        <v>   ---</v>
      </c>
      <c r="G13" s="160" t="str">
        <f>IF('F-N° Seg Contrat'!G13=0,"   ---",'G-Prima Tot x Tip V'!G13/'F-N° Seg Contrat'!G13*1000)</f>
        <v>   ---</v>
      </c>
      <c r="H13" s="160" t="str">
        <f>IF('F-N° Seg Contrat'!H13=0,"   ---",'G-Prima Tot x Tip V'!H13/'F-N° Seg Contrat'!H13*1000)</f>
        <v>   ---</v>
      </c>
      <c r="I13" s="169" t="str">
        <f>IF('F-N° Seg Contrat'!I13=0,"   ---",'G-Prima Tot x Tip V'!I13/'F-N° Seg Contrat'!I13*1000)</f>
        <v>   ---</v>
      </c>
    </row>
    <row r="14" spans="1:9" ht="12.75">
      <c r="A14" s="84" t="str">
        <f>'F-N° Seg Contrat'!A14</f>
        <v>Chilena Consolidada</v>
      </c>
      <c r="B14" s="160">
        <f>IF('F-N° Seg Contrat'!B14=0,"   ---",'G-Prima Tot x Tip V'!B14/'F-N° Seg Contrat'!B14*1000)</f>
        <v>6155.996758508914</v>
      </c>
      <c r="C14" s="160">
        <f>IF('F-N° Seg Contrat'!C14=0,"   ---",'G-Prima Tot x Tip V'!C14/'F-N° Seg Contrat'!C14*1000)</f>
        <v>8007.220216606498</v>
      </c>
      <c r="D14" s="160" t="str">
        <f>IF('F-N° Seg Contrat'!D14=0,"   ---",'G-Prima Tot x Tip V'!D14/'F-N° Seg Contrat'!D14*1000)</f>
        <v>   ---</v>
      </c>
      <c r="E14" s="160" t="str">
        <f>IF('F-N° Seg Contrat'!E14=0,"   ---",'G-Prima Tot x Tip V'!E14/'F-N° Seg Contrat'!E14*1000)</f>
        <v>   ---</v>
      </c>
      <c r="F14" s="160">
        <f>IF('F-N° Seg Contrat'!F14=0,"   ---",'G-Prima Tot x Tip V'!F14/'F-N° Seg Contrat'!F14*1000)</f>
        <v>40511.62790697674</v>
      </c>
      <c r="G14" s="160" t="str">
        <f>IF('F-N° Seg Contrat'!G14=0,"   ---",'G-Prima Tot x Tip V'!G14/'F-N° Seg Contrat'!G14*1000)</f>
        <v>   ---</v>
      </c>
      <c r="H14" s="160">
        <f>IF('F-N° Seg Contrat'!H14=0,"   ---",'G-Prima Tot x Tip V'!H14/'F-N° Seg Contrat'!H14*1000)</f>
        <v>6911.764705882353</v>
      </c>
      <c r="I14" s="169">
        <f>IF('F-N° Seg Contrat'!I14=0,"   ---",'G-Prima Tot x Tip V'!I14/'F-N° Seg Contrat'!I14*1000)</f>
        <v>7054.006968641115</v>
      </c>
    </row>
    <row r="15" spans="1:9" ht="12.75">
      <c r="A15" s="84" t="str">
        <f>'F-N° Seg Contrat'!A15</f>
        <v>Chubb</v>
      </c>
      <c r="B15" s="160" t="str">
        <f>IF('F-N° Seg Contrat'!B15=0,"   ---",'G-Prima Tot x Tip V'!B15/'F-N° Seg Contrat'!B15*1000)</f>
        <v>   ---</v>
      </c>
      <c r="C15" s="160" t="str">
        <f>IF('F-N° Seg Contrat'!C15=0,"   ---",'G-Prima Tot x Tip V'!C15/'F-N° Seg Contrat'!C15*1000)</f>
        <v>   ---</v>
      </c>
      <c r="D15" s="160" t="str">
        <f>IF('F-N° Seg Contrat'!D15=0,"   ---",'G-Prima Tot x Tip V'!D15/'F-N° Seg Contrat'!D15*1000)</f>
        <v>   ---</v>
      </c>
      <c r="E15" s="160">
        <f>IF('F-N° Seg Contrat'!E15=0,"   ---",'G-Prima Tot x Tip V'!E15/'F-N° Seg Contrat'!E15*1000)</f>
        <v>128693.77522318698</v>
      </c>
      <c r="F15" s="160" t="str">
        <f>IF('F-N° Seg Contrat'!F15=0,"   ---",'G-Prima Tot x Tip V'!F15/'F-N° Seg Contrat'!F15*1000)</f>
        <v>   ---</v>
      </c>
      <c r="G15" s="160" t="str">
        <f>IF('F-N° Seg Contrat'!G15=0,"   ---",'G-Prima Tot x Tip V'!G15/'F-N° Seg Contrat'!G15*1000)</f>
        <v>   ---</v>
      </c>
      <c r="H15" s="160" t="str">
        <f>IF('F-N° Seg Contrat'!H15=0,"   ---",'G-Prima Tot x Tip V'!H15/'F-N° Seg Contrat'!H15*1000)</f>
        <v>   ---</v>
      </c>
      <c r="I15" s="169">
        <f>IF('F-N° Seg Contrat'!I15=0,"   ---",'G-Prima Tot x Tip V'!I15/'F-N° Seg Contrat'!I15*1000)</f>
        <v>128693.77522318698</v>
      </c>
    </row>
    <row r="16" spans="1:9" ht="12.75">
      <c r="A16" s="84" t="str">
        <f>'F-N° Seg Contrat'!A16</f>
        <v>Consorcio Nacional</v>
      </c>
      <c r="B16" s="160">
        <f>IF('F-N° Seg Contrat'!B16=0,"   ---",'G-Prima Tot x Tip V'!B16/'F-N° Seg Contrat'!B16*1000)</f>
        <v>5703.134645723301</v>
      </c>
      <c r="C16" s="160">
        <f>IF('F-N° Seg Contrat'!C16=0,"   ---",'G-Prima Tot x Tip V'!C16/'F-N° Seg Contrat'!C16*1000)</f>
        <v>8587.762316530057</v>
      </c>
      <c r="D16" s="160">
        <f>IF('F-N° Seg Contrat'!D16=0,"   ---",'G-Prima Tot x Tip V'!D16/'F-N° Seg Contrat'!D16*1000)</f>
        <v>21959.560659011484</v>
      </c>
      <c r="E16" s="160">
        <f>IF('F-N° Seg Contrat'!E16=0,"   ---",'G-Prima Tot x Tip V'!E16/'F-N° Seg Contrat'!E16*1000)</f>
        <v>25872.64957264957</v>
      </c>
      <c r="F16" s="160">
        <f>IF('F-N° Seg Contrat'!F16=0,"   ---",'G-Prima Tot x Tip V'!F16/'F-N° Seg Contrat'!F16*1000)</f>
        <v>34736.999884699646</v>
      </c>
      <c r="G16" s="160">
        <f>IF('F-N° Seg Contrat'!G16=0,"   ---",'G-Prima Tot x Tip V'!G16/'F-N° Seg Contrat'!G16*1000)</f>
        <v>20002.717083663534</v>
      </c>
      <c r="H16" s="160">
        <f>IF('F-N° Seg Contrat'!H16=0,"   ---",'G-Prima Tot x Tip V'!H16/'F-N° Seg Contrat'!H16*1000)</f>
        <v>7112.3354759718395</v>
      </c>
      <c r="I16" s="169">
        <f>IF('F-N° Seg Contrat'!I16=0,"   ---",'G-Prima Tot x Tip V'!I16/'F-N° Seg Contrat'!I16*1000)</f>
        <v>7261.62091976182</v>
      </c>
    </row>
    <row r="17" spans="1:9" ht="12.75">
      <c r="A17" s="84" t="str">
        <f>'F-N° Seg Contrat'!A17</f>
        <v>HDI</v>
      </c>
      <c r="B17" s="160">
        <f>IF('F-N° Seg Contrat'!B17=0,"   ---",'G-Prima Tot x Tip V'!B17/'F-N° Seg Contrat'!B17*1000)</f>
        <v>5651.273891102449</v>
      </c>
      <c r="C17" s="160">
        <f>IF('F-N° Seg Contrat'!C17=0,"   ---",'G-Prima Tot x Tip V'!C17/'F-N° Seg Contrat'!C17*1000)</f>
        <v>7662.644751864537</v>
      </c>
      <c r="D17" s="160">
        <f>IF('F-N° Seg Contrat'!D17=0,"   ---",'G-Prima Tot x Tip V'!D17/'F-N° Seg Contrat'!D17*1000)</f>
        <v>18284.108032919903</v>
      </c>
      <c r="E17" s="160">
        <f>IF('F-N° Seg Contrat'!E17=0,"   ---",'G-Prima Tot x Tip V'!E17/'F-N° Seg Contrat'!E17*1000)</f>
        <v>34914.88671389174</v>
      </c>
      <c r="F17" s="160">
        <f>IF('F-N° Seg Contrat'!F17=0,"   ---",'G-Prima Tot x Tip V'!F17/'F-N° Seg Contrat'!F17*1000)</f>
        <v>30283.592632794058</v>
      </c>
      <c r="G17" s="160">
        <f>IF('F-N° Seg Contrat'!G17=0,"   ---",'G-Prima Tot x Tip V'!G17/'F-N° Seg Contrat'!G17*1000)</f>
        <v>25681.5424610052</v>
      </c>
      <c r="H17" s="160">
        <f>IF('F-N° Seg Contrat'!H17=0,"   ---",'G-Prima Tot x Tip V'!H17/'F-N° Seg Contrat'!H17*1000)</f>
        <v>6233.870150916641</v>
      </c>
      <c r="I17" s="169">
        <f>IF('F-N° Seg Contrat'!I17=0,"   ---",'G-Prima Tot x Tip V'!I17/'F-N° Seg Contrat'!I17*1000)</f>
        <v>8555.829238942973</v>
      </c>
    </row>
    <row r="18" spans="1:9" ht="12.75">
      <c r="A18" s="84" t="str">
        <f>'F-N° Seg Contrat'!A18</f>
        <v>Liberty</v>
      </c>
      <c r="B18" s="160">
        <f>IF('F-N° Seg Contrat'!B18=0,"   ---",'G-Prima Tot x Tip V'!B18/'F-N° Seg Contrat'!B18*1000)</f>
        <v>10131.513596575474</v>
      </c>
      <c r="C18" s="160">
        <f>IF('F-N° Seg Contrat'!C18=0,"   ---",'G-Prima Tot x Tip V'!C18/'F-N° Seg Contrat'!C18*1000)</f>
        <v>10534.950334382376</v>
      </c>
      <c r="D18" s="160">
        <f>IF('F-N° Seg Contrat'!D18=0,"   ---",'G-Prima Tot x Tip V'!D18/'F-N° Seg Contrat'!D18*1000)</f>
        <v>18813.475912084657</v>
      </c>
      <c r="E18" s="160">
        <f>IF('F-N° Seg Contrat'!E18=0,"   ---",'G-Prima Tot x Tip V'!E18/'F-N° Seg Contrat'!E18*1000)</f>
        <v>46854.72453062481</v>
      </c>
      <c r="F18" s="160">
        <f>IF('F-N° Seg Contrat'!F18=0,"   ---",'G-Prima Tot x Tip V'!F18/'F-N° Seg Contrat'!F18*1000)</f>
        <v>39706.72023374726</v>
      </c>
      <c r="G18" s="160">
        <f>IF('F-N° Seg Contrat'!G18=0,"   ---",'G-Prima Tot x Tip V'!G18/'F-N° Seg Contrat'!G18*1000)</f>
        <v>19452.371462734158</v>
      </c>
      <c r="H18" s="160">
        <f>IF('F-N° Seg Contrat'!H18=0,"   ---",'G-Prima Tot x Tip V'!H18/'F-N° Seg Contrat'!H18*1000)</f>
        <v>10120.25578213979</v>
      </c>
      <c r="I18" s="169">
        <f>IF('F-N° Seg Contrat'!I18=0,"   ---",'G-Prima Tot x Tip V'!I18/'F-N° Seg Contrat'!I18*1000)</f>
        <v>12939.06131718395</v>
      </c>
    </row>
    <row r="19" spans="1:9" ht="12.75">
      <c r="A19" s="84" t="str">
        <f>'F-N° Seg Contrat'!A19</f>
        <v>Mapfre</v>
      </c>
      <c r="B19" s="160">
        <f>IF('F-N° Seg Contrat'!B19=0,"   ---",'G-Prima Tot x Tip V'!B19/'F-N° Seg Contrat'!B19*1000)</f>
        <v>7845.4247147983315</v>
      </c>
      <c r="C19" s="160">
        <f>IF('F-N° Seg Contrat'!C19=0,"   ---",'G-Prima Tot x Tip V'!C19/'F-N° Seg Contrat'!C19*1000)</f>
        <v>8648.05143060207</v>
      </c>
      <c r="D19" s="160">
        <f>IF('F-N° Seg Contrat'!D19=0,"   ---",'G-Prima Tot x Tip V'!D19/'F-N° Seg Contrat'!D19*1000)</f>
        <v>15829.498840734797</v>
      </c>
      <c r="E19" s="160">
        <f>IF('F-N° Seg Contrat'!E19=0,"   ---",'G-Prima Tot x Tip V'!E19/'F-N° Seg Contrat'!E19*1000)</f>
        <v>29240.006295247087</v>
      </c>
      <c r="F19" s="160">
        <f>IF('F-N° Seg Contrat'!F19=0,"   ---",'G-Prima Tot x Tip V'!F19/'F-N° Seg Contrat'!F19*1000)</f>
        <v>30673.55618420799</v>
      </c>
      <c r="G19" s="160">
        <f>IF('F-N° Seg Contrat'!G19=0,"   ---",'G-Prima Tot x Tip V'!G19/'F-N° Seg Contrat'!G19*1000)</f>
        <v>21742.674628523815</v>
      </c>
      <c r="H19" s="160">
        <f>IF('F-N° Seg Contrat'!H19=0,"   ---",'G-Prima Tot x Tip V'!H19/'F-N° Seg Contrat'!H19*1000)</f>
        <v>12683.712816746234</v>
      </c>
      <c r="I19" s="169">
        <f>IF('F-N° Seg Contrat'!I19=0,"   ---",'G-Prima Tot x Tip V'!I19/'F-N° Seg Contrat'!I19*1000)</f>
        <v>12959.850888477542</v>
      </c>
    </row>
    <row r="20" spans="1:9" ht="12.75">
      <c r="A20" s="84" t="str">
        <f>'F-N° Seg Contrat'!A20</f>
        <v>Mutual de Seguros</v>
      </c>
      <c r="B20" s="160">
        <f>IF('F-N° Seg Contrat'!B20=0,"   ---",'G-Prima Tot x Tip V'!B20/'F-N° Seg Contrat'!B20*1000)</f>
        <v>9542.461602038707</v>
      </c>
      <c r="C20" s="160">
        <f>IF('F-N° Seg Contrat'!C20=0,"   ---",'G-Prima Tot x Tip V'!C20/'F-N° Seg Contrat'!C20*1000)</f>
        <v>11206.55314043103</v>
      </c>
      <c r="D20" s="160" t="str">
        <f>IF('F-N° Seg Contrat'!D20=0,"   ---",'G-Prima Tot x Tip V'!D20/'F-N° Seg Contrat'!D20*1000)</f>
        <v>   ---</v>
      </c>
      <c r="E20" s="160" t="str">
        <f>IF('F-N° Seg Contrat'!E20=0,"   ---",'G-Prima Tot x Tip V'!E20/'F-N° Seg Contrat'!E20*1000)</f>
        <v>   ---</v>
      </c>
      <c r="F20" s="160">
        <f>IF('F-N° Seg Contrat'!F20=0,"   ---",'G-Prima Tot x Tip V'!F20/'F-N° Seg Contrat'!F20*1000)</f>
        <v>45457.79615665288</v>
      </c>
      <c r="G20" s="160" t="str">
        <f>IF('F-N° Seg Contrat'!G20=0,"   ---",'G-Prima Tot x Tip V'!G20/'F-N° Seg Contrat'!G20*1000)</f>
        <v>   ---</v>
      </c>
      <c r="H20" s="160">
        <f>IF('F-N° Seg Contrat'!H20=0,"   ---",'G-Prima Tot x Tip V'!H20/'F-N° Seg Contrat'!H20*1000)</f>
        <v>11603.299293008642</v>
      </c>
      <c r="I20" s="169">
        <f>IF('F-N° Seg Contrat'!I20=0,"   ---",'G-Prima Tot x Tip V'!I20/'F-N° Seg Contrat'!I20*1000)</f>
        <v>10483.030500556777</v>
      </c>
    </row>
    <row r="21" spans="1:9" ht="12.75">
      <c r="A21" s="84" t="str">
        <f>'F-N° Seg Contrat'!A21</f>
        <v>Porvenir</v>
      </c>
      <c r="B21" s="160">
        <f>IF('F-N° Seg Contrat'!B21=0,"   ---",'G-Prima Tot x Tip V'!B21/'F-N° Seg Contrat'!B21*1000)</f>
        <v>6237.345424567189</v>
      </c>
      <c r="C21" s="160">
        <f>IF('F-N° Seg Contrat'!C21=0,"   ---",'G-Prima Tot x Tip V'!C21/'F-N° Seg Contrat'!C21*1000)</f>
        <v>8658.627087198516</v>
      </c>
      <c r="D21" s="160">
        <f>IF('F-N° Seg Contrat'!D21=0,"   ---",'G-Prima Tot x Tip V'!D21/'F-N° Seg Contrat'!D21*1000)</f>
        <v>26089.10891089109</v>
      </c>
      <c r="E21" s="160" t="str">
        <f>IF('F-N° Seg Contrat'!E21=0,"   ---",'G-Prima Tot x Tip V'!E21/'F-N° Seg Contrat'!E21*1000)</f>
        <v>   ---</v>
      </c>
      <c r="F21" s="160">
        <f>IF('F-N° Seg Contrat'!F21=0,"   ---",'G-Prima Tot x Tip V'!F21/'F-N° Seg Contrat'!F21*1000)</f>
        <v>30830.188679245282</v>
      </c>
      <c r="G21" s="160" t="str">
        <f>IF('F-N° Seg Contrat'!G21=0,"   ---",'G-Prima Tot x Tip V'!G21/'F-N° Seg Contrat'!G21*1000)</f>
        <v>   ---</v>
      </c>
      <c r="H21" s="160">
        <f>IF('F-N° Seg Contrat'!H21=0,"   ---",'G-Prima Tot x Tip V'!H21/'F-N° Seg Contrat'!H21*1000)</f>
        <v>13210.526315789475</v>
      </c>
      <c r="I21" s="169">
        <f>IF('F-N° Seg Contrat'!I21=0,"   ---",'G-Prima Tot x Tip V'!I21/'F-N° Seg Contrat'!I21*1000)</f>
        <v>7243.771605674097</v>
      </c>
    </row>
    <row r="22" spans="1:9" ht="12.75">
      <c r="A22" s="84" t="str">
        <f>'F-N° Seg Contrat'!A22</f>
        <v>Renta Nacional</v>
      </c>
      <c r="B22" s="160" t="str">
        <f>IF('F-N° Seg Contrat'!B22=0,"   ---",'G-Prima Tot x Tip V'!B22/'F-N° Seg Contrat'!B22*1000)</f>
        <v>   ---</v>
      </c>
      <c r="C22" s="160" t="str">
        <f>IF('F-N° Seg Contrat'!C22=0,"   ---",'G-Prima Tot x Tip V'!C22/'F-N° Seg Contrat'!C22*1000)</f>
        <v>   ---</v>
      </c>
      <c r="D22" s="160" t="str">
        <f>IF('F-N° Seg Contrat'!D22=0,"   ---",'G-Prima Tot x Tip V'!D22/'F-N° Seg Contrat'!D22*1000)</f>
        <v>   ---</v>
      </c>
      <c r="E22" s="160" t="str">
        <f>IF('F-N° Seg Contrat'!E22=0,"   ---",'G-Prima Tot x Tip V'!E22/'F-N° Seg Contrat'!E22*1000)</f>
        <v>   ---</v>
      </c>
      <c r="F22" s="160" t="str">
        <f>IF('F-N° Seg Contrat'!F22=0,"   ---",'G-Prima Tot x Tip V'!F22/'F-N° Seg Contrat'!F22*1000)</f>
        <v>   ---</v>
      </c>
      <c r="G22" s="160" t="str">
        <f>IF('F-N° Seg Contrat'!G22=0,"   ---",'G-Prima Tot x Tip V'!G22/'F-N° Seg Contrat'!G22*1000)</f>
        <v>   ---</v>
      </c>
      <c r="H22" s="160" t="str">
        <f>IF('F-N° Seg Contrat'!H22=0,"   ---",'G-Prima Tot x Tip V'!H22/'F-N° Seg Contrat'!H22*1000)</f>
        <v>   ---</v>
      </c>
      <c r="I22" s="169" t="str">
        <f>IF('F-N° Seg Contrat'!I22=0,"   ---",'G-Prima Tot x Tip V'!I22/'F-N° Seg Contrat'!I22*1000)</f>
        <v>   ---</v>
      </c>
    </row>
    <row r="23" spans="1:9" ht="12.75">
      <c r="A23" s="84" t="str">
        <f>'F-N° Seg Contrat'!A23</f>
        <v>Suramericana</v>
      </c>
      <c r="B23" s="160">
        <f>IF('F-N° Seg Contrat'!B23=0,"   ---",'G-Prima Tot x Tip V'!B23/'F-N° Seg Contrat'!B23*1000)</f>
        <v>4972.819151051514</v>
      </c>
      <c r="C23" s="160">
        <f>IF('F-N° Seg Contrat'!C23=0,"   ---",'G-Prima Tot x Tip V'!C23/'F-N° Seg Contrat'!C23*1000)</f>
        <v>7280.512996470786</v>
      </c>
      <c r="D23" s="160">
        <f>IF('F-N° Seg Contrat'!D23=0,"   ---",'G-Prima Tot x Tip V'!D23/'F-N° Seg Contrat'!D23*1000)</f>
        <v>18315.094339622643</v>
      </c>
      <c r="E23" s="160">
        <f>IF('F-N° Seg Contrat'!E23=0,"   ---",'G-Prima Tot x Tip V'!E23/'F-N° Seg Contrat'!E23*1000)</f>
        <v>17277.51196172249</v>
      </c>
      <c r="F23" s="160">
        <f>IF('F-N° Seg Contrat'!F23=0,"   ---",'G-Prima Tot x Tip V'!F23/'F-N° Seg Contrat'!F23*1000)</f>
        <v>32643.324099722988</v>
      </c>
      <c r="G23" s="160">
        <f>IF('F-N° Seg Contrat'!G23=0,"   ---",'G-Prima Tot x Tip V'!G23/'F-N° Seg Contrat'!G23*1000)</f>
        <v>17682.980277574872</v>
      </c>
      <c r="H23" s="160">
        <f>IF('F-N° Seg Contrat'!H23=0,"   ---",'G-Prima Tot x Tip V'!H23/'F-N° Seg Contrat'!H23*1000)</f>
        <v>4000.7465308273318</v>
      </c>
      <c r="I23" s="169">
        <f>IF('F-N° Seg Contrat'!I23=0,"   ---",'G-Prima Tot x Tip V'!I23/'F-N° Seg Contrat'!I23*1000)</f>
        <v>5659.321155634559</v>
      </c>
    </row>
    <row r="24" spans="1:10" ht="12.75">
      <c r="A24" s="84" t="str">
        <f>'F-N° Seg Contrat'!A24</f>
        <v>Zenit</v>
      </c>
      <c r="B24" s="160">
        <f>IF('F-N° Seg Contrat'!B24=0,"   ---",'G-Prima Tot x Tip V'!B24/'F-N° Seg Contrat'!B24*1000)</f>
        <v>5285.226785561177</v>
      </c>
      <c r="C24" s="160">
        <f>IF('F-N° Seg Contrat'!C24=0,"   ---",'G-Prima Tot x Tip V'!C24/'F-N° Seg Contrat'!C24*1000)</f>
        <v>8442.92277787595</v>
      </c>
      <c r="D24" s="160" t="str">
        <f>IF('F-N° Seg Contrat'!D24=0,"   ---",'G-Prima Tot x Tip V'!D24/'F-N° Seg Contrat'!D24*1000)</f>
        <v>   ---</v>
      </c>
      <c r="E24" s="160">
        <f>IF('F-N° Seg Contrat'!E24=0,"   ---",'G-Prima Tot x Tip V'!E24/'F-N° Seg Contrat'!E24*1000)</f>
        <v>14051.186017478152</v>
      </c>
      <c r="F24" s="160">
        <f>IF('F-N° Seg Contrat'!F24=0,"   ---",'G-Prima Tot x Tip V'!F24/'F-N° Seg Contrat'!F24*1000)</f>
        <v>34988.258317025444</v>
      </c>
      <c r="G24" s="160">
        <f>IF('F-N° Seg Contrat'!G24=0,"   ---",'G-Prima Tot x Tip V'!G24/'F-N° Seg Contrat'!G24*1000)</f>
        <v>20488.98678414097</v>
      </c>
      <c r="H24" s="203">
        <f>IF('F-N° Seg Contrat'!H24=0,"   ---",'G-Prima Tot x Tip V'!H24/'F-N° Seg Contrat'!H24*1000)</f>
        <v>4090.647482014388</v>
      </c>
      <c r="I24" s="204">
        <f>IF('F-N° Seg Contrat'!I24=0,"   ---",'G-Prima Tot x Tip V'!I24/'F-N° Seg Contrat'!I24*1000)</f>
        <v>6415.348675556416</v>
      </c>
      <c r="J24" s="161"/>
    </row>
    <row r="25" spans="1:10" ht="12.75">
      <c r="A25" s="62"/>
      <c r="B25" s="162"/>
      <c r="C25" s="82"/>
      <c r="D25" s="82"/>
      <c r="E25" s="82"/>
      <c r="F25" s="82"/>
      <c r="G25" s="82"/>
      <c r="H25" s="157"/>
      <c r="I25" s="170"/>
      <c r="J25" s="161"/>
    </row>
    <row r="26" spans="1:9" ht="12.75">
      <c r="A26" s="67" t="s">
        <v>14</v>
      </c>
      <c r="B26" s="11">
        <f>'G-Prima Tot x Tip V'!B26/'F-N° Seg Contrat'!B26*1000</f>
        <v>6052.064487384308</v>
      </c>
      <c r="C26" s="11">
        <f>'G-Prima Tot x Tip V'!C26/'F-N° Seg Contrat'!C26*1000</f>
        <v>8731.172489322826</v>
      </c>
      <c r="D26" s="11">
        <f>'G-Prima Tot x Tip V'!D26/'F-N° Seg Contrat'!D26*1000</f>
        <v>19861.121398414933</v>
      </c>
      <c r="E26" s="11">
        <f>'G-Prima Tot x Tip V'!E26/'F-N° Seg Contrat'!E26*1000</f>
        <v>47674.27035149921</v>
      </c>
      <c r="F26" s="11">
        <f>'G-Prima Tot x Tip V'!F26/'F-N° Seg Contrat'!F26*1000</f>
        <v>32508.389760717393</v>
      </c>
      <c r="G26" s="11">
        <f>'G-Prima Tot x Tip V'!G26/'F-N° Seg Contrat'!G26*1000</f>
        <v>21298.671887900735</v>
      </c>
      <c r="H26" s="11">
        <f>'G-Prima Tot x Tip V'!H26/'F-N° Seg Contrat'!H26*1000</f>
        <v>7595.063955123856</v>
      </c>
      <c r="I26" s="171">
        <f>'G-Prima Tot x Tip V'!I26/'F-N° Seg Contrat'!I26*1000</f>
        <v>8604.067912892962</v>
      </c>
    </row>
    <row r="27" spans="1:9" ht="12.75">
      <c r="A27" s="83"/>
      <c r="B27" s="73"/>
      <c r="C27" s="73"/>
      <c r="D27" s="73"/>
      <c r="E27" s="73"/>
      <c r="F27" s="73"/>
      <c r="G27" s="73"/>
      <c r="H27" s="73"/>
      <c r="I27" s="172"/>
    </row>
    <row r="28" spans="1:9" ht="12.75">
      <c r="A28" s="75"/>
      <c r="B28" s="49"/>
      <c r="C28" s="49"/>
      <c r="D28" s="49"/>
      <c r="E28" s="49"/>
      <c r="F28" s="49"/>
      <c r="G28" s="49"/>
      <c r="H28" s="49"/>
      <c r="I28" s="47"/>
    </row>
    <row r="29" spans="1:9" ht="12.75">
      <c r="A29" s="75"/>
      <c r="B29" s="49"/>
      <c r="C29" s="49"/>
      <c r="D29" s="49"/>
      <c r="E29" s="49"/>
      <c r="F29" s="49"/>
      <c r="G29" s="49"/>
      <c r="H29" s="49"/>
      <c r="I29" s="47"/>
    </row>
    <row r="30" spans="1:9" ht="12.75">
      <c r="A30" s="75"/>
      <c r="B30" s="49"/>
      <c r="C30" s="49"/>
      <c r="D30" s="49"/>
      <c r="E30" s="49"/>
      <c r="F30" s="49"/>
      <c r="G30" s="49"/>
      <c r="H30" s="49"/>
      <c r="I30" s="47"/>
    </row>
    <row r="31" spans="1:9" ht="12.75">
      <c r="A31" s="75"/>
      <c r="B31" s="49"/>
      <c r="C31" s="49"/>
      <c r="D31" s="49"/>
      <c r="E31" s="49"/>
      <c r="F31" s="49"/>
      <c r="G31" s="49"/>
      <c r="H31" s="49"/>
      <c r="I31" s="47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2020-06-12T21:17:02Z</dcterms:modified>
  <cp:category/>
  <cp:version/>
  <cp:contentType/>
  <cp:contentStatus/>
</cp:coreProperties>
</file>