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80" windowHeight="4125" tabRatio="842" firstSheet="1" activeTab="7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externalReferences>
    <externalReference r:id="rId11"/>
  </externalReferences>
  <definedNames>
    <definedName name="_xlfn.IFERROR" hidden="1">#NAME?</definedName>
    <definedName name="_xlfn.SUMIFS" hidden="1">#NAME?</definedName>
    <definedName name="_xlnm.Print_Area" localSheetId="0">'A-N° Sinies Denun'!$A$1:$E$27</definedName>
    <definedName name="_xlnm.Print_Area" localSheetId="1">'B-N° Sinies Pagad'!$A$1:$E$27</definedName>
    <definedName name="_xlnm.Print_Area" localSheetId="2">'C-N° Pers Sinies'!$A$1:$G$27</definedName>
    <definedName name="_xlnm.Print_Area" localSheetId="3">'D-Sinies Pag Direc'!$A$1:$H$28</definedName>
    <definedName name="_xlnm.Print_Area" localSheetId="4">'E-Costo Sin Direc'!$A$1:$F$28</definedName>
    <definedName name="_xlnm.Print_Area" localSheetId="5">'F-N° Seg Contrat'!$A$3:$I$27</definedName>
    <definedName name="_xlnm.Print_Area" localSheetId="6">'G-Prima Tot x Tip V'!$A$1:$I$27</definedName>
    <definedName name="_xlnm.Print_Area" localSheetId="7">'H-Prim Prom x Tip V'!$A$2:$I$26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<sst xmlns="http://schemas.openxmlformats.org/spreadsheetml/2006/main" count="146" uniqueCount="100">
  <si>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</si>
  <si>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</si>
  <si>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</si>
  <si>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</si>
  <si>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</si>
  <si>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</si>
  <si>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</si>
  <si>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</si>
  <si>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</si>
  <si>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</si>
  <si>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</si>
  <si>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</si>
  <si>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</si>
  <si>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</si>
  <si>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</si>
  <si>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</si>
  <si>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</si>
  <si>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</si>
  <si>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</si>
  <si>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</si>
  <si>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</si>
  <si>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</si>
  <si>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</si>
  <si>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</si>
  <si>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</si>
  <si>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</si>
  <si>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</si>
  <si>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</si>
  <si>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</si>
  <si>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</si>
  <si>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</si>
  <si>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</si>
  <si>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</si>
  <si>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</si>
  <si>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</si>
  <si>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</si>
  <si>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</si>
  <si>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</si>
  <si>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</si>
  <si>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</si>
  <si>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</si>
  <si>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</si>
  <si>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</si>
  <si>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</si>
  <si>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</si>
  <si>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</si>
  <si>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</si>
  <si>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</si>
  <si>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</si>
  <si>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</si>
  <si>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</si>
  <si>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</si>
  <si>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</si>
  <si>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</si>
  <si>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</si>
  <si>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</si>
  <si>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</si>
  <si>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</si>
  <si>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</si>
  <si>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</si>
  <si>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</si>
  <si>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</si>
  <si>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</si>
  <si>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</si>
  <si>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</si>
  <si>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</si>
  <si>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</si>
  <si>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</si>
  <si>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</si>
  <si>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</si>
  <si>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</si>
  <si>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</si>
  <si>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</si>
  <si>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</si>
  <si>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</si>
  <si>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</si>
  <si>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</si>
  <si>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</si>
  <si>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</si>
  <si>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</si>
  <si>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</si>
  <si>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</si>
  <si>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</si>
  <si>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</si>
  <si>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</si>
  <si>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</si>
  <si>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</si>
  <si>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</si>
  <si>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HDI</t>
  </si>
  <si>
    <t>Zenit</t>
  </si>
  <si>
    <t>Mutual de Seguros</t>
  </si>
  <si>
    <t>BNP PARIBAS CARDIF</t>
  </si>
  <si>
    <t>AIG</t>
  </si>
  <si>
    <t>Chubb</t>
  </si>
  <si>
    <t>Suramericana</t>
  </si>
  <si>
    <t>Bupa</t>
  </si>
  <si>
    <t xml:space="preserve">      (entre el 1 de enero y  30 de septiembre 2018)</t>
  </si>
  <si>
    <t xml:space="preserve">      (entre el 1 de enero y 30 de septiembre de 2018, montos expresados en miles de pesos de septiembre de 2018)</t>
  </si>
  <si>
    <t>Porvenir</t>
  </si>
  <si>
    <t xml:space="preserve">      (entre el 1 de enero y 30 de septiembre de 2018, montos expresados en de pesos de septiembre de 2018)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</si>
</sst>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00"/>
    <numFmt numFmtId="169" formatCode="#,##0.0000_);[Red]\(#,##0.0000\)"/>
    <numFmt numFmtId="170" formatCode="_-* #,##0_-;\-* #,##0_-;_-* &quot;-&quot;??_-;_-@_-"/>
    <numFmt numFmtId="171" formatCode="_-* #,##0.00_-;\-* #,##0.00_-;_-* &quot;-&quot;??_-;_-@_-"/>
    <numFmt numFmtId="172" formatCode="#,##0.0"/>
  </numFmts>
  <fonts count="53">
    <font>
      <sz val="10"/>
      <name val="Arial"/>
      <family val="0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3"/>
      <name val="Arial"/>
      <family val="2"/>
    </font>
    <font>
      <sz val="10"/>
      <color indexed="56"/>
      <name val="MS Sans Serif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666666"/>
      <name val="Arial"/>
      <family val="2"/>
    </font>
    <font>
      <sz val="10"/>
      <color theme="3"/>
      <name val="MS Sans Serif"/>
      <family val="2"/>
    </font>
    <font>
      <b/>
      <sz val="12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  <border>
      <left>
        <color indexed="63"/>
      </left>
      <right style="hair">
        <color rgb="FFFF0000"/>
      </right>
      <top>
        <color indexed="63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  <border>
      <left style="hair">
        <color indexed="14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FF0000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rgb="FFFF0000"/>
      </bottom>
    </border>
    <border>
      <left>
        <color indexed="63"/>
      </left>
      <right>
        <color indexed="63"/>
      </right>
      <top>
        <color indexed="63"/>
      </top>
      <bottom style="hair">
        <color rgb="FFC00000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C0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39">
    <xf numFmtId="0" fontId="0" fillId="0" borderId="0" xfId="0" applyAlignment="1">
      <alignment/>
    </xf>
    <xf numFmtId="3" fontId="3" fillId="0" borderId="10" xfId="58" applyNumberFormat="1" applyFont="1" applyBorder="1">
      <alignment/>
      <protection/>
    </xf>
    <xf numFmtId="0" fontId="4" fillId="0" borderId="0" xfId="61" applyFont="1" applyBorder="1" applyAlignment="1" quotePrefix="1">
      <alignment horizontal="left"/>
      <protection/>
    </xf>
    <xf numFmtId="3" fontId="3" fillId="0" borderId="10" xfId="60" applyNumberFormat="1" applyFont="1" applyBorder="1" applyAlignment="1" quotePrefix="1">
      <alignment horizontal="right"/>
      <protection/>
    </xf>
    <xf numFmtId="3" fontId="2" fillId="0" borderId="11" xfId="61" applyNumberFormat="1" applyFont="1" applyBorder="1" applyAlignment="1">
      <alignment horizontal="right"/>
      <protection/>
    </xf>
    <xf numFmtId="3" fontId="3" fillId="0" borderId="0" xfId="54" applyNumberFormat="1" applyFont="1" applyBorder="1" applyAlignment="1">
      <alignment/>
    </xf>
    <xf numFmtId="3" fontId="3" fillId="0" borderId="0" xfId="61" applyNumberFormat="1" applyFont="1" applyBorder="1">
      <alignment/>
      <protection/>
    </xf>
    <xf numFmtId="3" fontId="3" fillId="0" borderId="0" xfId="61" applyNumberFormat="1" applyFont="1" applyBorder="1" applyAlignment="1">
      <alignment horizontal="right"/>
      <protection/>
    </xf>
    <xf numFmtId="3" fontId="3" fillId="0" borderId="10" xfId="61" applyNumberFormat="1" applyFont="1" applyBorder="1" applyAlignment="1">
      <alignment horizontal="right"/>
      <protection/>
    </xf>
    <xf numFmtId="3" fontId="3" fillId="0" borderId="10" xfId="59" applyNumberFormat="1" applyFont="1" applyBorder="1">
      <alignment/>
      <protection/>
    </xf>
    <xf numFmtId="3" fontId="3" fillId="0" borderId="10" xfId="51" applyNumberFormat="1" applyFont="1" applyBorder="1" applyAlignment="1">
      <alignment/>
    </xf>
    <xf numFmtId="3" fontId="5" fillId="0" borderId="0" xfId="54" applyNumberFormat="1" applyFont="1" applyBorder="1" applyAlignment="1">
      <alignment/>
    </xf>
    <xf numFmtId="0" fontId="1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" fillId="0" borderId="0" xfId="58" applyFont="1" applyBorder="1">
      <alignment/>
      <protection/>
    </xf>
    <xf numFmtId="0" fontId="6" fillId="0" borderId="0" xfId="58" applyFont="1" applyAlignment="1" quotePrefix="1">
      <alignment horizontal="left"/>
      <protection/>
    </xf>
    <xf numFmtId="38" fontId="1" fillId="0" borderId="0" xfId="58" applyNumberFormat="1" applyFont="1" applyBorder="1">
      <alignment/>
      <protection/>
    </xf>
    <xf numFmtId="3" fontId="1" fillId="0" borderId="0" xfId="0" applyNumberFormat="1" applyFont="1" applyAlignment="1">
      <alignment/>
    </xf>
    <xf numFmtId="38" fontId="1" fillId="0" borderId="12" xfId="51" applyNumberFormat="1" applyFont="1" applyBorder="1" applyAlignment="1">
      <alignment/>
    </xf>
    <xf numFmtId="38" fontId="1" fillId="0" borderId="13" xfId="51" applyNumberFormat="1" applyFont="1" applyBorder="1" applyAlignment="1">
      <alignment/>
    </xf>
    <xf numFmtId="38" fontId="1" fillId="0" borderId="13" xfId="58" applyNumberFormat="1" applyFont="1" applyBorder="1">
      <alignment/>
      <protection/>
    </xf>
    <xf numFmtId="0" fontId="8" fillId="0" borderId="14" xfId="58" applyFont="1" applyBorder="1">
      <alignment/>
      <protection/>
    </xf>
    <xf numFmtId="169" fontId="1" fillId="0" borderId="15" xfId="51" applyNumberFormat="1" applyFont="1" applyBorder="1" applyAlignment="1">
      <alignment/>
    </xf>
    <xf numFmtId="38" fontId="1" fillId="0" borderId="15" xfId="58" applyNumberFormat="1" applyFont="1" applyBorder="1">
      <alignment/>
      <protection/>
    </xf>
    <xf numFmtId="169" fontId="1" fillId="0" borderId="0" xfId="51" applyNumberFormat="1" applyFont="1" applyBorder="1" applyAlignment="1">
      <alignment/>
    </xf>
    <xf numFmtId="0" fontId="1" fillId="0" borderId="0" xfId="59" applyFont="1" applyAlignment="1" quotePrefix="1">
      <alignment horizontal="left"/>
      <protection/>
    </xf>
    <xf numFmtId="0" fontId="1" fillId="0" borderId="0" xfId="59" applyFont="1">
      <alignment/>
      <protection/>
    </xf>
    <xf numFmtId="0" fontId="1" fillId="0" borderId="12" xfId="59" applyFont="1" applyBorder="1">
      <alignment/>
      <protection/>
    </xf>
    <xf numFmtId="38" fontId="1" fillId="0" borderId="13" xfId="52" applyNumberFormat="1" applyFont="1" applyBorder="1" applyAlignment="1">
      <alignment/>
    </xf>
    <xf numFmtId="38" fontId="1" fillId="0" borderId="13" xfId="59" applyNumberFormat="1" applyFont="1" applyBorder="1">
      <alignment/>
      <protection/>
    </xf>
    <xf numFmtId="0" fontId="1" fillId="0" borderId="13" xfId="59" applyFont="1" applyBorder="1">
      <alignment/>
      <protection/>
    </xf>
    <xf numFmtId="38" fontId="1" fillId="0" borderId="0" xfId="59" applyNumberFormat="1" applyFont="1">
      <alignment/>
      <protection/>
    </xf>
    <xf numFmtId="3" fontId="1" fillId="0" borderId="0" xfId="59" applyNumberFormat="1" applyFont="1">
      <alignment/>
      <protection/>
    </xf>
    <xf numFmtId="0" fontId="8" fillId="0" borderId="14" xfId="59" applyFont="1" applyBorder="1">
      <alignment/>
      <protection/>
    </xf>
    <xf numFmtId="169" fontId="1" fillId="0" borderId="15" xfId="52" applyNumberFormat="1" applyFont="1" applyBorder="1" applyAlignment="1">
      <alignment/>
    </xf>
    <xf numFmtId="38" fontId="1" fillId="0" borderId="15" xfId="59" applyNumberFormat="1" applyFont="1" applyBorder="1">
      <alignment/>
      <protection/>
    </xf>
    <xf numFmtId="0" fontId="1" fillId="0" borderId="15" xfId="59" applyFont="1" applyBorder="1">
      <alignment/>
      <protection/>
    </xf>
    <xf numFmtId="168" fontId="1" fillId="0" borderId="0" xfId="59" applyNumberFormat="1" applyFont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38" fontId="1" fillId="0" borderId="12" xfId="53" applyNumberFormat="1" applyFont="1" applyBorder="1" applyAlignment="1">
      <alignment/>
    </xf>
    <xf numFmtId="38" fontId="1" fillId="0" borderId="13" xfId="53" applyNumberFormat="1" applyFont="1" applyBorder="1" applyAlignment="1">
      <alignment/>
    </xf>
    <xf numFmtId="38" fontId="1" fillId="0" borderId="13" xfId="60" applyNumberFormat="1" applyFont="1" applyBorder="1">
      <alignment/>
      <protection/>
    </xf>
    <xf numFmtId="0" fontId="1" fillId="0" borderId="13" xfId="60" applyFont="1" applyBorder="1">
      <alignment/>
      <protection/>
    </xf>
    <xf numFmtId="0" fontId="8" fillId="0" borderId="14" xfId="60" applyFont="1" applyBorder="1">
      <alignment/>
      <protection/>
    </xf>
    <xf numFmtId="169" fontId="1" fillId="0" borderId="15" xfId="53" applyNumberFormat="1" applyFont="1" applyBorder="1" applyAlignment="1">
      <alignment/>
    </xf>
    <xf numFmtId="38" fontId="1" fillId="0" borderId="15" xfId="60" applyNumberFormat="1" applyFont="1" applyBorder="1">
      <alignment/>
      <protection/>
    </xf>
    <xf numFmtId="3" fontId="1" fillId="0" borderId="0" xfId="60" applyNumberFormat="1" applyFont="1">
      <alignment/>
      <protection/>
    </xf>
    <xf numFmtId="0" fontId="1" fillId="0" borderId="0" xfId="61" applyFont="1" applyAlignment="1" quotePrefix="1">
      <alignment horizontal="left"/>
      <protection/>
    </xf>
    <xf numFmtId="0" fontId="1" fillId="0" borderId="0" xfId="61" applyFont="1">
      <alignment/>
      <protection/>
    </xf>
    <xf numFmtId="0" fontId="5" fillId="0" borderId="0" xfId="61" applyFont="1" applyBorder="1" applyAlignment="1" quotePrefix="1">
      <alignment horizontal="left"/>
      <protection/>
    </xf>
    <xf numFmtId="0" fontId="1" fillId="0" borderId="0" xfId="61" applyFont="1" applyBorder="1">
      <alignment/>
      <protection/>
    </xf>
    <xf numFmtId="0" fontId="6" fillId="0" borderId="0" xfId="61" applyFont="1" applyBorder="1" applyAlignment="1" quotePrefix="1">
      <alignment horizontal="left"/>
      <protection/>
    </xf>
    <xf numFmtId="0" fontId="1" fillId="0" borderId="16" xfId="61" applyFont="1" applyBorder="1" applyAlignment="1" quotePrefix="1">
      <alignment horizontal="left"/>
      <protection/>
    </xf>
    <xf numFmtId="0" fontId="6" fillId="0" borderId="17" xfId="61" applyFont="1" applyBorder="1" applyAlignment="1" quotePrefix="1">
      <alignment horizontal="left"/>
      <protection/>
    </xf>
    <xf numFmtId="0" fontId="1" fillId="0" borderId="17" xfId="61" applyFont="1" applyBorder="1">
      <alignment/>
      <protection/>
    </xf>
    <xf numFmtId="0" fontId="1" fillId="0" borderId="18" xfId="61" applyFont="1" applyBorder="1">
      <alignment/>
      <protection/>
    </xf>
    <xf numFmtId="0" fontId="7" fillId="0" borderId="19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0" fontId="7" fillId="0" borderId="20" xfId="61" applyFont="1" applyBorder="1" applyAlignment="1">
      <alignment horizontal="right"/>
      <protection/>
    </xf>
    <xf numFmtId="0" fontId="1" fillId="0" borderId="21" xfId="61" applyFont="1" applyBorder="1">
      <alignment/>
      <protection/>
    </xf>
    <xf numFmtId="0" fontId="1" fillId="0" borderId="22" xfId="61" applyFont="1" applyBorder="1">
      <alignment/>
      <protection/>
    </xf>
    <xf numFmtId="0" fontId="1" fillId="0" borderId="23" xfId="61" applyFont="1" applyBorder="1">
      <alignment/>
      <protection/>
    </xf>
    <xf numFmtId="3" fontId="1" fillId="0" borderId="0" xfId="61" applyNumberFormat="1" applyFont="1">
      <alignment/>
      <protection/>
    </xf>
    <xf numFmtId="0" fontId="1" fillId="0" borderId="12" xfId="61" applyFont="1" applyBorder="1">
      <alignment/>
      <protection/>
    </xf>
    <xf numFmtId="38" fontId="1" fillId="0" borderId="13" xfId="54" applyNumberFormat="1" applyFont="1" applyBorder="1" applyAlignment="1">
      <alignment/>
    </xf>
    <xf numFmtId="38" fontId="1" fillId="0" borderId="13" xfId="61" applyNumberFormat="1" applyFont="1" applyBorder="1">
      <alignment/>
      <protection/>
    </xf>
    <xf numFmtId="38" fontId="1" fillId="0" borderId="13" xfId="61" applyNumberFormat="1" applyFont="1" applyBorder="1" applyAlignment="1">
      <alignment horizontal="right"/>
      <protection/>
    </xf>
    <xf numFmtId="38" fontId="1" fillId="0" borderId="24" xfId="61" applyNumberFormat="1" applyFont="1" applyBorder="1" applyAlignment="1">
      <alignment horizontal="right"/>
      <protection/>
    </xf>
    <xf numFmtId="0" fontId="3" fillId="0" borderId="25" xfId="61" applyFont="1" applyBorder="1">
      <alignment/>
      <protection/>
    </xf>
    <xf numFmtId="38" fontId="1" fillId="0" borderId="0" xfId="61" applyNumberFormat="1" applyFont="1">
      <alignment/>
      <protection/>
    </xf>
    <xf numFmtId="0" fontId="8" fillId="0" borderId="14" xfId="61" applyFont="1" applyBorder="1">
      <alignment/>
      <protection/>
    </xf>
    <xf numFmtId="169" fontId="1" fillId="0" borderId="15" xfId="54" applyNumberFormat="1" applyFont="1" applyBorder="1" applyAlignment="1">
      <alignment/>
    </xf>
    <xf numFmtId="38" fontId="1" fillId="0" borderId="15" xfId="61" applyNumberFormat="1" applyFont="1" applyBorder="1">
      <alignment/>
      <protection/>
    </xf>
    <xf numFmtId="38" fontId="1" fillId="0" borderId="15" xfId="61" applyNumberFormat="1" applyFont="1" applyBorder="1" applyAlignment="1">
      <alignment horizontal="right"/>
      <protection/>
    </xf>
    <xf numFmtId="0" fontId="1" fillId="0" borderId="15" xfId="61" applyFont="1" applyBorder="1">
      <alignment/>
      <protection/>
    </xf>
    <xf numFmtId="0" fontId="1" fillId="0" borderId="26" xfId="61" applyFont="1" applyBorder="1">
      <alignment/>
      <protection/>
    </xf>
    <xf numFmtId="0" fontId="1" fillId="0" borderId="0" xfId="61" applyFont="1" applyBorder="1" applyAlignment="1" quotePrefix="1">
      <alignment horizontal="left"/>
      <protection/>
    </xf>
    <xf numFmtId="0" fontId="1" fillId="0" borderId="27" xfId="61" applyFont="1" applyBorder="1" applyAlignment="1" quotePrefix="1">
      <alignment horizontal="left"/>
      <protection/>
    </xf>
    <xf numFmtId="0" fontId="7" fillId="0" borderId="28" xfId="61" applyFont="1" applyBorder="1">
      <alignment/>
      <protection/>
    </xf>
    <xf numFmtId="0" fontId="1" fillId="0" borderId="29" xfId="61" applyFont="1" applyBorder="1">
      <alignment/>
      <protection/>
    </xf>
    <xf numFmtId="0" fontId="3" fillId="0" borderId="14" xfId="61" applyFont="1" applyBorder="1">
      <alignment/>
      <protection/>
    </xf>
    <xf numFmtId="38" fontId="1" fillId="0" borderId="15" xfId="54" applyNumberFormat="1" applyFont="1" applyBorder="1" applyAlignment="1">
      <alignment/>
    </xf>
    <xf numFmtId="38" fontId="1" fillId="0" borderId="26" xfId="61" applyNumberFormat="1" applyFont="1" applyBorder="1" applyAlignment="1">
      <alignment horizontal="right"/>
      <protection/>
    </xf>
    <xf numFmtId="3" fontId="1" fillId="0" borderId="13" xfId="61" applyNumberFormat="1" applyFont="1" applyBorder="1" applyAlignment="1">
      <alignment horizontal="right"/>
      <protection/>
    </xf>
    <xf numFmtId="0" fontId="1" fillId="0" borderId="14" xfId="61" applyFont="1" applyBorder="1">
      <alignment/>
      <protection/>
    </xf>
    <xf numFmtId="0" fontId="2" fillId="0" borderId="28" xfId="58" applyNumberFormat="1" applyFont="1" applyBorder="1" applyAlignment="1">
      <alignment horizontal="left"/>
      <protection/>
    </xf>
    <xf numFmtId="0" fontId="2" fillId="0" borderId="28" xfId="58" applyNumberFormat="1" applyFont="1" applyBorder="1" applyAlignment="1" quotePrefix="1">
      <alignment horizontal="left"/>
      <protection/>
    </xf>
    <xf numFmtId="0" fontId="7" fillId="0" borderId="0" xfId="61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0" fontId="9" fillId="0" borderId="0" xfId="58" applyFont="1" applyBorder="1" applyAlignment="1" quotePrefix="1">
      <alignment horizontal="left"/>
      <protection/>
    </xf>
    <xf numFmtId="0" fontId="3" fillId="0" borderId="0" xfId="58" applyFont="1">
      <alignment/>
      <protection/>
    </xf>
    <xf numFmtId="0" fontId="3" fillId="0" borderId="0" xfId="58" applyFont="1" applyBorder="1">
      <alignment/>
      <protection/>
    </xf>
    <xf numFmtId="38" fontId="3" fillId="0" borderId="24" xfId="58" applyNumberFormat="1" applyFont="1" applyBorder="1">
      <alignment/>
      <protection/>
    </xf>
    <xf numFmtId="38" fontId="3" fillId="0" borderId="26" xfId="58" applyNumberFormat="1" applyFont="1" applyBorder="1">
      <alignment/>
      <protection/>
    </xf>
    <xf numFmtId="38" fontId="3" fillId="0" borderId="0" xfId="58" applyNumberFormat="1" applyFont="1" applyBorder="1">
      <alignment/>
      <protection/>
    </xf>
    <xf numFmtId="3" fontId="3" fillId="0" borderId="11" xfId="58" applyNumberFormat="1" applyFont="1" applyFill="1" applyBorder="1">
      <alignment/>
      <protection/>
    </xf>
    <xf numFmtId="0" fontId="9" fillId="0" borderId="0" xfId="58" applyFont="1" applyAlignment="1" quotePrefix="1">
      <alignment horizontal="left"/>
      <protection/>
    </xf>
    <xf numFmtId="0" fontId="9" fillId="0" borderId="0" xfId="59" applyFont="1" applyAlignment="1" quotePrefix="1">
      <alignment horizontal="left"/>
      <protection/>
    </xf>
    <xf numFmtId="0" fontId="3" fillId="0" borderId="0" xfId="59" applyFont="1">
      <alignment/>
      <protection/>
    </xf>
    <xf numFmtId="0" fontId="3" fillId="0" borderId="24" xfId="59" applyFont="1" applyBorder="1">
      <alignment/>
      <protection/>
    </xf>
    <xf numFmtId="0" fontId="3" fillId="0" borderId="26" xfId="59" applyFont="1" applyBorder="1">
      <alignment/>
      <protection/>
    </xf>
    <xf numFmtId="0" fontId="3" fillId="0" borderId="0" xfId="60" applyFont="1">
      <alignment/>
      <protection/>
    </xf>
    <xf numFmtId="0" fontId="3" fillId="0" borderId="13" xfId="60" applyFont="1" applyBorder="1">
      <alignment/>
      <protection/>
    </xf>
    <xf numFmtId="0" fontId="9" fillId="0" borderId="0" xfId="60" applyFont="1" applyAlignment="1" quotePrefix="1">
      <alignment horizontal="left"/>
      <protection/>
    </xf>
    <xf numFmtId="0" fontId="1" fillId="0" borderId="28" xfId="58" applyNumberFormat="1" applyFont="1" applyBorder="1" applyAlignment="1" quotePrefix="1">
      <alignment horizontal="left"/>
      <protection/>
    </xf>
    <xf numFmtId="38" fontId="3" fillId="0" borderId="0" xfId="60" applyNumberFormat="1" applyFont="1" applyBorder="1" applyAlignment="1">
      <alignment horizontal="right"/>
      <protection/>
    </xf>
    <xf numFmtId="0" fontId="3" fillId="0" borderId="24" xfId="60" applyFont="1" applyBorder="1">
      <alignment/>
      <protection/>
    </xf>
    <xf numFmtId="0" fontId="3" fillId="0" borderId="26" xfId="60" applyFont="1" applyBorder="1">
      <alignment/>
      <protection/>
    </xf>
    <xf numFmtId="3" fontId="3" fillId="0" borderId="11" xfId="60" applyNumberFormat="1" applyFont="1" applyBorder="1" applyAlignment="1" quotePrefix="1">
      <alignment horizontal="right"/>
      <protection/>
    </xf>
    <xf numFmtId="49" fontId="2" fillId="0" borderId="28" xfId="58" applyNumberFormat="1" applyFont="1" applyBorder="1" applyAlignment="1">
      <alignment horizontal="left"/>
      <protection/>
    </xf>
    <xf numFmtId="0" fontId="4" fillId="0" borderId="0" xfId="58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0" fontId="4" fillId="0" borderId="0" xfId="60" applyFont="1" applyAlignment="1" quotePrefix="1">
      <alignment horizontal="left"/>
      <protection/>
    </xf>
    <xf numFmtId="0" fontId="5" fillId="0" borderId="0" xfId="58" applyFont="1" applyAlignment="1" quotePrefix="1">
      <alignment horizontal="left"/>
      <protection/>
    </xf>
    <xf numFmtId="0" fontId="5" fillId="0" borderId="0" xfId="59" applyFont="1" applyAlignment="1" quotePrefix="1">
      <alignment horizontal="left"/>
      <protection/>
    </xf>
    <xf numFmtId="0" fontId="5" fillId="0" borderId="0" xfId="60" applyFont="1" applyAlignment="1" quotePrefix="1">
      <alignment horizontal="left"/>
      <protection/>
    </xf>
    <xf numFmtId="0" fontId="3" fillId="0" borderId="25" xfId="58" applyFont="1" applyBorder="1">
      <alignment/>
      <protection/>
    </xf>
    <xf numFmtId="3" fontId="3" fillId="0" borderId="0" xfId="51" applyNumberFormat="1" applyFont="1" applyBorder="1" applyAlignment="1">
      <alignment/>
    </xf>
    <xf numFmtId="3" fontId="3" fillId="0" borderId="0" xfId="58" applyNumberFormat="1" applyFont="1" applyBorder="1">
      <alignment/>
      <protection/>
    </xf>
    <xf numFmtId="0" fontId="3" fillId="0" borderId="25" xfId="59" applyFont="1" applyBorder="1">
      <alignment/>
      <protection/>
    </xf>
    <xf numFmtId="3" fontId="3" fillId="0" borderId="0" xfId="52" applyNumberFormat="1" applyFont="1" applyBorder="1" applyAlignment="1">
      <alignment/>
    </xf>
    <xf numFmtId="0" fontId="3" fillId="0" borderId="28" xfId="58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25" xfId="60" applyFont="1" applyBorder="1">
      <alignment/>
      <protection/>
    </xf>
    <xf numFmtId="3" fontId="3" fillId="0" borderId="0" xfId="53" applyNumberFormat="1" applyFont="1" applyBorder="1" applyAlignment="1">
      <alignment/>
    </xf>
    <xf numFmtId="0" fontId="7" fillId="0" borderId="27" xfId="58" applyFont="1" applyBorder="1" applyAlignment="1" quotePrefix="1">
      <alignment horizontal="left"/>
      <protection/>
    </xf>
    <xf numFmtId="0" fontId="7" fillId="0" borderId="17" xfId="58" applyFont="1" applyBorder="1" applyAlignment="1" quotePrefix="1">
      <alignment horizontal="right"/>
      <protection/>
    </xf>
    <xf numFmtId="0" fontId="7" fillId="0" borderId="18" xfId="58" applyFont="1" applyBorder="1" applyAlignment="1" quotePrefix="1">
      <alignment horizontal="right"/>
      <protection/>
    </xf>
    <xf numFmtId="0" fontId="7" fillId="0" borderId="28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7" fillId="0" borderId="0" xfId="58" applyFont="1" applyBorder="1" applyAlignment="1" quotePrefix="1">
      <alignment horizontal="right"/>
      <protection/>
    </xf>
    <xf numFmtId="0" fontId="7" fillId="0" borderId="20" xfId="58" applyFont="1" applyBorder="1" applyAlignment="1" quotePrefix="1">
      <alignment horizontal="right"/>
      <protection/>
    </xf>
    <xf numFmtId="0" fontId="7" fillId="0" borderId="29" xfId="58" applyFont="1" applyBorder="1">
      <alignment/>
      <protection/>
    </xf>
    <xf numFmtId="0" fontId="7" fillId="0" borderId="22" xfId="58" applyFont="1" applyBorder="1" applyAlignment="1" quotePrefix="1">
      <alignment horizontal="right"/>
      <protection/>
    </xf>
    <xf numFmtId="0" fontId="7" fillId="0" borderId="23" xfId="58" applyFont="1" applyBorder="1" applyAlignment="1" quotePrefix="1">
      <alignment horizontal="right"/>
      <protection/>
    </xf>
    <xf numFmtId="0" fontId="7" fillId="0" borderId="20" xfId="58" applyFont="1" applyBorder="1" applyAlignment="1">
      <alignment horizontal="right"/>
      <protection/>
    </xf>
    <xf numFmtId="0" fontId="7" fillId="0" borderId="27" xfId="59" applyFont="1" applyBorder="1" applyAlignment="1" quotePrefix="1">
      <alignment horizontal="left"/>
      <protection/>
    </xf>
    <xf numFmtId="0" fontId="7" fillId="0" borderId="17" xfId="59" applyFont="1" applyBorder="1" applyAlignment="1" quotePrefix="1">
      <alignment horizontal="right"/>
      <protection/>
    </xf>
    <xf numFmtId="0" fontId="7" fillId="0" borderId="30" xfId="59" applyFont="1" applyBorder="1" applyAlignment="1" quotePrefix="1">
      <alignment horizontal="left"/>
      <protection/>
    </xf>
    <xf numFmtId="0" fontId="7" fillId="0" borderId="17" xfId="59" applyFont="1" applyBorder="1" applyAlignment="1">
      <alignment horizontal="right"/>
      <protection/>
    </xf>
    <xf numFmtId="0" fontId="7" fillId="0" borderId="18" xfId="59" applyFont="1" applyBorder="1" applyAlignment="1" quotePrefix="1">
      <alignment horizontal="right"/>
      <protection/>
    </xf>
    <xf numFmtId="0" fontId="7" fillId="0" borderId="28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Border="1" applyAlignment="1" quotePrefix="1">
      <alignment horizontal="right"/>
      <protection/>
    </xf>
    <xf numFmtId="0" fontId="7" fillId="0" borderId="20" xfId="59" applyFont="1" applyBorder="1" applyAlignment="1" quotePrefix="1">
      <alignment horizontal="right"/>
      <protection/>
    </xf>
    <xf numFmtId="0" fontId="7" fillId="0" borderId="29" xfId="59" applyFont="1" applyBorder="1">
      <alignment/>
      <protection/>
    </xf>
    <xf numFmtId="0" fontId="7" fillId="0" borderId="22" xfId="59" applyFont="1" applyBorder="1" applyAlignment="1" quotePrefix="1">
      <alignment horizontal="right"/>
      <protection/>
    </xf>
    <xf numFmtId="0" fontId="7" fillId="0" borderId="23" xfId="59" applyFont="1" applyBorder="1" applyAlignment="1" quotePrefix="1">
      <alignment horizontal="right"/>
      <protection/>
    </xf>
    <xf numFmtId="0" fontId="7" fillId="0" borderId="27" xfId="60" applyFont="1" applyBorder="1" applyAlignment="1" quotePrefix="1">
      <alignment horizontal="left"/>
      <protection/>
    </xf>
    <xf numFmtId="0" fontId="7" fillId="0" borderId="30" xfId="60" applyFont="1" applyBorder="1" applyAlignment="1" quotePrefix="1">
      <alignment horizontal="left"/>
      <protection/>
    </xf>
    <xf numFmtId="0" fontId="7" fillId="0" borderId="30" xfId="60" applyFont="1" applyBorder="1">
      <alignment/>
      <protection/>
    </xf>
    <xf numFmtId="0" fontId="7" fillId="0" borderId="30" xfId="60" applyFont="1" applyBorder="1" applyAlignment="1" quotePrefix="1">
      <alignment horizontal="center"/>
      <protection/>
    </xf>
    <xf numFmtId="0" fontId="7" fillId="0" borderId="30" xfId="60" applyFont="1" applyBorder="1" applyAlignment="1">
      <alignment horizontal="center"/>
      <protection/>
    </xf>
    <xf numFmtId="0" fontId="7" fillId="0" borderId="17" xfId="60" applyFont="1" applyBorder="1" applyAlignment="1">
      <alignment horizontal="right"/>
      <protection/>
    </xf>
    <xf numFmtId="0" fontId="7" fillId="0" borderId="18" xfId="60" applyFont="1" applyBorder="1" applyAlignment="1" quotePrefix="1">
      <alignment horizontal="right"/>
      <protection/>
    </xf>
    <xf numFmtId="0" fontId="7" fillId="0" borderId="28" xfId="60" applyFont="1" applyBorder="1">
      <alignment/>
      <protection/>
    </xf>
    <xf numFmtId="0" fontId="7" fillId="0" borderId="0" xfId="60" applyFont="1" applyBorder="1" applyAlignment="1">
      <alignment horizontal="right"/>
      <protection/>
    </xf>
    <xf numFmtId="0" fontId="7" fillId="0" borderId="0" xfId="60" applyFont="1" applyBorder="1" applyAlignment="1" quotePrefix="1">
      <alignment horizontal="right"/>
      <protection/>
    </xf>
    <xf numFmtId="0" fontId="7" fillId="0" borderId="20" xfId="60" applyFont="1" applyBorder="1" applyAlignment="1">
      <alignment horizontal="right"/>
      <protection/>
    </xf>
    <xf numFmtId="0" fontId="7" fillId="0" borderId="29" xfId="60" applyFont="1" applyBorder="1">
      <alignment/>
      <protection/>
    </xf>
    <xf numFmtId="0" fontId="7" fillId="0" borderId="22" xfId="60" applyFont="1" applyBorder="1" applyAlignment="1">
      <alignment horizontal="right"/>
      <protection/>
    </xf>
    <xf numFmtId="0" fontId="7" fillId="0" borderId="22" xfId="60" applyFont="1" applyBorder="1" applyAlignment="1" quotePrefix="1">
      <alignment horizontal="right"/>
      <protection/>
    </xf>
    <xf numFmtId="0" fontId="7" fillId="0" borderId="22" xfId="60" applyFont="1" applyBorder="1">
      <alignment/>
      <protection/>
    </xf>
    <xf numFmtId="0" fontId="7" fillId="0" borderId="23" xfId="60" applyFont="1" applyBorder="1" applyAlignment="1" quotePrefix="1">
      <alignment horizontal="right"/>
      <protection/>
    </xf>
    <xf numFmtId="0" fontId="7" fillId="0" borderId="0" xfId="60" applyFont="1" applyAlignment="1">
      <alignment horizontal="right"/>
      <protection/>
    </xf>
    <xf numFmtId="0" fontId="7" fillId="0" borderId="20" xfId="60" applyFont="1" applyBorder="1" applyAlignment="1" quotePrefix="1">
      <alignment horizontal="right"/>
      <protection/>
    </xf>
    <xf numFmtId="0" fontId="7" fillId="0" borderId="0" xfId="60" applyFont="1" applyBorder="1" applyAlignment="1">
      <alignment horizontal="center"/>
      <protection/>
    </xf>
    <xf numFmtId="0" fontId="7" fillId="0" borderId="0" xfId="60" applyFont="1" applyBorder="1" applyAlignment="1">
      <alignment horizontal="left"/>
      <protection/>
    </xf>
    <xf numFmtId="3" fontId="1" fillId="0" borderId="0" xfId="61" applyNumberFormat="1" applyFont="1" applyFill="1">
      <alignment/>
      <protection/>
    </xf>
    <xf numFmtId="3" fontId="0" fillId="0" borderId="0" xfId="0" applyNumberFormat="1" applyAlignment="1">
      <alignment/>
    </xf>
    <xf numFmtId="3" fontId="1" fillId="0" borderId="0" xfId="61" applyNumberFormat="1" applyFont="1" applyBorder="1" applyAlignment="1">
      <alignment horizontal="right"/>
      <protection/>
    </xf>
    <xf numFmtId="0" fontId="1" fillId="0" borderId="0" xfId="61" applyFont="1" applyFill="1">
      <alignment/>
      <protection/>
    </xf>
    <xf numFmtId="0" fontId="0" fillId="0" borderId="0" xfId="0" applyFill="1" applyAlignment="1">
      <alignment/>
    </xf>
    <xf numFmtId="3" fontId="4" fillId="0" borderId="0" xfId="54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" fillId="0" borderId="13" xfId="54" applyNumberFormat="1" applyFont="1" applyBorder="1" applyAlignment="1">
      <alignment horizontal="right"/>
    </xf>
    <xf numFmtId="3" fontId="1" fillId="0" borderId="13" xfId="54" applyNumberFormat="1" applyFont="1" applyBorder="1" applyAlignment="1">
      <alignment/>
    </xf>
    <xf numFmtId="3" fontId="1" fillId="0" borderId="13" xfId="61" applyNumberFormat="1" applyFont="1" applyBorder="1">
      <alignment/>
      <protection/>
    </xf>
    <xf numFmtId="3" fontId="1" fillId="0" borderId="24" xfId="61" applyNumberFormat="1" applyFont="1" applyBorder="1" applyAlignment="1">
      <alignment horizontal="right"/>
      <protection/>
    </xf>
    <xf numFmtId="3" fontId="50" fillId="0" borderId="0" xfId="0" applyNumberFormat="1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3" fontId="51" fillId="0" borderId="31" xfId="54" applyNumberFormat="1" applyFont="1" applyBorder="1" applyAlignment="1">
      <alignment horizontal="right"/>
    </xf>
    <xf numFmtId="38" fontId="1" fillId="0" borderId="31" xfId="61" applyNumberFormat="1" applyFont="1" applyBorder="1" applyAlignment="1">
      <alignment horizontal="right"/>
      <protection/>
    </xf>
    <xf numFmtId="3" fontId="3" fillId="0" borderId="31" xfId="61" applyNumberFormat="1" applyFont="1" applyBorder="1" applyAlignment="1">
      <alignment horizontal="right"/>
      <protection/>
    </xf>
    <xf numFmtId="38" fontId="1" fillId="0" borderId="32" xfId="61" applyNumberFormat="1" applyFont="1" applyBorder="1" applyAlignment="1">
      <alignment horizontal="right"/>
      <protection/>
    </xf>
    <xf numFmtId="0" fontId="1" fillId="0" borderId="28" xfId="61" applyFont="1" applyBorder="1" applyAlignment="1" quotePrefix="1">
      <alignment horizontal="left"/>
      <protection/>
    </xf>
    <xf numFmtId="0" fontId="4" fillId="0" borderId="33" xfId="61" applyFont="1" applyBorder="1" applyAlignment="1" quotePrefix="1">
      <alignment horizontal="left"/>
      <protection/>
    </xf>
    <xf numFmtId="0" fontId="6" fillId="0" borderId="33" xfId="61" applyFont="1" applyBorder="1" applyAlignment="1" quotePrefix="1">
      <alignment horizontal="left"/>
      <protection/>
    </xf>
    <xf numFmtId="0" fontId="1" fillId="0" borderId="33" xfId="61" applyFont="1" applyBorder="1">
      <alignment/>
      <protection/>
    </xf>
    <xf numFmtId="0" fontId="1" fillId="0" borderId="34" xfId="61" applyFont="1" applyBorder="1">
      <alignment/>
      <protection/>
    </xf>
    <xf numFmtId="0" fontId="1" fillId="0" borderId="35" xfId="61" applyFont="1" applyBorder="1">
      <alignment/>
      <protection/>
    </xf>
    <xf numFmtId="0" fontId="7" fillId="0" borderId="31" xfId="61" applyFont="1" applyBorder="1" applyAlignment="1">
      <alignment horizontal="right"/>
      <protection/>
    </xf>
    <xf numFmtId="0" fontId="1" fillId="0" borderId="36" xfId="61" applyFont="1" applyBorder="1">
      <alignment/>
      <protection/>
    </xf>
    <xf numFmtId="0" fontId="2" fillId="0" borderId="28" xfId="58" applyNumberFormat="1" applyFont="1" applyFill="1" applyBorder="1" applyAlignment="1">
      <alignment horizontal="left"/>
      <protection/>
    </xf>
    <xf numFmtId="3" fontId="3" fillId="0" borderId="0" xfId="53" applyNumberFormat="1" applyFont="1" applyFill="1" applyBorder="1" applyAlignment="1">
      <alignment/>
    </xf>
    <xf numFmtId="3" fontId="3" fillId="0" borderId="11" xfId="60" applyNumberFormat="1" applyFont="1" applyFill="1" applyBorder="1" applyAlignment="1" quotePrefix="1">
      <alignment horizontal="right"/>
      <protection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1" fillId="33" borderId="0" xfId="58" applyFont="1" applyFill="1">
      <alignment/>
      <protection/>
    </xf>
    <xf numFmtId="49" fontId="2" fillId="33" borderId="28" xfId="58" applyNumberFormat="1" applyFont="1" applyFill="1" applyBorder="1" applyAlignment="1">
      <alignment horizontal="left"/>
      <protection/>
    </xf>
    <xf numFmtId="3" fontId="3" fillId="33" borderId="11" xfId="58" applyNumberFormat="1" applyFont="1" applyFill="1" applyBorder="1">
      <alignment/>
      <protection/>
    </xf>
    <xf numFmtId="0" fontId="2" fillId="33" borderId="28" xfId="58" applyNumberFormat="1" applyFont="1" applyFill="1" applyBorder="1" applyAlignment="1">
      <alignment horizontal="left"/>
      <protection/>
    </xf>
    <xf numFmtId="3" fontId="3" fillId="33" borderId="11" xfId="59" applyNumberFormat="1" applyFont="1" applyFill="1" applyBorder="1">
      <alignment/>
      <protection/>
    </xf>
    <xf numFmtId="0" fontId="2" fillId="33" borderId="28" xfId="58" applyNumberFormat="1" applyFont="1" applyFill="1" applyBorder="1" applyAlignment="1" quotePrefix="1">
      <alignment horizontal="left"/>
      <protection/>
    </xf>
    <xf numFmtId="3" fontId="3" fillId="33" borderId="0" xfId="60" applyNumberFormat="1" applyFont="1" applyFill="1" applyBorder="1">
      <alignment/>
      <protection/>
    </xf>
    <xf numFmtId="3" fontId="3" fillId="33" borderId="11" xfId="60" applyNumberFormat="1" applyFont="1" applyFill="1" applyBorder="1">
      <alignment/>
      <protection/>
    </xf>
    <xf numFmtId="3" fontId="1" fillId="33" borderId="0" xfId="60" applyNumberFormat="1" applyFont="1" applyFill="1">
      <alignment/>
      <protection/>
    </xf>
    <xf numFmtId="0" fontId="2" fillId="0" borderId="37" xfId="58" applyFont="1" applyFill="1" applyBorder="1" applyAlignment="1">
      <alignment horizontal="left"/>
      <protection/>
    </xf>
    <xf numFmtId="0" fontId="1" fillId="0" borderId="0" xfId="0" applyFont="1" applyFill="1" applyAlignment="1">
      <alignment/>
    </xf>
    <xf numFmtId="3" fontId="3" fillId="0" borderId="38" xfId="58" applyNumberFormat="1" applyFont="1" applyFill="1" applyBorder="1">
      <alignment/>
      <protection/>
    </xf>
    <xf numFmtId="0" fontId="2" fillId="0" borderId="37" xfId="58" applyFont="1" applyFill="1" applyBorder="1" applyAlignment="1" quotePrefix="1">
      <alignment horizontal="left"/>
      <protection/>
    </xf>
    <xf numFmtId="0" fontId="2" fillId="0" borderId="37" xfId="58" applyFont="1" applyFill="1" applyBorder="1">
      <alignment/>
      <protection/>
    </xf>
    <xf numFmtId="0" fontId="1" fillId="0" borderId="0" xfId="58" applyFont="1" applyFill="1">
      <alignment/>
      <protection/>
    </xf>
    <xf numFmtId="170" fontId="0" fillId="0" borderId="0" xfId="0" applyNumberFormat="1" applyFont="1" applyBorder="1" applyAlignment="1">
      <alignment/>
    </xf>
    <xf numFmtId="0" fontId="8" fillId="0" borderId="0" xfId="60" applyFont="1" applyBorder="1">
      <alignment/>
      <protection/>
    </xf>
    <xf numFmtId="169" fontId="1" fillId="0" borderId="0" xfId="53" applyNumberFormat="1" applyFont="1" applyBorder="1" applyAlignment="1">
      <alignment/>
    </xf>
    <xf numFmtId="38" fontId="1" fillId="0" borderId="0" xfId="60" applyNumberFormat="1" applyFont="1" applyBorder="1">
      <alignment/>
      <protection/>
    </xf>
    <xf numFmtId="0" fontId="3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17" fontId="1" fillId="0" borderId="0" xfId="61" applyNumberFormat="1" applyFont="1">
      <alignment/>
      <protection/>
    </xf>
    <xf numFmtId="0" fontId="2" fillId="0" borderId="28" xfId="58" applyNumberFormat="1" applyFont="1" applyFill="1" applyBorder="1" applyAlignment="1" quotePrefix="1">
      <alignment horizontal="left"/>
      <protection/>
    </xf>
    <xf numFmtId="3" fontId="2" fillId="0" borderId="11" xfId="61" applyNumberFormat="1" applyFont="1" applyFill="1" applyBorder="1" applyAlignment="1">
      <alignment horizontal="right"/>
      <protection/>
    </xf>
    <xf numFmtId="0" fontId="52" fillId="0" borderId="14" xfId="60" applyFont="1" applyBorder="1">
      <alignment/>
      <protection/>
    </xf>
    <xf numFmtId="169" fontId="1" fillId="0" borderId="33" xfId="53" applyNumberFormat="1" applyFont="1" applyBorder="1" applyAlignment="1">
      <alignment/>
    </xf>
    <xf numFmtId="38" fontId="1" fillId="0" borderId="33" xfId="60" applyNumberFormat="1" applyFont="1" applyBorder="1">
      <alignment/>
      <protection/>
    </xf>
    <xf numFmtId="0" fontId="3" fillId="0" borderId="33" xfId="60" applyFont="1" applyBorder="1">
      <alignment/>
      <protection/>
    </xf>
    <xf numFmtId="0" fontId="1" fillId="0" borderId="33" xfId="60" applyFont="1" applyBorder="1">
      <alignment/>
      <protection/>
    </xf>
    <xf numFmtId="0" fontId="3" fillId="0" borderId="39" xfId="60" applyFont="1" applyBorder="1">
      <alignment/>
      <protection/>
    </xf>
    <xf numFmtId="3" fontId="4" fillId="0" borderId="40" xfId="54" applyNumberFormat="1" applyFont="1" applyBorder="1" applyAlignment="1">
      <alignment horizontal="right"/>
    </xf>
    <xf numFmtId="3" fontId="51" fillId="0" borderId="41" xfId="54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9" fontId="1" fillId="0" borderId="0" xfId="61" applyNumberFormat="1" applyFont="1">
      <alignment/>
      <protection/>
    </xf>
    <xf numFmtId="9" fontId="50" fillId="0" borderId="0" xfId="0" applyNumberFormat="1" applyFont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0" fontId="7" fillId="0" borderId="30" xfId="60" applyFont="1" applyBorder="1" applyAlignment="1" quotePrefix="1">
      <alignment horizontal="center"/>
      <protection/>
    </xf>
    <xf numFmtId="0" fontId="7" fillId="0" borderId="30" xfId="60" applyFont="1" applyBorder="1" applyAlignment="1">
      <alignment horizontal="center"/>
      <protection/>
    </xf>
    <xf numFmtId="170" fontId="0" fillId="33" borderId="0" xfId="49" applyNumberFormat="1" applyFont="1" applyFill="1" applyBorder="1" applyAlignment="1" applyProtection="1">
      <alignment/>
      <protection hidden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SOAPAB" xfId="51"/>
    <cellStyle name="Millares_SOAPC" xfId="52"/>
    <cellStyle name="Millares_SOAPDE" xfId="53"/>
    <cellStyle name="Millares_SOAPFGH" xfId="54"/>
    <cellStyle name="Currency" xfId="55"/>
    <cellStyle name="Currency [0]" xfId="56"/>
    <cellStyle name="Neutral" xfId="57"/>
    <cellStyle name="Normal_SOAPAB" xfId="58"/>
    <cellStyle name="Normal_SOAPC" xfId="59"/>
    <cellStyle name="Normal_SOAPDE" xfId="60"/>
    <cellStyle name="Normal_SOAPFGH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alenzu\AppData\Local\Temp\Rar$DIa0.119\SOAP%20(NOTA%2025.5)_2016_c&#237;as.incl.%20Sept%20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s_Ref"/>
      <sheetName val="NOTA 25.5"/>
      <sheetName val="603"/>
      <sheetName val="603 VIDA"/>
      <sheetName val="604"/>
      <sheetName val="608 Vida"/>
      <sheetName val="Cuadro N°2"/>
      <sheetName val="BBDD2"/>
      <sheetName val="601"/>
      <sheetName val="601 Vida"/>
      <sheetName val="BBDD NOTA 25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34"/>
  <sheetViews>
    <sheetView zoomScalePageLayoutView="0" workbookViewId="0" topLeftCell="A7">
      <selection activeCell="F7" sqref="F1:J16384"/>
    </sheetView>
  </sheetViews>
  <sheetFormatPr defaultColWidth="11.421875" defaultRowHeight="12.75"/>
  <cols>
    <col min="1" max="1" width="22.421875" style="13" customWidth="1"/>
    <col min="2" max="2" width="12.421875" style="13" customWidth="1"/>
    <col min="3" max="3" width="28.140625" style="13" customWidth="1"/>
    <col min="4" max="4" width="27.7109375" style="13" customWidth="1"/>
    <col min="5" max="5" width="26.8515625" style="91" customWidth="1"/>
    <col min="6" max="6" width="19.57421875" style="13" customWidth="1"/>
    <col min="7" max="16384" width="11.421875" style="13" customWidth="1"/>
  </cols>
  <sheetData>
    <row r="1" ht="12.75">
      <c r="A1" s="12"/>
    </row>
    <row r="2" ht="12.75">
      <c r="A2" s="12"/>
    </row>
    <row r="3" spans="1:5" ht="12.75">
      <c r="A3" s="90" t="s">
        <v>62</v>
      </c>
      <c r="B3" s="14"/>
      <c r="C3" s="14"/>
      <c r="D3" s="14"/>
      <c r="E3" s="92"/>
    </row>
    <row r="5" ht="12.75">
      <c r="A5" s="114" t="s">
        <v>63</v>
      </c>
    </row>
    <row r="6" spans="1:2" ht="12.75" customHeight="1">
      <c r="A6" s="111" t="s">
        <v>96</v>
      </c>
      <c r="B6" s="15"/>
    </row>
    <row r="7" spans="1:5" ht="12.75" customHeight="1">
      <c r="A7" s="127"/>
      <c r="B7" s="128" t="s">
        <v>47</v>
      </c>
      <c r="C7" s="128" t="s">
        <v>47</v>
      </c>
      <c r="D7" s="128" t="s">
        <v>47</v>
      </c>
      <c r="E7" s="129" t="s">
        <v>64</v>
      </c>
    </row>
    <row r="8" spans="1:5" ht="12.75" customHeight="1">
      <c r="A8" s="130" t="s">
        <v>1</v>
      </c>
      <c r="B8" s="131" t="s">
        <v>65</v>
      </c>
      <c r="C8" s="132" t="s">
        <v>23</v>
      </c>
      <c r="D8" s="131" t="s">
        <v>66</v>
      </c>
      <c r="E8" s="133" t="s">
        <v>67</v>
      </c>
    </row>
    <row r="9" spans="1:5" ht="12.75">
      <c r="A9" s="134"/>
      <c r="B9" s="135" t="s">
        <v>68</v>
      </c>
      <c r="C9" s="135" t="s">
        <v>69</v>
      </c>
      <c r="D9" s="135" t="s">
        <v>70</v>
      </c>
      <c r="E9" s="136" t="s">
        <v>71</v>
      </c>
    </row>
    <row r="10" spans="1:5" s="200" customFormat="1" ht="12.75">
      <c r="A10" s="209" t="s">
        <v>92</v>
      </c>
      <c r="B10" s="210"/>
      <c r="C10" s="210"/>
      <c r="D10" s="89"/>
      <c r="E10" s="211">
        <f aca="true" t="shared" si="0" ref="E10:E15">SUM(B10:D10)</f>
        <v>0</v>
      </c>
    </row>
    <row r="11" spans="1:5" s="200" customFormat="1" ht="12.75">
      <c r="A11" s="209" t="s">
        <v>86</v>
      </c>
      <c r="B11" s="210">
        <v>3</v>
      </c>
      <c r="C11" s="210"/>
      <c r="D11" s="89">
        <v>4387</v>
      </c>
      <c r="E11" s="211">
        <f t="shared" si="0"/>
        <v>4390</v>
      </c>
    </row>
    <row r="12" spans="1:5" s="200" customFormat="1" ht="12.75">
      <c r="A12" s="209" t="s">
        <v>91</v>
      </c>
      <c r="B12" s="210">
        <v>674</v>
      </c>
      <c r="C12" s="210">
        <v>511</v>
      </c>
      <c r="D12" s="89">
        <v>460</v>
      </c>
      <c r="E12" s="211">
        <f t="shared" si="0"/>
        <v>1645</v>
      </c>
    </row>
    <row r="13" spans="1:5" s="200" customFormat="1" ht="12.75">
      <c r="A13" s="209" t="s">
        <v>95</v>
      </c>
      <c r="B13" s="210"/>
      <c r="C13" s="210">
        <v>6</v>
      </c>
      <c r="D13" s="89">
        <v>1662</v>
      </c>
      <c r="E13" s="211">
        <f>SUM(B13:D13)</f>
        <v>1668</v>
      </c>
    </row>
    <row r="14" spans="1:5" s="200" customFormat="1" ht="12.75">
      <c r="A14" s="209" t="s">
        <v>9</v>
      </c>
      <c r="B14" s="210"/>
      <c r="C14" s="210"/>
      <c r="D14" s="89">
        <v>143</v>
      </c>
      <c r="E14" s="211">
        <f t="shared" si="0"/>
        <v>143</v>
      </c>
    </row>
    <row r="15" spans="1:5" s="200" customFormat="1" ht="12.75">
      <c r="A15" s="209" t="s">
        <v>93</v>
      </c>
      <c r="B15" s="89"/>
      <c r="C15" s="89"/>
      <c r="D15" s="89">
        <v>488</v>
      </c>
      <c r="E15" s="211">
        <f t="shared" si="0"/>
        <v>488</v>
      </c>
    </row>
    <row r="16" spans="1:5" s="200" customFormat="1" ht="12.75">
      <c r="A16" s="212" t="s">
        <v>82</v>
      </c>
      <c r="B16" s="89">
        <v>6</v>
      </c>
      <c r="C16" s="89"/>
      <c r="D16" s="89">
        <v>1741</v>
      </c>
      <c r="E16" s="211">
        <f>SUM(B16:D16)</f>
        <v>1747</v>
      </c>
    </row>
    <row r="17" spans="1:5" s="200" customFormat="1" ht="12.75">
      <c r="A17" s="209" t="s">
        <v>88</v>
      </c>
      <c r="B17" s="89"/>
      <c r="C17" s="89">
        <v>530</v>
      </c>
      <c r="D17" s="89">
        <v>5004</v>
      </c>
      <c r="E17" s="211">
        <f aca="true" t="shared" si="1" ref="E17:E24">SUM(B17:D17)</f>
        <v>5534</v>
      </c>
    </row>
    <row r="18" spans="1:5" s="200" customFormat="1" ht="12.75">
      <c r="A18" s="209" t="s">
        <v>87</v>
      </c>
      <c r="B18" s="89"/>
      <c r="C18" s="89"/>
      <c r="D18" s="89">
        <v>3984</v>
      </c>
      <c r="E18" s="211">
        <f t="shared" si="1"/>
        <v>3984</v>
      </c>
    </row>
    <row r="19" spans="1:5" s="200" customFormat="1" ht="12.75">
      <c r="A19" s="213" t="s">
        <v>83</v>
      </c>
      <c r="B19" s="89">
        <v>265</v>
      </c>
      <c r="C19" s="89"/>
      <c r="D19" s="89">
        <v>1804</v>
      </c>
      <c r="E19" s="211">
        <f t="shared" si="1"/>
        <v>2069</v>
      </c>
    </row>
    <row r="20" spans="1:5" s="200" customFormat="1" ht="12.75">
      <c r="A20" s="213" t="s">
        <v>90</v>
      </c>
      <c r="B20" s="89">
        <v>38</v>
      </c>
      <c r="C20" s="89">
        <v>1</v>
      </c>
      <c r="D20" s="89">
        <v>1790</v>
      </c>
      <c r="E20" s="211">
        <f t="shared" si="1"/>
        <v>1829</v>
      </c>
    </row>
    <row r="21" spans="1:5" s="200" customFormat="1" ht="12.75">
      <c r="A21" s="213" t="s">
        <v>98</v>
      </c>
      <c r="B21" s="89"/>
      <c r="C21" s="89"/>
      <c r="D21" s="89">
        <v>11</v>
      </c>
      <c r="E21" s="211">
        <f t="shared" si="1"/>
        <v>11</v>
      </c>
    </row>
    <row r="22" spans="1:5" s="200" customFormat="1" ht="12.75">
      <c r="A22" s="209" t="s">
        <v>10</v>
      </c>
      <c r="B22" s="89">
        <v>2</v>
      </c>
      <c r="C22" s="89">
        <v>6</v>
      </c>
      <c r="D22" s="89">
        <v>116</v>
      </c>
      <c r="E22" s="211">
        <f t="shared" si="1"/>
        <v>124</v>
      </c>
    </row>
    <row r="23" spans="1:5" s="214" customFormat="1" ht="12.75">
      <c r="A23" s="209" t="s">
        <v>94</v>
      </c>
      <c r="B23" s="89"/>
      <c r="C23" s="89"/>
      <c r="D23" s="89">
        <v>4779</v>
      </c>
      <c r="E23" s="211">
        <f t="shared" si="1"/>
        <v>4779</v>
      </c>
    </row>
    <row r="24" spans="1:5" ht="12.75" customHeight="1">
      <c r="A24" s="209" t="s">
        <v>89</v>
      </c>
      <c r="B24" s="89">
        <v>1</v>
      </c>
      <c r="C24" s="89"/>
      <c r="D24" s="89">
        <v>1159</v>
      </c>
      <c r="E24" s="211">
        <f t="shared" si="1"/>
        <v>1160</v>
      </c>
    </row>
    <row r="25" spans="1:5" ht="12.75" customHeight="1">
      <c r="A25" s="18"/>
      <c r="B25" s="19"/>
      <c r="C25" s="20"/>
      <c r="D25" s="20"/>
      <c r="E25" s="93"/>
    </row>
    <row r="26" spans="1:5" ht="12.75" customHeight="1">
      <c r="A26" s="117" t="s">
        <v>11</v>
      </c>
      <c r="B26" s="118">
        <f>SUM(B10:B24)</f>
        <v>989</v>
      </c>
      <c r="C26" s="118">
        <f>SUM(C10:C24)</f>
        <v>1054</v>
      </c>
      <c r="D26" s="118">
        <f>SUM(D10:D24)</f>
        <v>27528</v>
      </c>
      <c r="E26" s="10">
        <f>SUM(E10:E24)</f>
        <v>29571</v>
      </c>
    </row>
    <row r="27" spans="1:5" ht="12.75" customHeight="1">
      <c r="A27" s="21"/>
      <c r="B27" s="22"/>
      <c r="C27" s="23"/>
      <c r="D27" s="23"/>
      <c r="E27" s="94"/>
    </row>
    <row r="28" spans="2:5" ht="12.75" customHeight="1">
      <c r="B28" s="24"/>
      <c r="C28" s="16"/>
      <c r="D28" s="16"/>
      <c r="E28" s="95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2:4" ht="12.75">
      <c r="B33"/>
      <c r="C33"/>
      <c r="D33"/>
    </row>
    <row r="34" spans="2:4" ht="12.75">
      <c r="B34"/>
      <c r="C34"/>
      <c r="D3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7"/>
  <sheetViews>
    <sheetView zoomScalePageLayoutView="0" workbookViewId="0" topLeftCell="A4">
      <selection activeCell="C21" sqref="C21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24.57421875" style="0" customWidth="1"/>
    <col min="4" max="4" width="33.7109375" style="0" customWidth="1"/>
    <col min="5" max="5" width="27.00390625" style="0" customWidth="1"/>
    <col min="6" max="6" width="20.57421875" style="0" bestFit="1" customWidth="1"/>
  </cols>
  <sheetData>
    <row r="3" ht="12.75">
      <c r="A3" s="90" t="s">
        <v>62</v>
      </c>
    </row>
    <row r="4" spans="1:5" ht="12.75">
      <c r="A4" s="12"/>
      <c r="B4" s="13"/>
      <c r="C4" s="13"/>
      <c r="D4" s="13"/>
      <c r="E4" s="91"/>
    </row>
    <row r="5" spans="1:5" ht="12.75">
      <c r="A5" s="114" t="s">
        <v>72</v>
      </c>
      <c r="B5" s="13"/>
      <c r="C5" s="13"/>
      <c r="D5" s="13"/>
      <c r="E5" s="91"/>
    </row>
    <row r="6" spans="1:5" ht="12.75">
      <c r="A6" s="111" t="str">
        <f>'A-N° Sinies Denun'!A6</f>
        <v>      (entre el 1 de enero y  30 de septiembre 2018)</v>
      </c>
      <c r="B6" s="97"/>
      <c r="C6" s="13"/>
      <c r="D6" s="13"/>
      <c r="E6" s="91"/>
    </row>
    <row r="7" spans="1:5" ht="12.75">
      <c r="A7" s="127"/>
      <c r="B7" s="128" t="s">
        <v>47</v>
      </c>
      <c r="C7" s="128" t="s">
        <v>47</v>
      </c>
      <c r="D7" s="128" t="s">
        <v>47</v>
      </c>
      <c r="E7" s="129" t="s">
        <v>35</v>
      </c>
    </row>
    <row r="8" spans="1:5" ht="12.75">
      <c r="A8" s="130" t="s">
        <v>1</v>
      </c>
      <c r="B8" s="131" t="s">
        <v>51</v>
      </c>
      <c r="C8" s="132" t="s">
        <v>73</v>
      </c>
      <c r="D8" s="131" t="s">
        <v>52</v>
      </c>
      <c r="E8" s="137"/>
    </row>
    <row r="9" spans="1:5" ht="12.75">
      <c r="A9" s="134"/>
      <c r="B9" s="135" t="s">
        <v>74</v>
      </c>
      <c r="C9" s="135" t="s">
        <v>75</v>
      </c>
      <c r="D9" s="135" t="s">
        <v>76</v>
      </c>
      <c r="E9" s="136" t="s">
        <v>77</v>
      </c>
    </row>
    <row r="10" spans="1:5" ht="12.75">
      <c r="A10" s="201" t="str">
        <f>'A-N° Sinies Denun'!A10</f>
        <v>AIG</v>
      </c>
      <c r="B10" s="199"/>
      <c r="C10" s="199"/>
      <c r="D10" s="199"/>
      <c r="E10" s="202">
        <f aca="true" t="shared" si="0" ref="E10:E24">SUM(B10:D10)</f>
        <v>0</v>
      </c>
    </row>
    <row r="11" spans="1:5" ht="12.75">
      <c r="A11" s="201" t="str">
        <f>'A-N° Sinies Denun'!A11</f>
        <v>Bci</v>
      </c>
      <c r="B11" s="199">
        <v>597</v>
      </c>
      <c r="C11" s="199">
        <v>3663</v>
      </c>
      <c r="D11" s="199">
        <v>127</v>
      </c>
      <c r="E11" s="202">
        <f t="shared" si="0"/>
        <v>4387</v>
      </c>
    </row>
    <row r="12" spans="1:5" ht="12.75">
      <c r="A12" s="201" t="str">
        <f>'A-N° Sinies Denun'!A12</f>
        <v>BNP PARIBAS CARDIF</v>
      </c>
      <c r="B12" s="199">
        <v>338</v>
      </c>
      <c r="C12" s="199"/>
      <c r="D12" s="235">
        <v>122</v>
      </c>
      <c r="E12" s="202">
        <f t="shared" si="0"/>
        <v>460</v>
      </c>
    </row>
    <row r="13" spans="1:5" ht="12.75">
      <c r="A13" s="201" t="str">
        <f>'A-N° Sinies Denun'!A13</f>
        <v>Bupa</v>
      </c>
      <c r="B13" s="199">
        <v>1645</v>
      </c>
      <c r="C13" s="199"/>
      <c r="D13" s="199">
        <v>17</v>
      </c>
      <c r="E13" s="202">
        <f t="shared" si="0"/>
        <v>1662</v>
      </c>
    </row>
    <row r="14" spans="1:5" ht="12.75">
      <c r="A14" s="201" t="str">
        <f>'A-N° Sinies Denun'!A14</f>
        <v>Chilena Consolidada</v>
      </c>
      <c r="B14" s="199">
        <v>30</v>
      </c>
      <c r="C14" s="199"/>
      <c r="D14" s="199">
        <v>113</v>
      </c>
      <c r="E14" s="202">
        <f t="shared" si="0"/>
        <v>143</v>
      </c>
    </row>
    <row r="15" spans="1:5" ht="12.75">
      <c r="A15" s="201" t="str">
        <f>'A-N° Sinies Denun'!A15</f>
        <v>Chubb</v>
      </c>
      <c r="B15" s="199">
        <v>299</v>
      </c>
      <c r="C15" s="199"/>
      <c r="D15" s="199">
        <v>189</v>
      </c>
      <c r="E15" s="202">
        <f>SUM(B15:D15)</f>
        <v>488</v>
      </c>
    </row>
    <row r="16" spans="1:5" ht="12.75">
      <c r="A16" s="201" t="str">
        <f>'A-N° Sinies Denun'!A16</f>
        <v>Consorcio Nacional</v>
      </c>
      <c r="B16" s="199">
        <v>51</v>
      </c>
      <c r="C16" s="199">
        <v>1560</v>
      </c>
      <c r="D16" s="199">
        <v>130</v>
      </c>
      <c r="E16" s="202">
        <f>SUM(B16:D16)</f>
        <v>1741</v>
      </c>
    </row>
    <row r="17" spans="1:5" ht="12.75">
      <c r="A17" s="201" t="str">
        <f>'A-N° Sinies Denun'!A17</f>
        <v>HDI</v>
      </c>
      <c r="B17" s="199">
        <v>4417</v>
      </c>
      <c r="C17" s="199">
        <v>59</v>
      </c>
      <c r="D17" s="199">
        <v>528</v>
      </c>
      <c r="E17" s="202">
        <f t="shared" si="0"/>
        <v>5004</v>
      </c>
    </row>
    <row r="18" spans="1:5" ht="12.75">
      <c r="A18" s="201" t="str">
        <f>'A-N° Sinies Denun'!A18</f>
        <v>Liberty</v>
      </c>
      <c r="B18" s="199">
        <v>446</v>
      </c>
      <c r="C18" s="199">
        <v>3355</v>
      </c>
      <c r="D18" s="199">
        <v>183</v>
      </c>
      <c r="E18" s="202">
        <f>SUM(B18:D18)</f>
        <v>3984</v>
      </c>
    </row>
    <row r="19" spans="1:5" ht="12.75">
      <c r="A19" s="201" t="str">
        <f>'A-N° Sinies Denun'!A19</f>
        <v>Mapfre</v>
      </c>
      <c r="B19" s="199">
        <v>811</v>
      </c>
      <c r="C19" s="199">
        <v>817</v>
      </c>
      <c r="D19" s="199">
        <v>176</v>
      </c>
      <c r="E19" s="202">
        <f t="shared" si="0"/>
        <v>1804</v>
      </c>
    </row>
    <row r="20" spans="1:5" ht="12.75">
      <c r="A20" s="201" t="str">
        <f>'A-N° Sinies Denun'!A20</f>
        <v>Mutual de Seguros</v>
      </c>
      <c r="B20" s="199">
        <v>1699</v>
      </c>
      <c r="C20" s="199"/>
      <c r="D20" s="199">
        <v>91</v>
      </c>
      <c r="E20" s="202">
        <f t="shared" si="0"/>
        <v>1790</v>
      </c>
    </row>
    <row r="21" spans="1:5" ht="12.75">
      <c r="A21" s="201" t="str">
        <f>'A-N° Sinies Denun'!A21</f>
        <v>Porvenir</v>
      </c>
      <c r="B21" s="199">
        <v>11</v>
      </c>
      <c r="C21" s="199"/>
      <c r="D21" s="199"/>
      <c r="E21" s="202">
        <f t="shared" si="0"/>
        <v>11</v>
      </c>
    </row>
    <row r="22" spans="1:5" ht="12.75">
      <c r="A22" s="201" t="str">
        <f>'A-N° Sinies Denun'!A22</f>
        <v>Renta Nacional</v>
      </c>
      <c r="B22" s="199">
        <v>58</v>
      </c>
      <c r="C22" s="199">
        <v>58</v>
      </c>
      <c r="D22" s="199"/>
      <c r="E22" s="202">
        <f t="shared" si="0"/>
        <v>116</v>
      </c>
    </row>
    <row r="23" spans="1:5" ht="12.75">
      <c r="A23" s="201" t="str">
        <f>'A-N° Sinies Denun'!A23</f>
        <v>Suramericana</v>
      </c>
      <c r="B23" s="199">
        <v>813</v>
      </c>
      <c r="C23" s="199">
        <v>3305</v>
      </c>
      <c r="D23" s="199">
        <v>661</v>
      </c>
      <c r="E23" s="202">
        <f>SUM(B23:D23)</f>
        <v>4779</v>
      </c>
    </row>
    <row r="24" spans="1:5" ht="12.75">
      <c r="A24" s="110" t="str">
        <f>'A-N° Sinies Denun'!A24</f>
        <v>Zenit</v>
      </c>
      <c r="B24" s="199">
        <v>153</v>
      </c>
      <c r="C24" s="199">
        <v>967</v>
      </c>
      <c r="D24" s="199">
        <v>39</v>
      </c>
      <c r="E24" s="96">
        <f t="shared" si="0"/>
        <v>1159</v>
      </c>
    </row>
    <row r="25" spans="1:5" ht="12.75">
      <c r="A25" s="18"/>
      <c r="B25" s="19"/>
      <c r="C25" s="20"/>
      <c r="D25" s="20"/>
      <c r="E25" s="93"/>
    </row>
    <row r="26" spans="1:5" ht="12.75">
      <c r="A26" s="117" t="s">
        <v>11</v>
      </c>
      <c r="B26" s="118">
        <f>SUM(B10:B24)</f>
        <v>11368</v>
      </c>
      <c r="C26" s="119">
        <f>SUM(C10:C24)</f>
        <v>13784</v>
      </c>
      <c r="D26" s="119">
        <f>SUM(D10:D24)</f>
        <v>2376</v>
      </c>
      <c r="E26" s="1">
        <f>SUM(E10:E24)</f>
        <v>27528</v>
      </c>
    </row>
    <row r="27" spans="1:5" ht="15.75">
      <c r="A27" s="21"/>
      <c r="B27" s="22"/>
      <c r="C27" s="23"/>
      <c r="D27" s="23"/>
      <c r="E27" s="94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6"/>
  <sheetViews>
    <sheetView zoomScalePageLayoutView="0" workbookViewId="0" topLeftCell="A4">
      <selection activeCell="E22" sqref="E22"/>
    </sheetView>
  </sheetViews>
  <sheetFormatPr defaultColWidth="11.421875" defaultRowHeight="12.75"/>
  <cols>
    <col min="1" max="1" width="21.57421875" style="26" customWidth="1"/>
    <col min="2" max="2" width="12.421875" style="26" customWidth="1"/>
    <col min="3" max="3" width="22.7109375" style="26" customWidth="1"/>
    <col min="4" max="4" width="21.8515625" style="26" customWidth="1"/>
    <col min="5" max="5" width="23.57421875" style="26" customWidth="1"/>
    <col min="6" max="6" width="21.7109375" style="26" customWidth="1"/>
    <col min="7" max="7" width="22.8515625" style="99" customWidth="1"/>
    <col min="8" max="16384" width="11.421875" style="26" customWidth="1"/>
  </cols>
  <sheetData>
    <row r="1" ht="12.75">
      <c r="A1" s="25"/>
    </row>
    <row r="3" ht="12.75">
      <c r="A3" s="90" t="s">
        <v>62</v>
      </c>
    </row>
    <row r="4" ht="12.75">
      <c r="A4" s="25"/>
    </row>
    <row r="5" ht="12.75">
      <c r="A5" s="115" t="s">
        <v>15</v>
      </c>
    </row>
    <row r="6" spans="1:2" ht="12.75">
      <c r="A6" s="112" t="str">
        <f>'A-N° Sinies Denun'!$A$6</f>
        <v>      (entre el 1 de enero y  30 de septiembre 2018)</v>
      </c>
      <c r="B6" s="98"/>
    </row>
    <row r="7" spans="1:7" ht="12.75">
      <c r="A7" s="138"/>
      <c r="B7" s="139" t="s">
        <v>16</v>
      </c>
      <c r="C7" s="140" t="s">
        <v>81</v>
      </c>
      <c r="D7" s="140"/>
      <c r="E7" s="139" t="s">
        <v>17</v>
      </c>
      <c r="F7" s="141" t="s">
        <v>18</v>
      </c>
      <c r="G7" s="142" t="s">
        <v>19</v>
      </c>
    </row>
    <row r="8" spans="1:7" ht="12.75">
      <c r="A8" s="143" t="s">
        <v>1</v>
      </c>
      <c r="B8" s="144"/>
      <c r="C8" s="145" t="s">
        <v>20</v>
      </c>
      <c r="D8" s="144" t="s">
        <v>21</v>
      </c>
      <c r="E8" s="144" t="s">
        <v>22</v>
      </c>
      <c r="F8" s="144" t="s">
        <v>23</v>
      </c>
      <c r="G8" s="146" t="s">
        <v>24</v>
      </c>
    </row>
    <row r="9" spans="1:7" ht="12.75">
      <c r="A9" s="147"/>
      <c r="B9" s="148" t="s">
        <v>25</v>
      </c>
      <c r="C9" s="148" t="s">
        <v>26</v>
      </c>
      <c r="D9" s="148" t="s">
        <v>27</v>
      </c>
      <c r="E9" s="148" t="s">
        <v>28</v>
      </c>
      <c r="F9" s="148" t="s">
        <v>29</v>
      </c>
      <c r="G9" s="149" t="s">
        <v>30</v>
      </c>
    </row>
    <row r="10" spans="1:7" ht="12.75">
      <c r="A10" s="203" t="str">
        <f>'A-N° Sinies Denun'!A10</f>
        <v>AIG</v>
      </c>
      <c r="B10" s="198"/>
      <c r="C10" s="198"/>
      <c r="D10" s="198"/>
      <c r="E10" s="199"/>
      <c r="F10" s="198"/>
      <c r="G10" s="204">
        <f aca="true" t="shared" si="0" ref="G10:G24">SUM(B10:F10)</f>
        <v>0</v>
      </c>
    </row>
    <row r="11" spans="1:7" ht="12.75">
      <c r="A11" s="203" t="str">
        <f>'A-N° Sinies Denun'!A11</f>
        <v>Bci</v>
      </c>
      <c r="B11" s="198">
        <v>206</v>
      </c>
      <c r="C11" s="198">
        <v>7</v>
      </c>
      <c r="D11" s="198">
        <v>3</v>
      </c>
      <c r="E11" s="199">
        <v>7878</v>
      </c>
      <c r="F11" s="198"/>
      <c r="G11" s="204">
        <f t="shared" si="0"/>
        <v>8094</v>
      </c>
    </row>
    <row r="12" spans="1:7" ht="12.75">
      <c r="A12" s="203" t="str">
        <f>'A-N° Sinies Denun'!A12</f>
        <v>BNP PARIBAS CARDIF</v>
      </c>
      <c r="B12" s="198">
        <v>9</v>
      </c>
      <c r="C12" s="198"/>
      <c r="D12" s="198">
        <v>1</v>
      </c>
      <c r="E12" s="199">
        <v>503</v>
      </c>
      <c r="F12" s="198">
        <v>169</v>
      </c>
      <c r="G12" s="204">
        <f t="shared" si="0"/>
        <v>682</v>
      </c>
    </row>
    <row r="13" spans="1:7" ht="12.75">
      <c r="A13" s="203" t="str">
        <f>'A-N° Sinies Denun'!A13</f>
        <v>Bupa</v>
      </c>
      <c r="B13" s="198">
        <v>25</v>
      </c>
      <c r="C13" s="198">
        <v>1</v>
      </c>
      <c r="D13" s="198">
        <v>2</v>
      </c>
      <c r="E13" s="199">
        <v>1634</v>
      </c>
      <c r="F13" s="198">
        <v>6</v>
      </c>
      <c r="G13" s="204">
        <f t="shared" si="0"/>
        <v>1668</v>
      </c>
    </row>
    <row r="14" spans="1:7" ht="12.75">
      <c r="A14" s="203" t="str">
        <f>'A-N° Sinies Denun'!A14</f>
        <v>Chilena Consolidada</v>
      </c>
      <c r="B14" s="198">
        <v>6</v>
      </c>
      <c r="C14" s="198"/>
      <c r="D14" s="198">
        <v>1</v>
      </c>
      <c r="E14" s="199">
        <v>183</v>
      </c>
      <c r="F14" s="198"/>
      <c r="G14" s="204">
        <f t="shared" si="0"/>
        <v>190</v>
      </c>
    </row>
    <row r="15" spans="1:7" ht="12.75">
      <c r="A15" s="203" t="s">
        <v>93</v>
      </c>
      <c r="B15" s="198">
        <v>21</v>
      </c>
      <c r="C15" s="198"/>
      <c r="D15" s="198">
        <v>3</v>
      </c>
      <c r="E15" s="199">
        <v>464</v>
      </c>
      <c r="F15" s="198"/>
      <c r="G15" s="204">
        <f t="shared" si="0"/>
        <v>488</v>
      </c>
    </row>
    <row r="16" spans="1:7" ht="12.75">
      <c r="A16" s="203" t="str">
        <f>'A-N° Sinies Denun'!A16</f>
        <v>Consorcio Nacional</v>
      </c>
      <c r="B16" s="198">
        <v>137</v>
      </c>
      <c r="C16" s="198">
        <v>7</v>
      </c>
      <c r="D16" s="198">
        <v>8</v>
      </c>
      <c r="E16" s="199">
        <v>4452</v>
      </c>
      <c r="F16" s="198"/>
      <c r="G16" s="204">
        <f t="shared" si="0"/>
        <v>4604</v>
      </c>
    </row>
    <row r="17" spans="1:7" ht="12.75">
      <c r="A17" s="203" t="str">
        <f>'A-N° Sinies Denun'!A17</f>
        <v>HDI</v>
      </c>
      <c r="B17" s="198">
        <v>38</v>
      </c>
      <c r="C17" s="198">
        <v>2</v>
      </c>
      <c r="D17" s="198"/>
      <c r="E17" s="199">
        <v>2027</v>
      </c>
      <c r="F17" s="198">
        <v>2072</v>
      </c>
      <c r="G17" s="204">
        <f t="shared" si="0"/>
        <v>4139</v>
      </c>
    </row>
    <row r="18" spans="1:7" ht="12.75">
      <c r="A18" s="203" t="str">
        <f>'A-N° Sinies Denun'!A18</f>
        <v>Liberty</v>
      </c>
      <c r="B18" s="198">
        <v>202</v>
      </c>
      <c r="C18" s="198">
        <v>1</v>
      </c>
      <c r="D18" s="198"/>
      <c r="E18" s="199">
        <v>6605</v>
      </c>
      <c r="F18" s="198"/>
      <c r="G18" s="204">
        <f t="shared" si="0"/>
        <v>6808</v>
      </c>
    </row>
    <row r="19" spans="1:7" ht="12.75">
      <c r="A19" s="203" t="str">
        <f>'A-N° Sinies Denun'!A19</f>
        <v>Mapfre</v>
      </c>
      <c r="B19" s="198">
        <v>160</v>
      </c>
      <c r="C19" s="198">
        <v>10</v>
      </c>
      <c r="D19" s="198">
        <v>6</v>
      </c>
      <c r="E19" s="199">
        <v>2165</v>
      </c>
      <c r="F19" s="198"/>
      <c r="G19" s="204">
        <f t="shared" si="0"/>
        <v>2341</v>
      </c>
    </row>
    <row r="20" spans="1:7" ht="12.75">
      <c r="A20" s="203" t="str">
        <f>'A-N° Sinies Denun'!A20</f>
        <v>Mutual de Seguros</v>
      </c>
      <c r="B20" s="198">
        <v>52</v>
      </c>
      <c r="C20" s="198">
        <v>1</v>
      </c>
      <c r="D20" s="198"/>
      <c r="E20" s="199">
        <v>1537</v>
      </c>
      <c r="F20" s="198">
        <v>1</v>
      </c>
      <c r="G20" s="204">
        <f t="shared" si="0"/>
        <v>1591</v>
      </c>
    </row>
    <row r="21" spans="1:7" ht="12.75">
      <c r="A21" s="203" t="str">
        <f>'A-N° Sinies Denun'!A21</f>
        <v>Porvenir</v>
      </c>
      <c r="B21" s="198">
        <v>1</v>
      </c>
      <c r="C21" s="198"/>
      <c r="D21" s="198"/>
      <c r="E21" s="199">
        <v>19</v>
      </c>
      <c r="F21" s="198"/>
      <c r="G21" s="204">
        <f t="shared" si="0"/>
        <v>20</v>
      </c>
    </row>
    <row r="22" spans="1:7" ht="12.75">
      <c r="A22" s="203" t="str">
        <f>'A-N° Sinies Denun'!A22</f>
        <v>Renta Nacional</v>
      </c>
      <c r="B22" s="198">
        <v>9</v>
      </c>
      <c r="C22" s="198"/>
      <c r="D22" s="198"/>
      <c r="E22" s="199">
        <v>148</v>
      </c>
      <c r="F22" s="198">
        <v>5</v>
      </c>
      <c r="G22" s="204">
        <f t="shared" si="0"/>
        <v>162</v>
      </c>
    </row>
    <row r="23" spans="1:7" ht="12.75">
      <c r="A23" s="203" t="str">
        <f>'A-N° Sinies Denun'!A23</f>
        <v>Suramericana</v>
      </c>
      <c r="B23" s="198">
        <v>201</v>
      </c>
      <c r="C23" s="198">
        <v>2</v>
      </c>
      <c r="D23" s="198">
        <v>5</v>
      </c>
      <c r="E23" s="199">
        <v>7215</v>
      </c>
      <c r="F23" s="198"/>
      <c r="G23" s="204">
        <f t="shared" si="0"/>
        <v>7423</v>
      </c>
    </row>
    <row r="24" spans="1:7" ht="12.75">
      <c r="A24" s="203" t="str">
        <f>'A-N° Sinies Denun'!A24</f>
        <v>Zenit</v>
      </c>
      <c r="B24" s="198">
        <v>63</v>
      </c>
      <c r="C24" s="198">
        <v>1</v>
      </c>
      <c r="D24" s="198"/>
      <c r="E24" s="199">
        <v>1941</v>
      </c>
      <c r="F24" s="198"/>
      <c r="G24" s="204">
        <f t="shared" si="0"/>
        <v>2005</v>
      </c>
    </row>
    <row r="25" spans="1:10" ht="12.75">
      <c r="A25" s="27"/>
      <c r="B25" s="28"/>
      <c r="C25" s="29"/>
      <c r="D25" s="29"/>
      <c r="E25" s="30"/>
      <c r="F25" s="30"/>
      <c r="G25" s="100"/>
      <c r="H25" s="31"/>
      <c r="I25" s="32"/>
      <c r="J25" s="32"/>
    </row>
    <row r="26" spans="1:7" ht="12.75" customHeight="1">
      <c r="A26" s="120" t="s">
        <v>11</v>
      </c>
      <c r="B26" s="121">
        <f aca="true" t="shared" si="1" ref="B26:G26">SUM(B10:B24)</f>
        <v>1130</v>
      </c>
      <c r="C26" s="121">
        <f t="shared" si="1"/>
        <v>32</v>
      </c>
      <c r="D26" s="121">
        <f t="shared" si="1"/>
        <v>29</v>
      </c>
      <c r="E26" s="121">
        <f t="shared" si="1"/>
        <v>36771</v>
      </c>
      <c r="F26" s="121">
        <f t="shared" si="1"/>
        <v>2253</v>
      </c>
      <c r="G26" s="9">
        <f t="shared" si="1"/>
        <v>40215</v>
      </c>
    </row>
    <row r="27" spans="1:7" ht="15.75">
      <c r="A27" s="33"/>
      <c r="B27" s="34"/>
      <c r="C27" s="35"/>
      <c r="D27" s="35"/>
      <c r="E27" s="36"/>
      <c r="F27" s="36"/>
      <c r="G27" s="101"/>
    </row>
    <row r="28" ht="12.75">
      <c r="A28" s="13"/>
    </row>
    <row r="36" ht="12.75">
      <c r="I36" s="37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99"/>
  <sheetViews>
    <sheetView zoomScalePageLayoutView="0" workbookViewId="0" topLeftCell="E4">
      <selection activeCell="G22" sqref="G22"/>
    </sheetView>
  </sheetViews>
  <sheetFormatPr defaultColWidth="11.421875" defaultRowHeight="12.75"/>
  <cols>
    <col min="1" max="1" width="22.421875" style="39" customWidth="1"/>
    <col min="2" max="2" width="12.421875" style="39" customWidth="1"/>
    <col min="3" max="3" width="20.57421875" style="39" customWidth="1"/>
    <col min="4" max="4" width="28.00390625" style="39" customWidth="1"/>
    <col min="5" max="5" width="25.7109375" style="102" customWidth="1"/>
    <col min="6" max="6" width="37.8515625" style="39" customWidth="1"/>
    <col min="7" max="7" width="35.140625" style="39" customWidth="1"/>
    <col min="8" max="8" width="35.140625" style="102" customWidth="1"/>
    <col min="9" max="9" width="37.421875" style="39" customWidth="1"/>
    <col min="10" max="16384" width="11.421875" style="39" customWidth="1"/>
  </cols>
  <sheetData>
    <row r="1" ht="12.75">
      <c r="A1" s="38"/>
    </row>
    <row r="3" ht="12.75">
      <c r="A3" s="90" t="s">
        <v>62</v>
      </c>
    </row>
    <row r="4" ht="12.75">
      <c r="A4" s="38"/>
    </row>
    <row r="5" spans="1:8" ht="12.75">
      <c r="A5" s="116" t="s">
        <v>31</v>
      </c>
      <c r="H5" s="106"/>
    </row>
    <row r="6" spans="1:2" ht="12.75">
      <c r="A6" s="113" t="s">
        <v>97</v>
      </c>
      <c r="B6" s="104"/>
    </row>
    <row r="7" spans="1:8" ht="12.75">
      <c r="A7" s="150"/>
      <c r="B7" s="151" t="s">
        <v>32</v>
      </c>
      <c r="C7" s="152"/>
      <c r="D7" s="153"/>
      <c r="E7" s="154"/>
      <c r="F7" s="155" t="s">
        <v>33</v>
      </c>
      <c r="G7" s="155" t="s">
        <v>34</v>
      </c>
      <c r="H7" s="156" t="s">
        <v>35</v>
      </c>
    </row>
    <row r="8" spans="1:8" ht="12.75">
      <c r="A8" s="157" t="s">
        <v>1</v>
      </c>
      <c r="B8" s="158" t="s">
        <v>16</v>
      </c>
      <c r="C8" s="159" t="s">
        <v>36</v>
      </c>
      <c r="D8" s="159" t="s">
        <v>37</v>
      </c>
      <c r="E8" s="159" t="s">
        <v>38</v>
      </c>
      <c r="F8" s="159" t="s">
        <v>39</v>
      </c>
      <c r="G8" s="158" t="s">
        <v>40</v>
      </c>
      <c r="H8" s="160" t="s">
        <v>41</v>
      </c>
    </row>
    <row r="9" spans="1:8" ht="12.75">
      <c r="A9" s="161"/>
      <c r="B9" s="162"/>
      <c r="C9" s="163"/>
      <c r="D9" s="164"/>
      <c r="E9" s="163" t="s">
        <v>42</v>
      </c>
      <c r="F9" s="163" t="s">
        <v>43</v>
      </c>
      <c r="G9" s="163" t="s">
        <v>44</v>
      </c>
      <c r="H9" s="165" t="s">
        <v>45</v>
      </c>
    </row>
    <row r="10" spans="1:9" ht="12.75">
      <c r="A10" s="205" t="str">
        <f>'A-N° Sinies Denun'!A10</f>
        <v>AIG</v>
      </c>
      <c r="B10" s="199"/>
      <c r="C10" s="199"/>
      <c r="D10" s="199"/>
      <c r="E10" s="206">
        <f>SUM(B10:D10)</f>
        <v>0</v>
      </c>
      <c r="F10" s="199"/>
      <c r="G10" s="199"/>
      <c r="H10" s="207">
        <f>SUM(E10:G10)</f>
        <v>0</v>
      </c>
      <c r="I10" s="47"/>
    </row>
    <row r="11" spans="1:9" ht="12.75">
      <c r="A11" s="205" t="str">
        <f>'A-N° Sinies Denun'!A11</f>
        <v>Bci</v>
      </c>
      <c r="B11" s="199">
        <v>1647902</v>
      </c>
      <c r="C11" s="199">
        <v>18040</v>
      </c>
      <c r="D11" s="199">
        <v>91453</v>
      </c>
      <c r="E11" s="206">
        <f>SUM(B11:D11)</f>
        <v>1757395</v>
      </c>
      <c r="F11" s="199">
        <v>3323213</v>
      </c>
      <c r="G11" s="199">
        <v>597</v>
      </c>
      <c r="H11" s="207">
        <f>SUM(E11:G11)</f>
        <v>5081205</v>
      </c>
      <c r="I11" s="47"/>
    </row>
    <row r="12" spans="1:9" ht="12.75">
      <c r="A12" s="205" t="str">
        <f>'A-N° Sinies Denun'!A12</f>
        <v>BNP PARIBAS CARDIF</v>
      </c>
      <c r="B12" s="208">
        <v>66326</v>
      </c>
      <c r="C12" s="199">
        <v>1516</v>
      </c>
      <c r="D12" s="199"/>
      <c r="E12" s="206">
        <f aca="true" t="shared" si="0" ref="E12:E24">SUM(B12:D12)</f>
        <v>67842</v>
      </c>
      <c r="F12" s="199">
        <v>215461</v>
      </c>
      <c r="G12" s="199"/>
      <c r="H12" s="207">
        <f aca="true" t="shared" si="1" ref="H12:H24">SUM(E12:G12)</f>
        <v>283303</v>
      </c>
      <c r="I12" s="47"/>
    </row>
    <row r="13" spans="1:9" ht="12.75">
      <c r="A13" s="205" t="str">
        <f>'A-N° Sinies Denun'!A13</f>
        <v>Bupa</v>
      </c>
      <c r="B13" s="208">
        <v>191354</v>
      </c>
      <c r="C13" s="199">
        <v>7595</v>
      </c>
      <c r="D13" s="199">
        <v>8144</v>
      </c>
      <c r="E13" s="206">
        <f t="shared" si="0"/>
        <v>207093</v>
      </c>
      <c r="F13" s="199">
        <v>712705</v>
      </c>
      <c r="G13" s="199"/>
      <c r="H13" s="207">
        <f t="shared" si="1"/>
        <v>919798</v>
      </c>
      <c r="I13" s="47"/>
    </row>
    <row r="14" spans="1:9" ht="12.75">
      <c r="A14" s="205" t="str">
        <f>'A-N° Sinies Denun'!A14</f>
        <v>Chilena Consolidada</v>
      </c>
      <c r="B14" s="208">
        <v>66027</v>
      </c>
      <c r="C14" s="199">
        <v>2447</v>
      </c>
      <c r="D14" s="199"/>
      <c r="E14" s="206">
        <f t="shared" si="0"/>
        <v>68474</v>
      </c>
      <c r="F14" s="199">
        <v>200760</v>
      </c>
      <c r="G14" s="199"/>
      <c r="H14" s="207">
        <f t="shared" si="1"/>
        <v>269234</v>
      </c>
      <c r="I14" s="47"/>
    </row>
    <row r="15" spans="1:9" ht="12.75">
      <c r="A15" s="205" t="str">
        <f>'A-N° Sinies Denun'!A15</f>
        <v>Chubb</v>
      </c>
      <c r="B15" s="208">
        <v>87580</v>
      </c>
      <c r="C15" s="199">
        <v>73427</v>
      </c>
      <c r="D15" s="199"/>
      <c r="E15" s="206">
        <f t="shared" si="0"/>
        <v>161007</v>
      </c>
      <c r="F15" s="199">
        <v>353067</v>
      </c>
      <c r="G15" s="199"/>
      <c r="H15" s="207">
        <f t="shared" si="1"/>
        <v>514074</v>
      </c>
      <c r="I15" s="47"/>
    </row>
    <row r="16" spans="1:9" ht="12.75">
      <c r="A16" s="205" t="str">
        <f>'A-N° Sinies Denun'!A16</f>
        <v>Consorcio Nacional</v>
      </c>
      <c r="B16" s="199">
        <v>967966</v>
      </c>
      <c r="C16" s="199">
        <v>34279</v>
      </c>
      <c r="D16" s="199">
        <v>100457</v>
      </c>
      <c r="E16" s="206">
        <f t="shared" si="0"/>
        <v>1102702</v>
      </c>
      <c r="F16" s="199">
        <v>3061141</v>
      </c>
      <c r="G16" s="199"/>
      <c r="H16" s="207">
        <f t="shared" si="1"/>
        <v>4163843</v>
      </c>
      <c r="I16" s="47"/>
    </row>
    <row r="17" spans="1:9" ht="12.75">
      <c r="A17" s="205" t="str">
        <f>'A-N° Sinies Denun'!A17</f>
        <v>HDI</v>
      </c>
      <c r="B17" s="199">
        <v>651997</v>
      </c>
      <c r="C17" s="199">
        <v>20375</v>
      </c>
      <c r="D17" s="199"/>
      <c r="E17" s="206">
        <f t="shared" si="0"/>
        <v>672372</v>
      </c>
      <c r="F17" s="199">
        <v>1365119</v>
      </c>
      <c r="G17" s="199"/>
      <c r="H17" s="207">
        <f t="shared" si="1"/>
        <v>2037491</v>
      </c>
      <c r="I17" s="47"/>
    </row>
    <row r="18" spans="1:9" ht="12.75">
      <c r="A18" s="205" t="str">
        <f>'A-N° Sinies Denun'!A18</f>
        <v>Liberty</v>
      </c>
      <c r="B18" s="199">
        <v>1588942</v>
      </c>
      <c r="C18" s="199">
        <v>53107</v>
      </c>
      <c r="D18" s="199">
        <v>60024</v>
      </c>
      <c r="E18" s="206">
        <f t="shared" si="0"/>
        <v>1702073</v>
      </c>
      <c r="F18" s="199">
        <v>3342195</v>
      </c>
      <c r="G18" s="199">
        <v>65171</v>
      </c>
      <c r="H18" s="207">
        <f t="shared" si="1"/>
        <v>5109439</v>
      </c>
      <c r="I18" s="47"/>
    </row>
    <row r="19" spans="1:9" ht="12.75">
      <c r="A19" s="205" t="str">
        <f>'A-N° Sinies Denun'!A19</f>
        <v>Mapfre</v>
      </c>
      <c r="B19" s="199">
        <v>641543</v>
      </c>
      <c r="C19" s="199">
        <v>10807</v>
      </c>
      <c r="D19" s="199">
        <v>35206</v>
      </c>
      <c r="E19" s="206">
        <f t="shared" si="0"/>
        <v>687556</v>
      </c>
      <c r="F19" s="199">
        <v>1566636</v>
      </c>
      <c r="G19" s="199"/>
      <c r="H19" s="207">
        <f t="shared" si="1"/>
        <v>2254192</v>
      </c>
      <c r="I19" s="47"/>
    </row>
    <row r="20" spans="1:9" ht="12.75">
      <c r="A20" s="205" t="str">
        <f>'A-N° Sinies Denun'!A20</f>
        <v>Mutual de Seguros</v>
      </c>
      <c r="B20" s="199">
        <v>342478</v>
      </c>
      <c r="C20" s="199"/>
      <c r="D20" s="199">
        <v>8156</v>
      </c>
      <c r="E20" s="206">
        <f t="shared" si="0"/>
        <v>350634</v>
      </c>
      <c r="F20" s="199">
        <v>664369</v>
      </c>
      <c r="G20" s="199"/>
      <c r="H20" s="207">
        <f t="shared" si="1"/>
        <v>1015003</v>
      </c>
      <c r="I20" s="47"/>
    </row>
    <row r="21" spans="1:9" ht="12.75">
      <c r="A21" s="205" t="str">
        <f>'A-N° Sinies Denun'!A21</f>
        <v>Porvenir</v>
      </c>
      <c r="B21" s="199">
        <v>8093</v>
      </c>
      <c r="C21" s="199"/>
      <c r="D21" s="199"/>
      <c r="E21" s="206">
        <f t="shared" si="0"/>
        <v>8093</v>
      </c>
      <c r="F21" s="199">
        <v>3854</v>
      </c>
      <c r="G21" s="199">
        <v>299</v>
      </c>
      <c r="H21" s="207">
        <f t="shared" si="1"/>
        <v>12246</v>
      </c>
      <c r="I21" s="47"/>
    </row>
    <row r="22" spans="1:9" ht="12.75">
      <c r="A22" s="205" t="str">
        <f>'A-N° Sinies Denun'!A22</f>
        <v>Renta Nacional</v>
      </c>
      <c r="B22" s="199">
        <v>64810</v>
      </c>
      <c r="C22" s="199"/>
      <c r="D22" s="199"/>
      <c r="E22" s="206">
        <f t="shared" si="0"/>
        <v>64810</v>
      </c>
      <c r="F22" s="199">
        <v>212252</v>
      </c>
      <c r="G22" s="199"/>
      <c r="H22" s="207">
        <f t="shared" si="1"/>
        <v>277062</v>
      </c>
      <c r="I22" s="47"/>
    </row>
    <row r="23" spans="1:9" ht="12.75">
      <c r="A23" s="205" t="str">
        <f>'A-N° Sinies Denun'!A23</f>
        <v>Suramericana</v>
      </c>
      <c r="B23" s="199">
        <v>1473302</v>
      </c>
      <c r="C23" s="199">
        <v>16059</v>
      </c>
      <c r="D23" s="199">
        <v>57611</v>
      </c>
      <c r="E23" s="206">
        <f t="shared" si="0"/>
        <v>1546972</v>
      </c>
      <c r="F23" s="199">
        <v>2980503</v>
      </c>
      <c r="G23" s="199"/>
      <c r="H23" s="207">
        <f t="shared" si="1"/>
        <v>4527475</v>
      </c>
      <c r="I23" s="47"/>
    </row>
    <row r="24" spans="1:9" ht="12.75">
      <c r="A24" s="87" t="str">
        <f>'A-N° Sinies Denun'!A24</f>
        <v>Zenit</v>
      </c>
      <c r="B24" s="17">
        <v>461808</v>
      </c>
      <c r="C24" s="17">
        <v>4147</v>
      </c>
      <c r="D24" s="17">
        <v>24621</v>
      </c>
      <c r="E24" s="206">
        <f t="shared" si="0"/>
        <v>490576</v>
      </c>
      <c r="F24" s="17">
        <v>743415</v>
      </c>
      <c r="G24" s="17">
        <v>114</v>
      </c>
      <c r="H24" s="207">
        <f t="shared" si="1"/>
        <v>1234105</v>
      </c>
      <c r="I24" s="47"/>
    </row>
    <row r="25" spans="1:8" ht="12.75">
      <c r="A25" s="40"/>
      <c r="B25" s="41"/>
      <c r="C25" s="42"/>
      <c r="D25" s="42"/>
      <c r="E25" s="103"/>
      <c r="F25" s="43"/>
      <c r="G25" s="43"/>
      <c r="H25" s="107"/>
    </row>
    <row r="26" spans="1:8" s="105" customFormat="1" ht="12.75" customHeight="1">
      <c r="A26" s="122" t="s">
        <v>11</v>
      </c>
      <c r="B26" s="123">
        <f aca="true" t="shared" si="2" ref="B26:H26">SUM(B10:B24)</f>
        <v>8260128</v>
      </c>
      <c r="C26" s="123">
        <f t="shared" si="2"/>
        <v>241799</v>
      </c>
      <c r="D26" s="123">
        <f t="shared" si="2"/>
        <v>385672</v>
      </c>
      <c r="E26" s="123">
        <f t="shared" si="2"/>
        <v>8887599</v>
      </c>
      <c r="F26" s="123">
        <f t="shared" si="2"/>
        <v>18744690</v>
      </c>
      <c r="G26" s="123">
        <f t="shared" si="2"/>
        <v>66181</v>
      </c>
      <c r="H26" s="124">
        <f t="shared" si="2"/>
        <v>27698470</v>
      </c>
    </row>
    <row r="27" spans="1:8" ht="15.75">
      <c r="A27" s="224"/>
      <c r="B27" s="225"/>
      <c r="C27" s="226"/>
      <c r="D27" s="226"/>
      <c r="E27" s="227"/>
      <c r="F27" s="228"/>
      <c r="G27" s="228"/>
      <c r="H27" s="229"/>
    </row>
    <row r="28" spans="1:9" ht="15.75">
      <c r="A28" s="216"/>
      <c r="B28" s="217"/>
      <c r="C28" s="218"/>
      <c r="D28" s="218"/>
      <c r="E28" s="219"/>
      <c r="F28" s="220"/>
      <c r="G28" s="220"/>
      <c r="H28" s="219"/>
      <c r="I28" s="220"/>
    </row>
    <row r="29" ht="12.75">
      <c r="E29" s="39"/>
    </row>
    <row r="30" ht="12.75">
      <c r="E30" s="39"/>
    </row>
    <row r="31" ht="12.75">
      <c r="E31" s="39"/>
    </row>
    <row r="32" ht="12.75">
      <c r="E32" s="39"/>
    </row>
    <row r="33" ht="12.75">
      <c r="E33" s="39"/>
    </row>
    <row r="34" ht="12.75">
      <c r="E34" s="39"/>
    </row>
    <row r="35" ht="12.75">
      <c r="E35" s="39"/>
    </row>
    <row r="36" ht="12.75">
      <c r="E36" s="39"/>
    </row>
    <row r="37" ht="12.75">
      <c r="E37" s="39"/>
    </row>
    <row r="38" ht="12.75">
      <c r="E38" s="39"/>
    </row>
    <row r="39" ht="12.75">
      <c r="E39" s="39"/>
    </row>
    <row r="40" ht="12.75">
      <c r="E40" s="39"/>
    </row>
    <row r="41" ht="12.75">
      <c r="E41" s="39"/>
    </row>
    <row r="42" ht="12.75">
      <c r="E42" s="39"/>
    </row>
    <row r="43" ht="12.75">
      <c r="E43" s="39"/>
    </row>
    <row r="44" ht="12.75">
      <c r="E44" s="39"/>
    </row>
    <row r="45" ht="12.75">
      <c r="E45" s="39"/>
    </row>
    <row r="46" ht="12.75">
      <c r="E46" s="39"/>
    </row>
    <row r="47" ht="12.75">
      <c r="E47" s="39"/>
    </row>
    <row r="48" ht="12.75">
      <c r="E48" s="39"/>
    </row>
    <row r="49" ht="12.75">
      <c r="E49" s="39"/>
    </row>
    <row r="50" ht="12.75">
      <c r="E50" s="39"/>
    </row>
    <row r="51" ht="12.75">
      <c r="E51" s="39"/>
    </row>
    <row r="52" ht="12.75">
      <c r="E52" s="39"/>
    </row>
    <row r="53" ht="12.75">
      <c r="E53" s="39"/>
    </row>
    <row r="54" ht="12.75">
      <c r="E54" s="39"/>
    </row>
    <row r="55" ht="12.75">
      <c r="E55" s="39"/>
    </row>
    <row r="56" ht="12.75">
      <c r="E56" s="39"/>
    </row>
    <row r="57" ht="12.75">
      <c r="E57" s="39"/>
    </row>
    <row r="58" ht="12.75">
      <c r="E58" s="39"/>
    </row>
    <row r="59" ht="12.75">
      <c r="E59" s="39"/>
    </row>
    <row r="60" ht="12.75">
      <c r="E60" s="39"/>
    </row>
    <row r="61" ht="12.75">
      <c r="E61" s="39"/>
    </row>
    <row r="62" ht="12.75">
      <c r="E62" s="39"/>
    </row>
    <row r="63" ht="12.75">
      <c r="E63" s="39"/>
    </row>
    <row r="64" ht="12.75">
      <c r="E64" s="39"/>
    </row>
    <row r="65" ht="12.75">
      <c r="E65" s="39"/>
    </row>
    <row r="66" ht="12.75">
      <c r="E66" s="39"/>
    </row>
    <row r="67" ht="12.75">
      <c r="E67" s="39"/>
    </row>
    <row r="68" ht="12.75">
      <c r="E68" s="39"/>
    </row>
    <row r="69" ht="12.75">
      <c r="E69" s="39"/>
    </row>
    <row r="70" ht="12.75">
      <c r="E70" s="39"/>
    </row>
    <row r="71" ht="12.75">
      <c r="E71" s="39"/>
    </row>
    <row r="72" ht="12.75">
      <c r="E72" s="39"/>
    </row>
    <row r="73" ht="12.75">
      <c r="E73" s="39"/>
    </row>
    <row r="74" ht="12.75">
      <c r="E74" s="39"/>
    </row>
    <row r="75" ht="12.75">
      <c r="E75" s="39"/>
    </row>
    <row r="76" ht="12.75">
      <c r="E76" s="39"/>
    </row>
    <row r="77" ht="12.75">
      <c r="E77" s="39"/>
    </row>
    <row r="78" ht="12.75">
      <c r="E78" s="39"/>
    </row>
    <row r="79" ht="12.75">
      <c r="E79" s="39"/>
    </row>
    <row r="80" ht="12.75">
      <c r="E80" s="39"/>
    </row>
    <row r="81" ht="12.75">
      <c r="E81" s="39"/>
    </row>
    <row r="82" ht="12.75">
      <c r="E82" s="39"/>
    </row>
    <row r="83" ht="12.75">
      <c r="E83" s="39"/>
    </row>
    <row r="84" ht="12.75">
      <c r="E84" s="39"/>
    </row>
    <row r="85" ht="12.75">
      <c r="E85" s="39"/>
    </row>
    <row r="86" ht="12.75">
      <c r="E86" s="39"/>
    </row>
    <row r="87" ht="12.75">
      <c r="E87" s="39"/>
    </row>
    <row r="88" ht="12.75">
      <c r="E88" s="39"/>
    </row>
    <row r="89" ht="12.75">
      <c r="E89" s="39"/>
    </row>
    <row r="90" ht="12.75">
      <c r="E90" s="39"/>
    </row>
    <row r="91" ht="12.75">
      <c r="E91" s="39"/>
    </row>
    <row r="92" ht="12.75">
      <c r="E92" s="39"/>
    </row>
    <row r="93" ht="12.75">
      <c r="E93" s="39"/>
    </row>
    <row r="94" ht="12.75">
      <c r="E94" s="39"/>
    </row>
    <row r="95" ht="12.75">
      <c r="E95" s="39"/>
    </row>
    <row r="96" ht="12.75">
      <c r="E96" s="39"/>
    </row>
    <row r="97" ht="12.75">
      <c r="E97" s="39"/>
    </row>
    <row r="98" ht="12.75">
      <c r="E98" s="39"/>
    </row>
    <row r="99" ht="12.75">
      <c r="E99" s="39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G30"/>
  <sheetViews>
    <sheetView zoomScalePageLayoutView="0" workbookViewId="0" topLeftCell="E1">
      <selection activeCell="E23" sqref="E23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36.140625" style="0" customWidth="1"/>
    <col min="4" max="4" width="38.57421875" style="0" customWidth="1"/>
    <col min="5" max="5" width="41.28125" style="0" customWidth="1"/>
    <col min="6" max="6" width="36.7109375" style="0" customWidth="1"/>
    <col min="7" max="7" width="37.421875" style="0" customWidth="1"/>
    <col min="8" max="8" width="37.421875" style="0" bestFit="1" customWidth="1"/>
  </cols>
  <sheetData>
    <row r="3" ht="12.75">
      <c r="A3" s="90" t="s">
        <v>62</v>
      </c>
    </row>
    <row r="4" spans="1:6" ht="12.75">
      <c r="A4" s="38"/>
      <c r="B4" s="39"/>
      <c r="C4" s="39"/>
      <c r="D4" s="39"/>
      <c r="E4" s="102"/>
      <c r="F4" s="39"/>
    </row>
    <row r="5" spans="1:6" ht="12.75">
      <c r="A5" s="116" t="s">
        <v>46</v>
      </c>
      <c r="B5" s="39"/>
      <c r="C5" s="39"/>
      <c r="D5" s="39"/>
      <c r="E5" s="102"/>
      <c r="F5" s="39"/>
    </row>
    <row r="6" spans="1:6" ht="12.75">
      <c r="A6" s="113" t="str">
        <f>'D-Sinies Pag Direc'!A6</f>
        <v>      (entre el 1 de enero y 30 de septiembre de 2018, montos expresados en miles de pesos de septiembre de 2018)</v>
      </c>
      <c r="B6" s="104"/>
      <c r="C6" s="39"/>
      <c r="D6" s="39"/>
      <c r="E6" s="102"/>
      <c r="F6" s="39"/>
    </row>
    <row r="7" spans="1:6" ht="12.75">
      <c r="A7" s="150"/>
      <c r="B7" s="236" t="s">
        <v>78</v>
      </c>
      <c r="C7" s="237"/>
      <c r="D7" s="155" t="s">
        <v>48</v>
      </c>
      <c r="E7" s="155" t="s">
        <v>49</v>
      </c>
      <c r="F7" s="156" t="s">
        <v>50</v>
      </c>
    </row>
    <row r="8" spans="1:6" ht="12.75">
      <c r="A8" s="157" t="s">
        <v>1</v>
      </c>
      <c r="B8" s="159" t="s">
        <v>51</v>
      </c>
      <c r="C8" s="159" t="s">
        <v>52</v>
      </c>
      <c r="D8" s="166" t="s">
        <v>79</v>
      </c>
      <c r="E8" s="166" t="s">
        <v>53</v>
      </c>
      <c r="F8" s="167" t="s">
        <v>54</v>
      </c>
    </row>
    <row r="9" spans="1:6" ht="12.75">
      <c r="A9" s="157"/>
      <c r="B9" s="168"/>
      <c r="C9" s="169"/>
      <c r="D9" s="166" t="s">
        <v>80</v>
      </c>
      <c r="E9" s="158" t="s">
        <v>55</v>
      </c>
      <c r="F9" s="167" t="s">
        <v>56</v>
      </c>
    </row>
    <row r="10" spans="1:6" ht="12.75">
      <c r="A10" s="161"/>
      <c r="B10" s="163" t="s">
        <v>57</v>
      </c>
      <c r="C10" s="163" t="s">
        <v>58</v>
      </c>
      <c r="D10" s="163" t="s">
        <v>59</v>
      </c>
      <c r="E10" s="163" t="s">
        <v>60</v>
      </c>
      <c r="F10" s="165" t="s">
        <v>61</v>
      </c>
    </row>
    <row r="11" spans="1:7" ht="12.75">
      <c r="A11" s="195" t="str">
        <f>'D-Sinies Pag Direc'!A10</f>
        <v>AIG</v>
      </c>
      <c r="B11" s="196">
        <f>'D-Sinies Pag Direc'!H10</f>
        <v>0</v>
      </c>
      <c r="C11" s="89"/>
      <c r="D11" s="89"/>
      <c r="E11" s="89"/>
      <c r="F11" s="197">
        <f aca="true" t="shared" si="0" ref="F11:F17">SUM(B11:D11)-E11</f>
        <v>0</v>
      </c>
      <c r="G11" s="171"/>
    </row>
    <row r="12" spans="1:7" ht="12.75">
      <c r="A12" s="86" t="str">
        <f>'D-Sinies Pag Direc'!A11</f>
        <v>Bci</v>
      </c>
      <c r="B12" s="126">
        <f>'D-Sinies Pag Direc'!H11</f>
        <v>5081205</v>
      </c>
      <c r="C12" s="17">
        <v>850920</v>
      </c>
      <c r="D12" s="17">
        <v>1610654</v>
      </c>
      <c r="E12" s="17">
        <v>2939722</v>
      </c>
      <c r="F12" s="109">
        <f t="shared" si="0"/>
        <v>4603057</v>
      </c>
      <c r="G12" s="171"/>
    </row>
    <row r="13" spans="1:7" ht="12.75">
      <c r="A13" s="86" t="str">
        <f>'D-Sinies Pag Direc'!A12</f>
        <v>BNP PARIBAS CARDIF</v>
      </c>
      <c r="B13" s="126">
        <f>'D-Sinies Pag Direc'!H12</f>
        <v>283303</v>
      </c>
      <c r="C13" s="17">
        <v>52218</v>
      </c>
      <c r="D13" s="17">
        <v>583866</v>
      </c>
      <c r="E13" s="17">
        <v>66143</v>
      </c>
      <c r="F13" s="109">
        <f t="shared" si="0"/>
        <v>853244</v>
      </c>
      <c r="G13" s="171"/>
    </row>
    <row r="14" spans="1:7" ht="12.75">
      <c r="A14" s="86" t="str">
        <f>'D-Sinies Pag Direc'!A13</f>
        <v>Bupa</v>
      </c>
      <c r="B14" s="126">
        <f>'D-Sinies Pag Direc'!H13</f>
        <v>919798</v>
      </c>
      <c r="C14" s="17">
        <v>109952</v>
      </c>
      <c r="D14" s="17">
        <v>729364</v>
      </c>
      <c r="E14" s="17">
        <v>1205828</v>
      </c>
      <c r="F14" s="109">
        <f t="shared" si="0"/>
        <v>553286</v>
      </c>
      <c r="G14" s="171"/>
    </row>
    <row r="15" spans="1:7" ht="12.75">
      <c r="A15" s="86" t="str">
        <f>'D-Sinies Pag Direc'!A14</f>
        <v>Chilena Consolidada</v>
      </c>
      <c r="B15" s="126">
        <f>'D-Sinies Pag Direc'!H14</f>
        <v>269234</v>
      </c>
      <c r="C15" s="17">
        <v>56849</v>
      </c>
      <c r="D15" s="17">
        <v>52280</v>
      </c>
      <c r="E15" s="17">
        <v>144481</v>
      </c>
      <c r="F15" s="109">
        <f t="shared" si="0"/>
        <v>233882</v>
      </c>
      <c r="G15" s="171"/>
    </row>
    <row r="16" spans="1:7" ht="12.75">
      <c r="A16" s="86" t="str">
        <f>'D-Sinies Pag Direc'!A15</f>
        <v>Chubb</v>
      </c>
      <c r="B16" s="126">
        <f>'D-Sinies Pag Direc'!H15</f>
        <v>514074</v>
      </c>
      <c r="C16" s="17">
        <v>187847</v>
      </c>
      <c r="D16" s="17">
        <v>23667</v>
      </c>
      <c r="E16" s="17">
        <v>100378</v>
      </c>
      <c r="F16" s="109">
        <f t="shared" si="0"/>
        <v>625210</v>
      </c>
      <c r="G16" s="171"/>
    </row>
    <row r="17" spans="1:7" ht="12.75">
      <c r="A17" s="86" t="str">
        <f>'D-Sinies Pag Direc'!A16</f>
        <v>Consorcio Nacional</v>
      </c>
      <c r="B17" s="126">
        <f>'D-Sinies Pag Direc'!H16</f>
        <v>4163843</v>
      </c>
      <c r="C17" s="17">
        <v>595297</v>
      </c>
      <c r="D17" s="17">
        <v>1216827</v>
      </c>
      <c r="E17" s="17">
        <v>1807784</v>
      </c>
      <c r="F17" s="109">
        <f t="shared" si="0"/>
        <v>4168183</v>
      </c>
      <c r="G17" s="171"/>
    </row>
    <row r="18" spans="1:7" ht="12.75">
      <c r="A18" s="195" t="str">
        <f>'D-Sinies Pag Direc'!A17</f>
        <v>HDI</v>
      </c>
      <c r="B18" s="196">
        <f>'D-Sinies Pag Direc'!H17</f>
        <v>2037491</v>
      </c>
      <c r="C18" s="89">
        <v>462813</v>
      </c>
      <c r="D18" s="89">
        <v>301840</v>
      </c>
      <c r="E18" s="89">
        <v>746632</v>
      </c>
      <c r="F18" s="197">
        <f aca="true" t="shared" si="1" ref="F18:F25">SUM(B18:D18)-E18</f>
        <v>2055512</v>
      </c>
      <c r="G18" s="171"/>
    </row>
    <row r="19" spans="1:7" ht="12.75">
      <c r="A19" s="86" t="str">
        <f>'D-Sinies Pag Direc'!A18</f>
        <v>Liberty</v>
      </c>
      <c r="B19" s="126">
        <f>'D-Sinies Pag Direc'!H18</f>
        <v>5109439</v>
      </c>
      <c r="C19" s="17">
        <v>1998370</v>
      </c>
      <c r="D19" s="17">
        <v>1544461</v>
      </c>
      <c r="E19" s="17">
        <v>2585244</v>
      </c>
      <c r="F19" s="109">
        <f t="shared" si="1"/>
        <v>6067026</v>
      </c>
      <c r="G19" s="171"/>
    </row>
    <row r="20" spans="1:7" ht="12.75">
      <c r="A20" s="86" t="str">
        <f>'D-Sinies Pag Direc'!A19</f>
        <v>Mapfre</v>
      </c>
      <c r="B20" s="126">
        <f>'D-Sinies Pag Direc'!H19</f>
        <v>2254192</v>
      </c>
      <c r="C20" s="17">
        <v>247871</v>
      </c>
      <c r="D20" s="17">
        <v>568412</v>
      </c>
      <c r="E20" s="17">
        <v>642078</v>
      </c>
      <c r="F20" s="109">
        <f t="shared" si="1"/>
        <v>2428397</v>
      </c>
      <c r="G20" s="171"/>
    </row>
    <row r="21" spans="1:7" ht="12.75">
      <c r="A21" s="86" t="str">
        <f>'D-Sinies Pag Direc'!A20</f>
        <v>Mutual de Seguros</v>
      </c>
      <c r="B21" s="126">
        <f>'D-Sinies Pag Direc'!H20</f>
        <v>1015003</v>
      </c>
      <c r="C21" s="17">
        <v>133950</v>
      </c>
      <c r="D21" s="17">
        <v>147745</v>
      </c>
      <c r="E21" s="17">
        <v>146733</v>
      </c>
      <c r="F21" s="109">
        <f t="shared" si="1"/>
        <v>1149965</v>
      </c>
      <c r="G21" s="171"/>
    </row>
    <row r="22" spans="1:7" ht="12.75">
      <c r="A22" s="86" t="str">
        <f>'D-Sinies Pag Direc'!A21</f>
        <v>Porvenir</v>
      </c>
      <c r="B22" s="126">
        <f>'D-Sinies Pag Direc'!H21</f>
        <v>12246</v>
      </c>
      <c r="C22" s="17">
        <v>3842</v>
      </c>
      <c r="D22" s="17">
        <v>11855</v>
      </c>
      <c r="E22" s="17">
        <v>1350</v>
      </c>
      <c r="F22" s="109">
        <f t="shared" si="1"/>
        <v>26593</v>
      </c>
      <c r="G22" s="171"/>
    </row>
    <row r="23" spans="1:7" ht="12.75">
      <c r="A23" s="86" t="str">
        <f>'D-Sinies Pag Direc'!A22</f>
        <v>Renta Nacional</v>
      </c>
      <c r="B23" s="126">
        <f>'D-Sinies Pag Direc'!H22</f>
        <v>277062</v>
      </c>
      <c r="C23" s="17">
        <v>54161</v>
      </c>
      <c r="D23" s="17">
        <v>14968</v>
      </c>
      <c r="E23" s="17">
        <v>255474</v>
      </c>
      <c r="F23" s="109">
        <f t="shared" si="1"/>
        <v>90717</v>
      </c>
      <c r="G23" s="171"/>
    </row>
    <row r="24" spans="1:7" ht="12.75">
      <c r="A24" s="86" t="str">
        <f>'D-Sinies Pag Direc'!A23</f>
        <v>Suramericana</v>
      </c>
      <c r="B24" s="126">
        <f>'D-Sinies Pag Direc'!H23</f>
        <v>4527475</v>
      </c>
      <c r="C24" s="17">
        <v>1367934</v>
      </c>
      <c r="D24" s="17">
        <v>1064891</v>
      </c>
      <c r="E24" s="17">
        <v>1584568</v>
      </c>
      <c r="F24" s="109">
        <f t="shared" si="1"/>
        <v>5375732</v>
      </c>
      <c r="G24" s="171"/>
    </row>
    <row r="25" spans="1:7" ht="12.75">
      <c r="A25" s="86" t="str">
        <f>'D-Sinies Pag Direc'!A24</f>
        <v>Zenit</v>
      </c>
      <c r="B25" s="126">
        <f>'D-Sinies Pag Direc'!H24</f>
        <v>1234105</v>
      </c>
      <c r="C25" s="17">
        <v>302092</v>
      </c>
      <c r="D25" s="17">
        <v>411900</v>
      </c>
      <c r="E25" s="17">
        <v>384415</v>
      </c>
      <c r="F25" s="109">
        <f t="shared" si="1"/>
        <v>1563682</v>
      </c>
      <c r="G25" s="171"/>
    </row>
    <row r="26" spans="1:6" ht="12.75">
      <c r="A26" s="40"/>
      <c r="B26" s="41"/>
      <c r="C26" s="42"/>
      <c r="D26" s="42"/>
      <c r="E26" s="42"/>
      <c r="F26" s="107"/>
    </row>
    <row r="27" spans="1:6" ht="12.75">
      <c r="A27" s="125" t="s">
        <v>11</v>
      </c>
      <c r="B27" s="126">
        <f>SUM(B11:B25)</f>
        <v>27698470</v>
      </c>
      <c r="C27" s="126">
        <f>SUM(C11:C25)</f>
        <v>6424116</v>
      </c>
      <c r="D27" s="126">
        <f>SUM(D11:D25)</f>
        <v>8282730</v>
      </c>
      <c r="E27" s="126">
        <f>SUM(E11:E25)</f>
        <v>12610830</v>
      </c>
      <c r="F27" s="3">
        <f>+B27+C27+D27-E27</f>
        <v>29794486</v>
      </c>
    </row>
    <row r="28" spans="1:6" ht="15.75">
      <c r="A28" s="44"/>
      <c r="B28" s="45"/>
      <c r="C28" s="46"/>
      <c r="D28" s="46"/>
      <c r="E28" s="46"/>
      <c r="F28" s="108"/>
    </row>
    <row r="30" spans="1:7" ht="12.75">
      <c r="A30" s="39"/>
      <c r="B30" s="24"/>
      <c r="C30" s="16"/>
      <c r="D30" s="16"/>
      <c r="E30" s="95"/>
      <c r="F30" s="26"/>
      <c r="G30" s="99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31"/>
  <sheetViews>
    <sheetView zoomScalePageLayoutView="0" workbookViewId="0" topLeftCell="A19">
      <pane xSplit="1" topLeftCell="B1" activePane="topRight" state="frozen"/>
      <selection pane="topLeft" activeCell="A7" sqref="A7"/>
      <selection pane="topRight" activeCell="D35" sqref="D35"/>
    </sheetView>
  </sheetViews>
  <sheetFormatPr defaultColWidth="11.421875" defaultRowHeight="12.75"/>
  <cols>
    <col min="1" max="1" width="45.00390625" style="49" customWidth="1"/>
    <col min="2" max="2" width="25.00390625" style="49" customWidth="1"/>
    <col min="3" max="9" width="38.28125" style="49" customWidth="1"/>
    <col min="10" max="10" width="38.28125" style="49" bestFit="1" customWidth="1"/>
    <col min="11" max="11" width="11.57421875" style="49" customWidth="1"/>
    <col min="12" max="18" width="38.28125" style="49" bestFit="1" customWidth="1"/>
    <col min="19" max="19" width="29.7109375" style="49" bestFit="1" customWidth="1"/>
    <col min="20" max="20" width="23.57421875" style="49" bestFit="1" customWidth="1"/>
    <col min="21" max="16384" width="11.421875" style="49" customWidth="1"/>
  </cols>
  <sheetData>
    <row r="1" ht="12.75">
      <c r="A1" s="48"/>
    </row>
    <row r="3" ht="12.75">
      <c r="A3" s="90" t="s">
        <v>62</v>
      </c>
    </row>
    <row r="4" ht="12.75">
      <c r="A4" s="48"/>
    </row>
    <row r="5" spans="1:9" ht="12.75">
      <c r="A5" s="50" t="s">
        <v>0</v>
      </c>
      <c r="B5" s="51"/>
      <c r="C5" s="51"/>
      <c r="E5" s="51"/>
      <c r="F5" s="51"/>
      <c r="G5" s="51"/>
      <c r="H5" s="51"/>
      <c r="I5" s="51"/>
    </row>
    <row r="6" spans="1:9" ht="12.75">
      <c r="A6" s="2" t="str">
        <f>'A-N° Sinies Denun'!$A$6</f>
        <v>      (entre el 1 de enero y  30 de septiembre 2018)</v>
      </c>
      <c r="B6" s="52"/>
      <c r="C6" s="51"/>
      <c r="D6" s="51"/>
      <c r="E6" s="51"/>
      <c r="F6" s="51"/>
      <c r="G6" s="51"/>
      <c r="H6" s="51"/>
      <c r="I6" s="51"/>
    </row>
    <row r="7" spans="1:9" ht="12.75">
      <c r="A7" s="53"/>
      <c r="B7" s="54"/>
      <c r="C7" s="55"/>
      <c r="D7" s="55"/>
      <c r="E7" s="55"/>
      <c r="F7" s="55"/>
      <c r="G7" s="55"/>
      <c r="H7" s="55"/>
      <c r="I7" s="56"/>
    </row>
    <row r="8" spans="1:9" ht="12.75">
      <c r="A8" s="57" t="s">
        <v>1</v>
      </c>
      <c r="B8" s="58" t="s">
        <v>2</v>
      </c>
      <c r="C8" s="58" t="s">
        <v>3</v>
      </c>
      <c r="D8" s="58" t="s">
        <v>4</v>
      </c>
      <c r="E8" s="58" t="s">
        <v>5</v>
      </c>
      <c r="F8" s="88" t="s">
        <v>85</v>
      </c>
      <c r="G8" s="58" t="s">
        <v>6</v>
      </c>
      <c r="H8" s="58" t="s">
        <v>7</v>
      </c>
      <c r="I8" s="59" t="s">
        <v>8</v>
      </c>
    </row>
    <row r="9" spans="1:11" ht="12.75">
      <c r="A9" s="60"/>
      <c r="B9" s="61"/>
      <c r="C9" s="61"/>
      <c r="D9" s="61"/>
      <c r="E9" s="61"/>
      <c r="F9" s="61"/>
      <c r="G9" s="61"/>
      <c r="H9" s="61"/>
      <c r="I9" s="62"/>
      <c r="J9" s="221"/>
      <c r="K9" s="221"/>
    </row>
    <row r="10" spans="1:11" ht="12.75">
      <c r="A10" s="87" t="str">
        <f>'A-N° Sinies Denun'!A10</f>
        <v>AIG</v>
      </c>
      <c r="B10" s="232"/>
      <c r="C10" s="232"/>
      <c r="D10" s="232"/>
      <c r="E10" s="232"/>
      <c r="F10" s="232"/>
      <c r="G10" s="232"/>
      <c r="H10" s="232"/>
      <c r="I10" s="4">
        <f>SUM(B10:H10)</f>
        <v>0</v>
      </c>
      <c r="J10" s="63"/>
      <c r="K10" s="63"/>
    </row>
    <row r="11" spans="1:11" ht="12.75">
      <c r="A11" s="87" t="str">
        <f>'A-N° Sinies Denun'!A11</f>
        <v>Bci</v>
      </c>
      <c r="B11" s="215">
        <v>577743</v>
      </c>
      <c r="C11" s="215">
        <v>181505</v>
      </c>
      <c r="D11" s="215">
        <v>38294</v>
      </c>
      <c r="E11" s="215">
        <v>25172</v>
      </c>
      <c r="F11" s="215">
        <v>19338</v>
      </c>
      <c r="G11" s="215">
        <v>26267</v>
      </c>
      <c r="H11" s="49">
        <v>32629</v>
      </c>
      <c r="I11" s="4">
        <f aca="true" t="shared" si="0" ref="I11:I24">SUM(B11:H11)</f>
        <v>900948</v>
      </c>
      <c r="J11" s="63"/>
      <c r="K11" s="63"/>
    </row>
    <row r="12" spans="1:12" ht="12.75">
      <c r="A12" s="87" t="str">
        <f>'A-N° Sinies Denun'!A12</f>
        <v>BNP PARIBAS CARDIF</v>
      </c>
      <c r="B12" s="215">
        <v>40065</v>
      </c>
      <c r="C12" s="215">
        <v>3340</v>
      </c>
      <c r="D12" s="215">
        <v>0</v>
      </c>
      <c r="E12" s="215">
        <v>0</v>
      </c>
      <c r="F12" s="215">
        <v>564</v>
      </c>
      <c r="G12" s="215">
        <v>0</v>
      </c>
      <c r="H12" s="49">
        <v>125</v>
      </c>
      <c r="I12" s="4">
        <f t="shared" si="0"/>
        <v>44094</v>
      </c>
      <c r="J12" s="63"/>
      <c r="K12" s="63"/>
      <c r="L12" s="233"/>
    </row>
    <row r="13" spans="1:12" ht="12.75">
      <c r="A13" s="87" t="str">
        <f>'A-N° Sinies Denun'!A13</f>
        <v>Bupa</v>
      </c>
      <c r="B13" s="215"/>
      <c r="C13" s="215"/>
      <c r="D13" s="215"/>
      <c r="E13" s="215"/>
      <c r="F13" s="215"/>
      <c r="G13" s="215"/>
      <c r="H13" s="215"/>
      <c r="I13" s="4">
        <f t="shared" si="0"/>
        <v>0</v>
      </c>
      <c r="J13" s="63"/>
      <c r="K13" s="63"/>
      <c r="L13" s="233"/>
    </row>
    <row r="14" spans="1:12" ht="12.75">
      <c r="A14" s="87" t="str">
        <f>'A-N° Sinies Denun'!A14</f>
        <v>Chilena Consolidada</v>
      </c>
      <c r="B14" s="215">
        <v>4628</v>
      </c>
      <c r="C14" s="215">
        <v>1442</v>
      </c>
      <c r="D14" s="215">
        <v>0</v>
      </c>
      <c r="E14" s="215">
        <v>0</v>
      </c>
      <c r="F14" s="215">
        <v>458</v>
      </c>
      <c r="G14" s="215">
        <v>0</v>
      </c>
      <c r="H14" s="49">
        <v>348</v>
      </c>
      <c r="I14" s="4">
        <f t="shared" si="0"/>
        <v>6876</v>
      </c>
      <c r="J14" s="63"/>
      <c r="K14" s="63"/>
      <c r="L14" s="233"/>
    </row>
    <row r="15" spans="1:12" s="173" customFormat="1" ht="12.75">
      <c r="A15" s="222" t="str">
        <f>'A-N° Sinies Denun'!A15</f>
        <v>Chubb</v>
      </c>
      <c r="B15" s="215">
        <v>0</v>
      </c>
      <c r="C15" s="215">
        <v>0</v>
      </c>
      <c r="D15" s="215">
        <v>0</v>
      </c>
      <c r="E15" s="215">
        <v>5820</v>
      </c>
      <c r="F15" s="215">
        <v>0</v>
      </c>
      <c r="G15" s="215">
        <v>0</v>
      </c>
      <c r="H15" s="49">
        <v>0</v>
      </c>
      <c r="I15" s="223">
        <f t="shared" si="0"/>
        <v>5820</v>
      </c>
      <c r="J15" s="170"/>
      <c r="K15" s="170"/>
      <c r="L15" s="233"/>
    </row>
    <row r="16" spans="1:12" ht="12.75">
      <c r="A16" s="87" t="str">
        <f>'A-N° Sinies Denun'!A16</f>
        <v>Consorcio Nacional</v>
      </c>
      <c r="B16" s="215">
        <v>304704</v>
      </c>
      <c r="C16" s="215">
        <v>325668</v>
      </c>
      <c r="D16" s="215">
        <v>3604</v>
      </c>
      <c r="E16" s="215">
        <v>4512</v>
      </c>
      <c r="F16" s="215">
        <v>15781</v>
      </c>
      <c r="G16" s="215">
        <v>6719</v>
      </c>
      <c r="H16" s="49">
        <v>4453</v>
      </c>
      <c r="I16" s="4">
        <f t="shared" si="0"/>
        <v>665441</v>
      </c>
      <c r="J16" s="63"/>
      <c r="K16" s="63"/>
      <c r="L16" s="233"/>
    </row>
    <row r="17" spans="1:12" ht="12.75">
      <c r="A17" s="87" t="str">
        <f>'A-N° Sinies Denun'!A17</f>
        <v>HDI</v>
      </c>
      <c r="B17" s="215">
        <v>270620</v>
      </c>
      <c r="C17" s="215">
        <v>154921</v>
      </c>
      <c r="D17" s="215">
        <v>53441</v>
      </c>
      <c r="E17" s="215">
        <v>5450</v>
      </c>
      <c r="F17" s="215">
        <v>21796</v>
      </c>
      <c r="G17" s="215">
        <v>980</v>
      </c>
      <c r="H17" s="49">
        <v>31809</v>
      </c>
      <c r="I17" s="4">
        <f t="shared" si="0"/>
        <v>539017</v>
      </c>
      <c r="J17" s="63"/>
      <c r="K17" s="63"/>
      <c r="L17" s="233"/>
    </row>
    <row r="18" spans="1:12" ht="12.75">
      <c r="A18" s="87" t="str">
        <f>'A-N° Sinies Denun'!A18</f>
        <v>Liberty</v>
      </c>
      <c r="B18" s="215">
        <v>191373</v>
      </c>
      <c r="C18" s="215">
        <v>213583</v>
      </c>
      <c r="D18" s="215">
        <v>26920</v>
      </c>
      <c r="E18" s="215">
        <v>35378</v>
      </c>
      <c r="F18" s="215">
        <v>9434</v>
      </c>
      <c r="G18" s="215">
        <v>27390</v>
      </c>
      <c r="H18" s="49">
        <v>37376</v>
      </c>
      <c r="I18" s="4">
        <f t="shared" si="0"/>
        <v>541454</v>
      </c>
      <c r="J18" s="63"/>
      <c r="K18" s="63"/>
      <c r="L18" s="233"/>
    </row>
    <row r="19" spans="1:12" ht="12.75">
      <c r="A19" s="87" t="str">
        <f>'A-N° Sinies Denun'!A19</f>
        <v>Mapfre</v>
      </c>
      <c r="B19" s="215">
        <v>162024</v>
      </c>
      <c r="C19" s="215">
        <v>80381</v>
      </c>
      <c r="D19" s="215">
        <v>27700</v>
      </c>
      <c r="E19" s="215">
        <v>8960</v>
      </c>
      <c r="F19" s="215">
        <v>93570</v>
      </c>
      <c r="G19" s="215">
        <v>14251</v>
      </c>
      <c r="H19" s="49">
        <v>20217</v>
      </c>
      <c r="I19" s="4">
        <f t="shared" si="0"/>
        <v>407103</v>
      </c>
      <c r="J19" s="63"/>
      <c r="K19" s="63"/>
      <c r="L19" s="233"/>
    </row>
    <row r="20" spans="1:12" ht="12.75">
      <c r="A20" s="87" t="str">
        <f>'A-N° Sinies Denun'!A20</f>
        <v>Mutual de Seguros</v>
      </c>
      <c r="B20" s="215">
        <v>266833</v>
      </c>
      <c r="C20" s="215">
        <v>110737</v>
      </c>
      <c r="D20" s="215">
        <v>0</v>
      </c>
      <c r="E20" s="215">
        <v>0</v>
      </c>
      <c r="F20" s="215">
        <v>1708</v>
      </c>
      <c r="G20" s="215">
        <v>0</v>
      </c>
      <c r="H20" s="49">
        <v>7388</v>
      </c>
      <c r="I20" s="4">
        <f t="shared" si="0"/>
        <v>386666</v>
      </c>
      <c r="J20" s="63"/>
      <c r="K20" s="63"/>
      <c r="L20" s="233"/>
    </row>
    <row r="21" spans="1:12" ht="12.75">
      <c r="A21" s="87" t="str">
        <f>'A-N° Sinies Denun'!A21</f>
        <v>Porvenir</v>
      </c>
      <c r="B21" s="215">
        <v>6027</v>
      </c>
      <c r="C21" s="215">
        <v>1189</v>
      </c>
      <c r="D21" s="215">
        <v>244</v>
      </c>
      <c r="E21" s="215">
        <v>0</v>
      </c>
      <c r="F21" s="215">
        <v>28</v>
      </c>
      <c r="G21" s="215">
        <v>0</v>
      </c>
      <c r="H21" s="49">
        <v>19</v>
      </c>
      <c r="I21" s="4">
        <f t="shared" si="0"/>
        <v>7507</v>
      </c>
      <c r="J21" s="63"/>
      <c r="K21" s="63"/>
      <c r="L21" s="233"/>
    </row>
    <row r="22" spans="1:12" ht="12.75">
      <c r="A22" s="87" t="str">
        <f>'A-N° Sinies Denun'!A22</f>
        <v>Renta Nacional</v>
      </c>
      <c r="B22" s="215"/>
      <c r="C22" s="215"/>
      <c r="D22" s="215"/>
      <c r="E22" s="215"/>
      <c r="F22" s="215"/>
      <c r="G22" s="215"/>
      <c r="H22" s="215"/>
      <c r="I22" s="4">
        <f t="shared" si="0"/>
        <v>0</v>
      </c>
      <c r="J22" s="63"/>
      <c r="K22" s="63"/>
      <c r="L22" s="233"/>
    </row>
    <row r="23" spans="1:12" s="173" customFormat="1" ht="12.75">
      <c r="A23" s="87" t="str">
        <f>'A-N° Sinies Denun'!A23</f>
        <v>Suramericana</v>
      </c>
      <c r="B23" s="215">
        <v>1276262</v>
      </c>
      <c r="C23" s="215">
        <v>119755</v>
      </c>
      <c r="D23" s="215">
        <v>11086</v>
      </c>
      <c r="E23" s="215">
        <v>5960</v>
      </c>
      <c r="F23" s="215">
        <v>11458</v>
      </c>
      <c r="G23" s="215">
        <v>10214</v>
      </c>
      <c r="H23" s="49">
        <v>14430</v>
      </c>
      <c r="I23" s="4">
        <f t="shared" si="0"/>
        <v>1449165</v>
      </c>
      <c r="J23" s="170"/>
      <c r="K23" s="170"/>
      <c r="L23" s="233"/>
    </row>
    <row r="24" spans="1:12" s="173" customFormat="1" ht="14.25">
      <c r="A24" s="87" t="str">
        <f>'A-N° Sinies Denun'!A24</f>
        <v>Zenit</v>
      </c>
      <c r="B24" s="215">
        <v>320423</v>
      </c>
      <c r="C24" s="215">
        <v>62973</v>
      </c>
      <c r="D24" s="215">
        <v>0</v>
      </c>
      <c r="E24" s="215">
        <v>3031</v>
      </c>
      <c r="F24" s="215">
        <v>8918</v>
      </c>
      <c r="G24" s="215">
        <v>0</v>
      </c>
      <c r="H24" s="49">
        <v>2364</v>
      </c>
      <c r="I24" s="4">
        <f t="shared" si="0"/>
        <v>397709</v>
      </c>
      <c r="J24" s="170"/>
      <c r="K24" s="181"/>
      <c r="L24" s="233"/>
    </row>
    <row r="25" spans="1:12" ht="14.25">
      <c r="A25" s="64"/>
      <c r="B25" s="65"/>
      <c r="C25" s="66"/>
      <c r="D25" s="66"/>
      <c r="E25" s="66"/>
      <c r="F25" s="66"/>
      <c r="G25" s="67"/>
      <c r="H25" s="67"/>
      <c r="I25" s="68"/>
      <c r="K25" s="181"/>
      <c r="L25" s="233"/>
    </row>
    <row r="26" spans="1:12" ht="14.25">
      <c r="A26" s="69" t="s">
        <v>11</v>
      </c>
      <c r="B26" s="5">
        <f aca="true" t="shared" si="1" ref="B26:I26">SUM(B10:B24)</f>
        <v>3420702</v>
      </c>
      <c r="C26" s="5">
        <f t="shared" si="1"/>
        <v>1255494</v>
      </c>
      <c r="D26" s="5">
        <f t="shared" si="1"/>
        <v>161289</v>
      </c>
      <c r="E26" s="5">
        <f t="shared" si="1"/>
        <v>94283</v>
      </c>
      <c r="F26" s="5">
        <f t="shared" si="1"/>
        <v>183053</v>
      </c>
      <c r="G26" s="5">
        <f t="shared" si="1"/>
        <v>85821</v>
      </c>
      <c r="H26" s="5">
        <f t="shared" si="1"/>
        <v>151158</v>
      </c>
      <c r="I26" s="5">
        <f t="shared" si="1"/>
        <v>5351800</v>
      </c>
      <c r="J26" s="70"/>
      <c r="K26" s="181"/>
      <c r="L26" s="233"/>
    </row>
    <row r="27" spans="1:11" ht="12.75" customHeight="1">
      <c r="A27" s="71"/>
      <c r="B27" s="72"/>
      <c r="C27" s="73"/>
      <c r="D27" s="73"/>
      <c r="E27" s="73"/>
      <c r="F27" s="73"/>
      <c r="G27" s="74"/>
      <c r="H27" s="75"/>
      <c r="I27" s="76"/>
      <c r="K27" s="182"/>
    </row>
    <row r="28" spans="1:11" ht="14.25">
      <c r="A28" s="51"/>
      <c r="B28" s="51"/>
      <c r="C28" s="51"/>
      <c r="D28" s="51"/>
      <c r="E28" s="51"/>
      <c r="F28" s="51"/>
      <c r="G28" s="51"/>
      <c r="H28" s="51"/>
      <c r="I28" s="51"/>
      <c r="K28" s="234"/>
    </row>
    <row r="30" spans="2:8" ht="12.75">
      <c r="B30" s="215"/>
      <c r="C30" s="215"/>
      <c r="D30" s="215">
        <f>_xlfn.IFERROR(VLOOKUP($C$3&amp;$C$4&amp;$A9,'[1]BBDD2'!$A$2:$N$1713,11,FALSE),0)</f>
        <v>0</v>
      </c>
      <c r="E30" s="215">
        <f>_xlfn.IFERROR(VLOOKUP($C$3&amp;$C$4&amp;$A10,'[1]BBDD2'!$A$2:$N$1713,11,FALSE),0)</f>
        <v>0</v>
      </c>
      <c r="F30" s="215">
        <f>_xlfn.IFERROR(VLOOKUP($C$3&amp;$C$4&amp;$A11,'[1]BBDD2'!$A$2:$N$1713,11,FALSE),0)</f>
        <v>0</v>
      </c>
      <c r="G30" s="215">
        <f>_xlfn.IFERROR(VLOOKUP($C$3&amp;$C$4&amp;$A12,'[1]BBDD2'!$A$2:$N$1713,11,FALSE),0)</f>
        <v>0</v>
      </c>
      <c r="H30" s="215">
        <f>_xlfn.IFERROR(VLOOKUP($C$3&amp;$C$4&amp;$A14,'[1]BBDD2'!$A$2:$N$1713,11,FALSE),0)</f>
        <v>0</v>
      </c>
    </row>
    <row r="31" spans="2:8" ht="12.75">
      <c r="B31" s="63"/>
      <c r="C31" s="63"/>
      <c r="D31" s="63"/>
      <c r="E31" s="63"/>
      <c r="F31" s="63"/>
      <c r="G31" s="63"/>
      <c r="H31" s="63"/>
    </row>
  </sheetData>
  <sheetProtection/>
  <printOptions/>
  <pageMargins left="1.1811023622047245" right="0.2362204724409449" top="0.84" bottom="0.4330708661417323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40"/>
  <sheetViews>
    <sheetView zoomScalePageLayoutView="0" workbookViewId="0" topLeftCell="I1">
      <selection activeCell="J1" sqref="J1:O16384"/>
    </sheetView>
  </sheetViews>
  <sheetFormatPr defaultColWidth="11.421875" defaultRowHeight="12.75"/>
  <cols>
    <col min="1" max="1" width="22.421875" style="0" customWidth="1"/>
    <col min="2" max="2" width="24.00390625" style="0" customWidth="1"/>
    <col min="3" max="9" width="38.28125" style="0" customWidth="1"/>
  </cols>
  <sheetData>
    <row r="3" ht="12.75">
      <c r="A3" s="90" t="s">
        <v>62</v>
      </c>
    </row>
    <row r="5" spans="1:9" ht="12.75">
      <c r="A5" s="50" t="s">
        <v>12</v>
      </c>
      <c r="B5" s="52"/>
      <c r="C5" s="51"/>
      <c r="D5" s="51"/>
      <c r="E5" s="51"/>
      <c r="F5" s="51"/>
      <c r="G5" s="51"/>
      <c r="H5" s="51"/>
      <c r="I5" s="51"/>
    </row>
    <row r="6" spans="1:9" ht="12.75">
      <c r="A6" s="2" t="str">
        <f>'D-Sinies Pag Direc'!$A$6</f>
        <v>      (entre el 1 de enero y 30 de septiembre de 2018, montos expresados en miles de pesos de septiembre de 2018)</v>
      </c>
      <c r="B6" s="52"/>
      <c r="C6" s="51"/>
      <c r="D6" s="51"/>
      <c r="E6" s="51"/>
      <c r="F6" s="51"/>
      <c r="G6" s="51"/>
      <c r="H6" s="51"/>
      <c r="I6" s="51"/>
    </row>
    <row r="7" spans="1:9" ht="12.75">
      <c r="A7" s="78"/>
      <c r="B7" s="54"/>
      <c r="C7" s="55"/>
      <c r="D7" s="55"/>
      <c r="E7" s="55"/>
      <c r="F7" s="55"/>
      <c r="G7" s="55"/>
      <c r="H7" s="55"/>
      <c r="I7" s="56"/>
    </row>
    <row r="8" spans="1:9" ht="12.75">
      <c r="A8" s="79" t="s">
        <v>1</v>
      </c>
      <c r="B8" s="58" t="s">
        <v>2</v>
      </c>
      <c r="C8" s="58" t="s">
        <v>3</v>
      </c>
      <c r="D8" s="58" t="s">
        <v>4</v>
      </c>
      <c r="E8" s="58" t="s">
        <v>5</v>
      </c>
      <c r="F8" s="58" t="s">
        <v>85</v>
      </c>
      <c r="G8" s="58" t="s">
        <v>6</v>
      </c>
      <c r="H8" s="58" t="s">
        <v>7</v>
      </c>
      <c r="I8" s="59" t="s">
        <v>8</v>
      </c>
    </row>
    <row r="9" spans="1:9" ht="12.75">
      <c r="A9" s="80"/>
      <c r="B9" s="61"/>
      <c r="C9" s="61"/>
      <c r="D9" s="61"/>
      <c r="E9" s="61"/>
      <c r="F9" s="61"/>
      <c r="G9" s="61"/>
      <c r="H9" s="61"/>
      <c r="I9" s="62"/>
    </row>
    <row r="10" spans="1:9" ht="12.75">
      <c r="A10" s="86" t="str">
        <f>'F-N° Seg Contrat'!A10</f>
        <v>AIG</v>
      </c>
      <c r="B10" s="232"/>
      <c r="C10" s="232"/>
      <c r="D10" s="232"/>
      <c r="E10" s="232"/>
      <c r="F10" s="232"/>
      <c r="G10" s="232"/>
      <c r="H10" s="232"/>
      <c r="I10" s="4">
        <f aca="true" t="shared" si="0" ref="I10:I16">SUM(B10:H10)</f>
        <v>0</v>
      </c>
    </row>
    <row r="11" spans="1:9" ht="12.75">
      <c r="A11" s="86" t="str">
        <f>'F-N° Seg Contrat'!A11</f>
        <v>Bci</v>
      </c>
      <c r="B11" s="171">
        <v>3965540</v>
      </c>
      <c r="C11" s="171">
        <v>1821640</v>
      </c>
      <c r="D11" s="171">
        <v>783832</v>
      </c>
      <c r="E11" s="171">
        <v>1275585</v>
      </c>
      <c r="F11" s="171">
        <v>721476</v>
      </c>
      <c r="G11" s="171">
        <v>549468</v>
      </c>
      <c r="H11" s="171">
        <v>364750</v>
      </c>
      <c r="I11" s="4">
        <f t="shared" si="0"/>
        <v>9482291</v>
      </c>
    </row>
    <row r="12" spans="1:9" ht="12.75">
      <c r="A12" s="86" t="str">
        <f>'F-N° Seg Contrat'!A12</f>
        <v>BNP PARIBAS CARDIF</v>
      </c>
      <c r="B12" s="171">
        <v>194907</v>
      </c>
      <c r="C12" s="171">
        <v>25461</v>
      </c>
      <c r="D12" s="171">
        <v>0</v>
      </c>
      <c r="E12" s="171">
        <v>0</v>
      </c>
      <c r="F12" s="171">
        <v>4000</v>
      </c>
      <c r="G12" s="171">
        <v>0</v>
      </c>
      <c r="H12" s="171">
        <v>572</v>
      </c>
      <c r="I12" s="4">
        <f t="shared" si="0"/>
        <v>224940</v>
      </c>
    </row>
    <row r="13" spans="1:9" ht="12.75">
      <c r="A13" s="86" t="str">
        <f>'F-N° Seg Contrat'!A13</f>
        <v>Bupa</v>
      </c>
      <c r="B13" s="215"/>
      <c r="C13" s="215"/>
      <c r="D13" s="215"/>
      <c r="E13" s="215"/>
      <c r="F13" s="215"/>
      <c r="G13" s="215"/>
      <c r="H13" s="215"/>
      <c r="I13" s="4">
        <f t="shared" si="0"/>
        <v>0</v>
      </c>
    </row>
    <row r="14" spans="1:9" ht="12.75">
      <c r="A14" s="86" t="str">
        <f>'F-N° Seg Contrat'!A14</f>
        <v>Chilena Consolidada</v>
      </c>
      <c r="B14" s="171">
        <v>26479</v>
      </c>
      <c r="C14" s="171">
        <v>10521</v>
      </c>
      <c r="D14" s="171">
        <v>0</v>
      </c>
      <c r="E14" s="171">
        <v>0</v>
      </c>
      <c r="F14" s="171">
        <v>14362</v>
      </c>
      <c r="G14" s="171">
        <v>0</v>
      </c>
      <c r="H14" s="171">
        <v>2009</v>
      </c>
      <c r="I14" s="4">
        <f t="shared" si="0"/>
        <v>53371</v>
      </c>
    </row>
    <row r="15" spans="1:9" ht="12.75">
      <c r="A15" s="86" t="str">
        <f>'F-N° Seg Contrat'!A15</f>
        <v>Chubb</v>
      </c>
      <c r="B15" s="171">
        <v>0</v>
      </c>
      <c r="C15" s="171">
        <v>0</v>
      </c>
      <c r="D15" s="171">
        <v>0</v>
      </c>
      <c r="E15" s="171">
        <v>661904</v>
      </c>
      <c r="F15" s="171">
        <v>0</v>
      </c>
      <c r="G15" s="171">
        <v>0</v>
      </c>
      <c r="H15" s="171">
        <v>0</v>
      </c>
      <c r="I15" s="4">
        <f t="shared" si="0"/>
        <v>661904</v>
      </c>
    </row>
    <row r="16" spans="1:9" ht="12.75">
      <c r="A16" s="86" t="str">
        <f>'F-N° Seg Contrat'!A16</f>
        <v>Consorcio Nacional</v>
      </c>
      <c r="B16" s="171">
        <v>2204471</v>
      </c>
      <c r="C16" s="171">
        <v>2519050</v>
      </c>
      <c r="D16" s="171">
        <v>78727</v>
      </c>
      <c r="E16" s="171">
        <v>107375</v>
      </c>
      <c r="F16" s="171">
        <v>547309</v>
      </c>
      <c r="G16" s="171">
        <v>134465</v>
      </c>
      <c r="H16" s="171">
        <v>30583</v>
      </c>
      <c r="I16" s="4">
        <f t="shared" si="0"/>
        <v>5621980</v>
      </c>
    </row>
    <row r="17" spans="1:9" ht="12.75">
      <c r="A17" s="86" t="str">
        <f>'F-N° Seg Contrat'!A17</f>
        <v>HDI</v>
      </c>
      <c r="B17" s="171">
        <v>2207519</v>
      </c>
      <c r="C17" s="171">
        <v>1129028</v>
      </c>
      <c r="D17" s="171">
        <v>925471</v>
      </c>
      <c r="E17" s="171">
        <v>614428</v>
      </c>
      <c r="F17" s="171">
        <v>586762</v>
      </c>
      <c r="G17" s="171">
        <v>28619</v>
      </c>
      <c r="H17" s="171">
        <v>303933</v>
      </c>
      <c r="I17" s="4">
        <f aca="true" t="shared" si="1" ref="I17:I24">SUM(B17:H17)</f>
        <v>5795760</v>
      </c>
    </row>
    <row r="18" spans="1:9" ht="12.75">
      <c r="A18" s="86" t="str">
        <f>'F-N° Seg Contrat'!A18</f>
        <v>Liberty</v>
      </c>
      <c r="B18" s="171">
        <v>1811090</v>
      </c>
      <c r="C18" s="171">
        <v>2090986</v>
      </c>
      <c r="D18" s="171">
        <v>490337</v>
      </c>
      <c r="E18" s="171">
        <v>2014001</v>
      </c>
      <c r="F18" s="171">
        <v>366996</v>
      </c>
      <c r="G18" s="171">
        <v>525014</v>
      </c>
      <c r="H18" s="171">
        <v>346876</v>
      </c>
      <c r="I18" s="4">
        <f t="shared" si="1"/>
        <v>7645300</v>
      </c>
    </row>
    <row r="19" spans="1:9" ht="12.75">
      <c r="A19" s="86" t="str">
        <f>'F-N° Seg Contrat'!A19</f>
        <v>Mapfre</v>
      </c>
      <c r="B19" s="171">
        <v>1406282</v>
      </c>
      <c r="C19" s="171">
        <v>760656</v>
      </c>
      <c r="D19" s="171">
        <v>394384</v>
      </c>
      <c r="E19" s="171">
        <v>810289</v>
      </c>
      <c r="F19" s="171">
        <v>2894229</v>
      </c>
      <c r="G19" s="171">
        <v>311795</v>
      </c>
      <c r="H19" s="171">
        <v>217081</v>
      </c>
      <c r="I19" s="4">
        <f t="shared" si="1"/>
        <v>6794716</v>
      </c>
    </row>
    <row r="20" spans="1:9" ht="12.75">
      <c r="A20" s="86" t="str">
        <f>'F-N° Seg Contrat'!A20</f>
        <v>Mutual de Seguros</v>
      </c>
      <c r="B20" s="171">
        <v>2539876</v>
      </c>
      <c r="C20" s="171">
        <v>1236457</v>
      </c>
      <c r="D20" s="171">
        <v>0</v>
      </c>
      <c r="E20" s="171">
        <v>0</v>
      </c>
      <c r="F20" s="171">
        <v>75062</v>
      </c>
      <c r="G20" s="171">
        <v>0</v>
      </c>
      <c r="H20" s="171">
        <v>87271</v>
      </c>
      <c r="I20" s="4">
        <f t="shared" si="1"/>
        <v>3938666</v>
      </c>
    </row>
    <row r="21" spans="1:9" ht="12.75">
      <c r="A21" s="86" t="str">
        <f>'F-N° Seg Contrat'!A21</f>
        <v>Porvenir</v>
      </c>
      <c r="B21" s="238">
        <v>54467</v>
      </c>
      <c r="C21" s="171">
        <v>12349</v>
      </c>
      <c r="D21" s="171">
        <v>7414</v>
      </c>
      <c r="E21" s="171">
        <v>0</v>
      </c>
      <c r="F21" s="171">
        <v>910</v>
      </c>
      <c r="G21" s="171">
        <v>0</v>
      </c>
      <c r="H21" s="171">
        <v>470</v>
      </c>
      <c r="I21" s="4">
        <f t="shared" si="1"/>
        <v>75610</v>
      </c>
    </row>
    <row r="22" spans="1:9" ht="12.75">
      <c r="A22" s="86" t="str">
        <f>'F-N° Seg Contrat'!A22</f>
        <v>Renta Nacional</v>
      </c>
      <c r="B22" s="215"/>
      <c r="C22" s="215"/>
      <c r="D22" s="215"/>
      <c r="E22" s="215"/>
      <c r="F22" s="215"/>
      <c r="G22" s="215"/>
      <c r="H22" s="215"/>
      <c r="I22" s="4">
        <f>SUM(B22:H22)</f>
        <v>0</v>
      </c>
    </row>
    <row r="23" spans="1:9" s="174" customFormat="1" ht="12.75">
      <c r="A23" s="86" t="str">
        <f>'F-N° Seg Contrat'!A23</f>
        <v>Suramericana</v>
      </c>
      <c r="B23" s="171">
        <v>6273046</v>
      </c>
      <c r="C23" s="171">
        <v>977959</v>
      </c>
      <c r="D23" s="171">
        <v>183296</v>
      </c>
      <c r="E23" s="171">
        <v>112166</v>
      </c>
      <c r="F23" s="171">
        <v>363570</v>
      </c>
      <c r="G23" s="171">
        <v>193330</v>
      </c>
      <c r="H23" s="171">
        <v>75063</v>
      </c>
      <c r="I23" s="4">
        <f t="shared" si="1"/>
        <v>8178430</v>
      </c>
    </row>
    <row r="24" spans="1:9" s="174" customFormat="1" ht="12.75">
      <c r="A24" s="86" t="str">
        <f>'F-N° Seg Contrat'!A24</f>
        <v>Zenit</v>
      </c>
      <c r="B24" s="171">
        <v>1598932</v>
      </c>
      <c r="C24" s="171">
        <v>533102</v>
      </c>
      <c r="D24" s="171">
        <v>0</v>
      </c>
      <c r="E24" s="171">
        <v>43578</v>
      </c>
      <c r="F24" s="171">
        <v>289512</v>
      </c>
      <c r="G24" s="171">
        <v>0</v>
      </c>
      <c r="H24" s="171">
        <v>9420</v>
      </c>
      <c r="I24" s="4">
        <f t="shared" si="1"/>
        <v>2474544</v>
      </c>
    </row>
    <row r="25" spans="1:9" ht="12.75">
      <c r="A25" s="64"/>
      <c r="B25" s="178"/>
      <c r="C25" s="179"/>
      <c r="D25" s="179"/>
      <c r="E25" s="179"/>
      <c r="F25" s="179"/>
      <c r="G25" s="84"/>
      <c r="H25" s="84"/>
      <c r="I25" s="180"/>
    </row>
    <row r="26" spans="1:9" ht="12.75">
      <c r="A26" s="69" t="s">
        <v>11</v>
      </c>
      <c r="B26" s="5">
        <f aca="true" t="shared" si="2" ref="B26:I26">SUM(B10:B24)</f>
        <v>22282609</v>
      </c>
      <c r="C26" s="6">
        <f t="shared" si="2"/>
        <v>11117209</v>
      </c>
      <c r="D26" s="6">
        <f t="shared" si="2"/>
        <v>2863461</v>
      </c>
      <c r="E26" s="6">
        <f t="shared" si="2"/>
        <v>5639326</v>
      </c>
      <c r="F26" s="6">
        <f t="shared" si="2"/>
        <v>5864188</v>
      </c>
      <c r="G26" s="7">
        <f t="shared" si="2"/>
        <v>1742691</v>
      </c>
      <c r="H26" s="7">
        <f t="shared" si="2"/>
        <v>1438028</v>
      </c>
      <c r="I26" s="8">
        <f t="shared" si="2"/>
        <v>50947512</v>
      </c>
    </row>
    <row r="27" spans="1:9" ht="12.75">
      <c r="A27" s="81"/>
      <c r="B27" s="82"/>
      <c r="C27" s="73"/>
      <c r="D27" s="73"/>
      <c r="E27" s="73"/>
      <c r="F27" s="73"/>
      <c r="G27" s="74"/>
      <c r="H27" s="74"/>
      <c r="I27" s="83"/>
    </row>
    <row r="30" spans="2:7" ht="12.75">
      <c r="B30" s="171"/>
      <c r="C30" s="171"/>
      <c r="D30" s="171"/>
      <c r="E30" s="171"/>
      <c r="F30" s="171"/>
      <c r="G30" s="171"/>
    </row>
    <row r="31" spans="2:7" ht="12.75">
      <c r="B31" s="171"/>
      <c r="C31" s="171"/>
      <c r="D31" s="171"/>
      <c r="E31" s="171"/>
      <c r="F31" s="171"/>
      <c r="G31" s="171"/>
    </row>
    <row r="32" spans="2:7" ht="12.75">
      <c r="B32" s="171"/>
      <c r="C32" s="171"/>
      <c r="D32" s="171"/>
      <c r="E32" s="171"/>
      <c r="F32" s="171"/>
      <c r="G32" s="171"/>
    </row>
    <row r="33" spans="2:7" ht="12.75">
      <c r="B33" s="171"/>
      <c r="C33" s="171"/>
      <c r="D33" s="171"/>
      <c r="E33" s="171"/>
      <c r="F33" s="171"/>
      <c r="G33" s="171"/>
    </row>
    <row r="34" spans="2:7" ht="12.75">
      <c r="B34" s="171"/>
      <c r="C34" s="171"/>
      <c r="D34" s="171"/>
      <c r="E34" s="171"/>
      <c r="F34" s="171"/>
      <c r="G34" s="171"/>
    </row>
    <row r="35" spans="2:7" ht="12.75">
      <c r="B35" s="171"/>
      <c r="C35" s="171"/>
      <c r="D35" s="171"/>
      <c r="E35" s="171"/>
      <c r="F35" s="171"/>
      <c r="G35" s="171"/>
    </row>
    <row r="36" spans="2:7" ht="12.75">
      <c r="B36" s="171"/>
      <c r="C36" s="171"/>
      <c r="D36" s="171"/>
      <c r="E36" s="171"/>
      <c r="F36" s="171"/>
      <c r="G36" s="171"/>
    </row>
    <row r="37" spans="2:7" ht="12.75">
      <c r="B37" s="171"/>
      <c r="C37" s="171"/>
      <c r="D37" s="171"/>
      <c r="E37" s="171"/>
      <c r="F37" s="171"/>
      <c r="G37" s="171"/>
    </row>
    <row r="38" spans="2:7" ht="12.75">
      <c r="B38" s="171"/>
      <c r="C38" s="171"/>
      <c r="D38" s="171"/>
      <c r="E38" s="171"/>
      <c r="F38" s="171"/>
      <c r="G38" s="171"/>
    </row>
    <row r="39" spans="2:7" ht="12.75">
      <c r="B39" s="171"/>
      <c r="C39" s="171"/>
      <c r="D39" s="171"/>
      <c r="E39" s="171"/>
      <c r="F39" s="171"/>
      <c r="G39" s="171"/>
    </row>
    <row r="40" spans="2:7" ht="12.75">
      <c r="B40" s="171"/>
      <c r="C40" s="171"/>
      <c r="D40" s="171"/>
      <c r="E40" s="171"/>
      <c r="F40" s="171"/>
      <c r="G40" s="171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J31"/>
  <sheetViews>
    <sheetView tabSelected="1" zoomScalePageLayoutView="0" workbookViewId="0" topLeftCell="A4">
      <selection activeCell="A7" sqref="A7"/>
    </sheetView>
  </sheetViews>
  <sheetFormatPr defaultColWidth="11.421875" defaultRowHeight="12.75"/>
  <cols>
    <col min="1" max="1" width="22.421875" style="0" customWidth="1"/>
    <col min="2" max="4" width="11.7109375" style="0" customWidth="1"/>
    <col min="5" max="5" width="13.8515625" style="0" customWidth="1"/>
    <col min="6" max="6" width="12.28125" style="0" customWidth="1"/>
    <col min="7" max="9" width="11.7109375" style="0" customWidth="1"/>
  </cols>
  <sheetData>
    <row r="3" ht="12.75">
      <c r="A3" s="90" t="s">
        <v>62</v>
      </c>
    </row>
    <row r="5" spans="1:9" ht="12.75">
      <c r="A5" s="50" t="s">
        <v>13</v>
      </c>
      <c r="B5" s="51"/>
      <c r="C5" s="51"/>
      <c r="D5" s="49"/>
      <c r="E5" s="51"/>
      <c r="F5" s="51"/>
      <c r="G5" s="51"/>
      <c r="H5" s="51"/>
      <c r="I5" s="49"/>
    </row>
    <row r="6" spans="1:9" ht="12.75">
      <c r="A6" s="188" t="s">
        <v>99</v>
      </c>
      <c r="B6" s="189"/>
      <c r="C6" s="190"/>
      <c r="D6" s="190"/>
      <c r="E6" s="190"/>
      <c r="F6" s="190"/>
      <c r="G6" s="190"/>
      <c r="H6" s="190"/>
      <c r="I6" s="190"/>
    </row>
    <row r="7" spans="1:9" ht="12.75">
      <c r="A7" s="187"/>
      <c r="B7" s="52"/>
      <c r="C7" s="51"/>
      <c r="D7" s="51"/>
      <c r="E7" s="51"/>
      <c r="F7" s="51"/>
      <c r="G7" s="51"/>
      <c r="H7" s="51"/>
      <c r="I7" s="192"/>
    </row>
    <row r="8" spans="1:9" ht="12.75">
      <c r="A8" s="79" t="s">
        <v>1</v>
      </c>
      <c r="B8" s="58" t="s">
        <v>2</v>
      </c>
      <c r="C8" s="58" t="s">
        <v>3</v>
      </c>
      <c r="D8" s="58" t="s">
        <v>4</v>
      </c>
      <c r="E8" s="58" t="s">
        <v>5</v>
      </c>
      <c r="F8" s="58" t="s">
        <v>85</v>
      </c>
      <c r="G8" s="58" t="s">
        <v>6</v>
      </c>
      <c r="H8" s="58" t="s">
        <v>7</v>
      </c>
      <c r="I8" s="193" t="s">
        <v>84</v>
      </c>
    </row>
    <row r="9" spans="1:9" ht="12.75">
      <c r="A9" s="191"/>
      <c r="B9" s="190"/>
      <c r="C9" s="190"/>
      <c r="D9" s="190"/>
      <c r="E9" s="190"/>
      <c r="F9" s="190"/>
      <c r="G9" s="190"/>
      <c r="H9" s="190"/>
      <c r="I9" s="194"/>
    </row>
    <row r="10" spans="1:9" ht="12.75">
      <c r="A10" s="86" t="str">
        <f>'F-N° Seg Contrat'!A10</f>
        <v>AIG</v>
      </c>
      <c r="B10" s="175" t="str">
        <f>IF('F-N° Seg Contrat'!B10=0,"   ---",'G-Prima Tot x Tip V'!B10/'F-N° Seg Contrat'!B10*1000)</f>
        <v>   ---</v>
      </c>
      <c r="C10" s="175" t="str">
        <f>IF('F-N° Seg Contrat'!C10=0,"   ---",'G-Prima Tot x Tip V'!C10/'F-N° Seg Contrat'!C10*1000)</f>
        <v>   ---</v>
      </c>
      <c r="D10" s="175" t="str">
        <f>IF('F-N° Seg Contrat'!D10=0,"   ---",'G-Prima Tot x Tip V'!D10/'F-N° Seg Contrat'!D10*1000)</f>
        <v>   ---</v>
      </c>
      <c r="E10" s="175" t="str">
        <f>IF('F-N° Seg Contrat'!E10=0,"   ---",'G-Prima Tot x Tip V'!E10/'F-N° Seg Contrat'!E10*1000)</f>
        <v>   ---</v>
      </c>
      <c r="F10" s="175" t="str">
        <f>IF('F-N° Seg Contrat'!F10=0,"   ---",'G-Prima Tot x Tip V'!F10/'F-N° Seg Contrat'!F10*1000)</f>
        <v>   ---</v>
      </c>
      <c r="G10" s="175" t="str">
        <f>IF('F-N° Seg Contrat'!G10=0,"   ---",'G-Prima Tot x Tip V'!G10/'F-N° Seg Contrat'!G10*1000)</f>
        <v>   ---</v>
      </c>
      <c r="H10" s="175" t="str">
        <f>IF('F-N° Seg Contrat'!H10=0,"   ---",'G-Prima Tot x Tip V'!H10/'F-N° Seg Contrat'!H10*1000)</f>
        <v>   ---</v>
      </c>
      <c r="I10" s="183" t="str">
        <f>IF('F-N° Seg Contrat'!I10=0,"   ---",'G-Prima Tot x Tip V'!I10/'F-N° Seg Contrat'!I10*1000)</f>
        <v>   ---</v>
      </c>
    </row>
    <row r="11" spans="1:9" ht="12.75">
      <c r="A11" s="86" t="str">
        <f>'F-N° Seg Contrat'!A11</f>
        <v>Bci</v>
      </c>
      <c r="B11" s="175">
        <f>IF('F-N° Seg Contrat'!B11=0,"   ---",'G-Prima Tot x Tip V'!B11/'F-N° Seg Contrat'!B11*1000)</f>
        <v>6863.847766221313</v>
      </c>
      <c r="C11" s="175">
        <f>IF('F-N° Seg Contrat'!C11=0,"   ---",'G-Prima Tot x Tip V'!C11/'F-N° Seg Contrat'!C11*1000)</f>
        <v>10036.307539737198</v>
      </c>
      <c r="D11" s="175">
        <f>IF('F-N° Seg Contrat'!D11=0,"   ---",'G-Prima Tot x Tip V'!D11/'F-N° Seg Contrat'!D11*1000)</f>
        <v>20468.79406695566</v>
      </c>
      <c r="E11" s="175">
        <f>IF('F-N° Seg Contrat'!E11=0,"   ---",'G-Prima Tot x Tip V'!E11/'F-N° Seg Contrat'!E11*1000)</f>
        <v>50674.75766724932</v>
      </c>
      <c r="F11" s="175">
        <f>IF('F-N° Seg Contrat'!F11=0,"   ---",'G-Prima Tot x Tip V'!F11/'F-N° Seg Contrat'!F11*1000)</f>
        <v>37308.718585169096</v>
      </c>
      <c r="G11" s="175">
        <f>IF('F-N° Seg Contrat'!G11=0,"   ---",'G-Prima Tot x Tip V'!G11/'F-N° Seg Contrat'!G11*1000)</f>
        <v>20918.567023261126</v>
      </c>
      <c r="H11" s="175">
        <f>IF('F-N° Seg Contrat'!H11=0,"   ---",'G-Prima Tot x Tip V'!H11/'F-N° Seg Contrat'!H11*1000)</f>
        <v>11178.706059027245</v>
      </c>
      <c r="I11" s="183">
        <f>IF('F-N° Seg Contrat'!I11=0,"   ---",'G-Prima Tot x Tip V'!I11/'F-N° Seg Contrat'!I11*1000)</f>
        <v>10524.792773833784</v>
      </c>
    </row>
    <row r="12" spans="1:9" ht="12.75">
      <c r="A12" s="86" t="str">
        <f>'F-N° Seg Contrat'!A12</f>
        <v>BNP PARIBAS CARDIF</v>
      </c>
      <c r="B12" s="175">
        <f>IF('F-N° Seg Contrat'!B12=0,"   ---",'G-Prima Tot x Tip V'!B12/'F-N° Seg Contrat'!B12*1000)</f>
        <v>4864.769749157618</v>
      </c>
      <c r="C12" s="175">
        <f>IF('F-N° Seg Contrat'!C12=0,"   ---",'G-Prima Tot x Tip V'!C12/'F-N° Seg Contrat'!C12*1000)</f>
        <v>7623.053892215568</v>
      </c>
      <c r="D12" s="175" t="str">
        <f>IF('F-N° Seg Contrat'!D12=0,"   ---",'G-Prima Tot x Tip V'!D12/'F-N° Seg Contrat'!D12*1000)</f>
        <v>   ---</v>
      </c>
      <c r="E12" s="175" t="str">
        <f>IF('F-N° Seg Contrat'!E12=0,"   ---",'G-Prima Tot x Tip V'!E12/'F-N° Seg Contrat'!E12*1000)</f>
        <v>   ---</v>
      </c>
      <c r="F12" s="175">
        <f>IF('F-N° Seg Contrat'!F12=0,"   ---",'G-Prima Tot x Tip V'!F12/'F-N° Seg Contrat'!F12*1000)</f>
        <v>7092.198581560283</v>
      </c>
      <c r="G12" s="175" t="str">
        <f>IF('F-N° Seg Contrat'!G12=0,"   ---",'G-Prima Tot x Tip V'!G12/'F-N° Seg Contrat'!G12*1000)</f>
        <v>   ---</v>
      </c>
      <c r="H12" s="175">
        <f>IF('F-N° Seg Contrat'!H12=0,"   ---",'G-Prima Tot x Tip V'!H12/'F-N° Seg Contrat'!H12*1000)</f>
        <v>4576</v>
      </c>
      <c r="I12" s="183">
        <f>IF('F-N° Seg Contrat'!I12=0,"   ---",'G-Prima Tot x Tip V'!I12/'F-N° Seg Contrat'!I12*1000)</f>
        <v>5101.374336644441</v>
      </c>
    </row>
    <row r="13" spans="1:9" ht="12.75">
      <c r="A13" s="86" t="str">
        <f>'F-N° Seg Contrat'!A13</f>
        <v>Bupa</v>
      </c>
      <c r="B13" s="175" t="str">
        <f>IF('F-N° Seg Contrat'!B13=0,"   ---",'G-Prima Tot x Tip V'!B13/'F-N° Seg Contrat'!B13*1000)</f>
        <v>   ---</v>
      </c>
      <c r="C13" s="175" t="str">
        <f>IF('F-N° Seg Contrat'!C13=0,"   ---",'G-Prima Tot x Tip V'!C13/'F-N° Seg Contrat'!C13*1000)</f>
        <v>   ---</v>
      </c>
      <c r="D13" s="175" t="str">
        <f>IF('F-N° Seg Contrat'!D13=0,"   ---",'G-Prima Tot x Tip V'!D13/'F-N° Seg Contrat'!D13*1000)</f>
        <v>   ---</v>
      </c>
      <c r="E13" s="175" t="str">
        <f>IF('F-N° Seg Contrat'!E13=0,"   ---",'G-Prima Tot x Tip V'!E13/'F-N° Seg Contrat'!E13*1000)</f>
        <v>   ---</v>
      </c>
      <c r="F13" s="175" t="str">
        <f>IF('F-N° Seg Contrat'!F13=0,"   ---",'G-Prima Tot x Tip V'!F13/'F-N° Seg Contrat'!F13*1000)</f>
        <v>   ---</v>
      </c>
      <c r="G13" s="175" t="str">
        <f>IF('F-N° Seg Contrat'!G13=0,"   ---",'G-Prima Tot x Tip V'!G13/'F-N° Seg Contrat'!G13*1000)</f>
        <v>   ---</v>
      </c>
      <c r="H13" s="175" t="str">
        <f>IF('F-N° Seg Contrat'!H13=0,"   ---",'G-Prima Tot x Tip V'!H13/'F-N° Seg Contrat'!H13*1000)</f>
        <v>   ---</v>
      </c>
      <c r="I13" s="183" t="str">
        <f>IF('F-N° Seg Contrat'!I13=0,"   ---",'G-Prima Tot x Tip V'!I13/'F-N° Seg Contrat'!I13*1000)</f>
        <v>   ---</v>
      </c>
    </row>
    <row r="14" spans="1:9" ht="12.75">
      <c r="A14" s="86" t="str">
        <f>'F-N° Seg Contrat'!A14</f>
        <v>Chilena Consolidada</v>
      </c>
      <c r="B14" s="175">
        <f>IF('F-N° Seg Contrat'!B14=0,"   ---",'G-Prima Tot x Tip V'!B14/'F-N° Seg Contrat'!B14*1000)</f>
        <v>5721.477960242005</v>
      </c>
      <c r="C14" s="175">
        <f>IF('F-N° Seg Contrat'!C14=0,"   ---",'G-Prima Tot x Tip V'!C14/'F-N° Seg Contrat'!C14*1000)</f>
        <v>7296.116504854369</v>
      </c>
      <c r="D14" s="175" t="str">
        <f>IF('F-N° Seg Contrat'!D14=0,"   ---",'G-Prima Tot x Tip V'!D14/'F-N° Seg Contrat'!D14*1000)</f>
        <v>   ---</v>
      </c>
      <c r="E14" s="175" t="str">
        <f>IF('F-N° Seg Contrat'!E14=0,"   ---",'G-Prima Tot x Tip V'!E14/'F-N° Seg Contrat'!E14*1000)</f>
        <v>   ---</v>
      </c>
      <c r="F14" s="175">
        <f>IF('F-N° Seg Contrat'!F14=0,"   ---",'G-Prima Tot x Tip V'!F14/'F-N° Seg Contrat'!F14*1000)</f>
        <v>31358.078602620088</v>
      </c>
      <c r="G14" s="175" t="str">
        <f>IF('F-N° Seg Contrat'!G14=0,"   ---",'G-Prima Tot x Tip V'!G14/'F-N° Seg Contrat'!G14*1000)</f>
        <v>   ---</v>
      </c>
      <c r="H14" s="175">
        <f>IF('F-N° Seg Contrat'!H14=0,"   ---",'G-Prima Tot x Tip V'!H14/'F-N° Seg Contrat'!H14*1000)</f>
        <v>5772.9885057471265</v>
      </c>
      <c r="I14" s="183">
        <f>IF('F-N° Seg Contrat'!I14=0,"   ---",'G-Prima Tot x Tip V'!I14/'F-N° Seg Contrat'!I14*1000)</f>
        <v>7761.925538103549</v>
      </c>
    </row>
    <row r="15" spans="1:9" ht="12.75">
      <c r="A15" s="86" t="str">
        <f>'F-N° Seg Contrat'!A15</f>
        <v>Chubb</v>
      </c>
      <c r="B15" s="175" t="str">
        <f>IF('F-N° Seg Contrat'!B15=0,"   ---",'G-Prima Tot x Tip V'!B15/'F-N° Seg Contrat'!B15*1000)</f>
        <v>   ---</v>
      </c>
      <c r="C15" s="175" t="str">
        <f>IF('F-N° Seg Contrat'!C15=0,"   ---",'G-Prima Tot x Tip V'!C15/'F-N° Seg Contrat'!C15*1000)</f>
        <v>   ---</v>
      </c>
      <c r="D15" s="175" t="str">
        <f>IF('F-N° Seg Contrat'!D15=0,"   ---",'G-Prima Tot x Tip V'!D15/'F-N° Seg Contrat'!D15*1000)</f>
        <v>   ---</v>
      </c>
      <c r="E15" s="175">
        <f>IF('F-N° Seg Contrat'!E15=0,"   ---",'G-Prima Tot x Tip V'!E15/'F-N° Seg Contrat'!E15*1000)</f>
        <v>113729.20962199313</v>
      </c>
      <c r="F15" s="175" t="str">
        <f>IF('F-N° Seg Contrat'!F15=0,"   ---",'G-Prima Tot x Tip V'!F15/'F-N° Seg Contrat'!F15*1000)</f>
        <v>   ---</v>
      </c>
      <c r="G15" s="175" t="str">
        <f>IF('F-N° Seg Contrat'!G15=0,"   ---",'G-Prima Tot x Tip V'!G15/'F-N° Seg Contrat'!G15*1000)</f>
        <v>   ---</v>
      </c>
      <c r="H15" s="175" t="str">
        <f>IF('F-N° Seg Contrat'!H15=0,"   ---",'G-Prima Tot x Tip V'!H15/'F-N° Seg Contrat'!H15*1000)</f>
        <v>   ---</v>
      </c>
      <c r="I15" s="183">
        <f>IF('F-N° Seg Contrat'!I15=0,"   ---",'G-Prima Tot x Tip V'!I15/'F-N° Seg Contrat'!I15*1000)</f>
        <v>113729.20962199313</v>
      </c>
    </row>
    <row r="16" spans="1:9" ht="12.75">
      <c r="A16" s="86" t="str">
        <f>'F-N° Seg Contrat'!A16</f>
        <v>Consorcio Nacional</v>
      </c>
      <c r="B16" s="175">
        <f>IF('F-N° Seg Contrat'!B16=0,"   ---",'G-Prima Tot x Tip V'!B16/'F-N° Seg Contrat'!B16*1000)</f>
        <v>7234.795079815165</v>
      </c>
      <c r="C16" s="175">
        <f>IF('F-N° Seg Contrat'!C16=0,"   ---",'G-Prima Tot x Tip V'!C16/'F-N° Seg Contrat'!C16*1000)</f>
        <v>7735.0246263065455</v>
      </c>
      <c r="D16" s="175">
        <f>IF('F-N° Seg Contrat'!D16=0,"   ---",'G-Prima Tot x Tip V'!D16/'F-N° Seg Contrat'!D16*1000)</f>
        <v>21844.33962264151</v>
      </c>
      <c r="E16" s="175">
        <f>IF('F-N° Seg Contrat'!E16=0,"   ---",'G-Prima Tot x Tip V'!E16/'F-N° Seg Contrat'!E16*1000)</f>
        <v>23797.65070921986</v>
      </c>
      <c r="F16" s="175">
        <f>IF('F-N° Seg Contrat'!F16=0,"   ---",'G-Prima Tot x Tip V'!F16/'F-N° Seg Contrat'!F16*1000)</f>
        <v>34681.515746784105</v>
      </c>
      <c r="G16" s="175">
        <f>IF('F-N° Seg Contrat'!G16=0,"   ---",'G-Prima Tot x Tip V'!G16/'F-N° Seg Contrat'!G16*1000)</f>
        <v>20012.650692067273</v>
      </c>
      <c r="H16" s="175">
        <f>IF('F-N° Seg Contrat'!H16=0,"   ---",'G-Prima Tot x Tip V'!H16/'F-N° Seg Contrat'!H16*1000)</f>
        <v>6867.9541881877385</v>
      </c>
      <c r="I16" s="183">
        <f>IF('F-N° Seg Contrat'!I16=0,"   ---",'G-Prima Tot x Tip V'!I16/'F-N° Seg Contrat'!I16*1000)</f>
        <v>8448.502571978583</v>
      </c>
    </row>
    <row r="17" spans="1:9" ht="12.75">
      <c r="A17" s="86" t="str">
        <f>'F-N° Seg Contrat'!A17</f>
        <v>HDI</v>
      </c>
      <c r="B17" s="175">
        <f>IF('F-N° Seg Contrat'!B17=0,"   ---",'G-Prima Tot x Tip V'!B17/'F-N° Seg Contrat'!B17*1000)</f>
        <v>8157.264799349642</v>
      </c>
      <c r="C17" s="175">
        <f>IF('F-N° Seg Contrat'!C17=0,"   ---",'G-Prima Tot x Tip V'!C17/'F-N° Seg Contrat'!C17*1000)</f>
        <v>7287.766022682528</v>
      </c>
      <c r="D17" s="175">
        <f>IF('F-N° Seg Contrat'!D17=0,"   ---",'G-Prima Tot x Tip V'!D17/'F-N° Seg Contrat'!D17*1000)</f>
        <v>17317.621301996594</v>
      </c>
      <c r="E17" s="175">
        <f>IF('F-N° Seg Contrat'!E17=0,"   ---",'G-Prima Tot x Tip V'!E17/'F-N° Seg Contrat'!E17*1000)</f>
        <v>112739.08256880734</v>
      </c>
      <c r="F17" s="175">
        <f>IF('F-N° Seg Contrat'!F17=0,"   ---",'G-Prima Tot x Tip V'!F17/'F-N° Seg Contrat'!F17*1000)</f>
        <v>26920.627638098733</v>
      </c>
      <c r="G17" s="175">
        <f>IF('F-N° Seg Contrat'!G17=0,"   ---",'G-Prima Tot x Tip V'!G17/'F-N° Seg Contrat'!G17*1000)</f>
        <v>29203.061224489797</v>
      </c>
      <c r="H17" s="175">
        <f>IF('F-N° Seg Contrat'!H17=0,"   ---",'G-Prima Tot x Tip V'!H17/'F-N° Seg Contrat'!H17*1000)</f>
        <v>9554.93728190135</v>
      </c>
      <c r="I17" s="183">
        <f>IF('F-N° Seg Contrat'!I17=0,"   ---",'G-Prima Tot x Tip V'!I17/'F-N° Seg Contrat'!I17*1000)</f>
        <v>10752.462352764383</v>
      </c>
    </row>
    <row r="18" spans="1:9" ht="12.75">
      <c r="A18" s="86" t="str">
        <f>'F-N° Seg Contrat'!A18</f>
        <v>Liberty</v>
      </c>
      <c r="B18" s="175">
        <f>IF('F-N° Seg Contrat'!B18=0,"   ---",'G-Prima Tot x Tip V'!B18/'F-N° Seg Contrat'!B18*1000)</f>
        <v>9463.665198329963</v>
      </c>
      <c r="C18" s="175">
        <f>IF('F-N° Seg Contrat'!C18=0,"   ---",'G-Prima Tot x Tip V'!C18/'F-N° Seg Contrat'!C18*1000)</f>
        <v>9790.03946943343</v>
      </c>
      <c r="D18" s="175">
        <f>IF('F-N° Seg Contrat'!D18=0,"   ---",'G-Prima Tot x Tip V'!D18/'F-N° Seg Contrat'!D18*1000)</f>
        <v>18214.59881129272</v>
      </c>
      <c r="E18" s="175">
        <f>IF('F-N° Seg Contrat'!E18=0,"   ---",'G-Prima Tot x Tip V'!E18/'F-N° Seg Contrat'!E18*1000)</f>
        <v>56928.062637797506</v>
      </c>
      <c r="F18" s="175">
        <f>IF('F-N° Seg Contrat'!F18=0,"   ---",'G-Prima Tot x Tip V'!F18/'F-N° Seg Contrat'!F18*1000)</f>
        <v>38901.42039431842</v>
      </c>
      <c r="G18" s="175">
        <f>IF('F-N° Seg Contrat'!G18=0,"   ---",'G-Prima Tot x Tip V'!G18/'F-N° Seg Contrat'!G18*1000)</f>
        <v>19168.090543994156</v>
      </c>
      <c r="H18" s="175">
        <f>IF('F-N° Seg Contrat'!H18=0,"   ---",'G-Prima Tot x Tip V'!H18/'F-N° Seg Contrat'!H18*1000)</f>
        <v>9280.714897260275</v>
      </c>
      <c r="I18" s="183">
        <f>IF('F-N° Seg Contrat'!I18=0,"   ---",'G-Prima Tot x Tip V'!I18/'F-N° Seg Contrat'!I18*1000)</f>
        <v>14119.943707129321</v>
      </c>
    </row>
    <row r="19" spans="1:9" ht="12.75">
      <c r="A19" s="86" t="str">
        <f>'F-N° Seg Contrat'!A19</f>
        <v>Mapfre</v>
      </c>
      <c r="B19" s="175">
        <f>IF('F-N° Seg Contrat'!B19=0,"   ---",'G-Prima Tot x Tip V'!B19/'F-N° Seg Contrat'!B19*1000)</f>
        <v>8679.467239421321</v>
      </c>
      <c r="C19" s="175">
        <f>IF('F-N° Seg Contrat'!C19=0,"   ---",'G-Prima Tot x Tip V'!C19/'F-N° Seg Contrat'!C19*1000)</f>
        <v>9463.13183463754</v>
      </c>
      <c r="D19" s="175">
        <f>IF('F-N° Seg Contrat'!D19=0,"   ---",'G-Prima Tot x Tip V'!D19/'F-N° Seg Contrat'!D19*1000)</f>
        <v>14237.68953068592</v>
      </c>
      <c r="E19" s="175">
        <f>IF('F-N° Seg Contrat'!E19=0,"   ---",'G-Prima Tot x Tip V'!E19/'F-N° Seg Contrat'!E19*1000)</f>
        <v>90434.04017857142</v>
      </c>
      <c r="F19" s="175">
        <f>IF('F-N° Seg Contrat'!F19=0,"   ---",'G-Prima Tot x Tip V'!F19/'F-N° Seg Contrat'!F19*1000)</f>
        <v>30931.163834562358</v>
      </c>
      <c r="G19" s="175">
        <f>IF('F-N° Seg Contrat'!G19=0,"   ---",'G-Prima Tot x Tip V'!G19/'F-N° Seg Contrat'!G19*1000)</f>
        <v>21878.815521717774</v>
      </c>
      <c r="H19" s="175">
        <f>IF('F-N° Seg Contrat'!H19=0,"   ---",'G-Prima Tot x Tip V'!H19/'F-N° Seg Contrat'!H19*1000)</f>
        <v>10737.547608448336</v>
      </c>
      <c r="I19" s="183">
        <f>IF('F-N° Seg Contrat'!I19=0,"   ---",'G-Prima Tot x Tip V'!I19/'F-N° Seg Contrat'!I19*1000)</f>
        <v>16690.41004364989</v>
      </c>
    </row>
    <row r="20" spans="1:9" ht="12.75">
      <c r="A20" s="86" t="str">
        <f>'F-N° Seg Contrat'!A20</f>
        <v>Mutual de Seguros</v>
      </c>
      <c r="B20" s="175">
        <f>IF('F-N° Seg Contrat'!B20=0,"   ---",'G-Prima Tot x Tip V'!B20/'F-N° Seg Contrat'!B20*1000)</f>
        <v>9518.597774638069</v>
      </c>
      <c r="C20" s="175">
        <f>IF('F-N° Seg Contrat'!C20=0,"   ---",'G-Prima Tot x Tip V'!C20/'F-N° Seg Contrat'!C20*1000)</f>
        <v>11165.707938629366</v>
      </c>
      <c r="D20" s="175" t="str">
        <f>IF('F-N° Seg Contrat'!D20=0,"   ---",'G-Prima Tot x Tip V'!D20/'F-N° Seg Contrat'!D20*1000)</f>
        <v>   ---</v>
      </c>
      <c r="E20" s="175" t="str">
        <f>IF('F-N° Seg Contrat'!E20=0,"   ---",'G-Prima Tot x Tip V'!E20/'F-N° Seg Contrat'!E20*1000)</f>
        <v>   ---</v>
      </c>
      <c r="F20" s="175">
        <f>IF('F-N° Seg Contrat'!F20=0,"   ---",'G-Prima Tot x Tip V'!F20/'F-N° Seg Contrat'!F20*1000)</f>
        <v>43947.306791569084</v>
      </c>
      <c r="G20" s="175" t="str">
        <f>IF('F-N° Seg Contrat'!G20=0,"   ---",'G-Prima Tot x Tip V'!G20/'F-N° Seg Contrat'!G20*1000)</f>
        <v>   ---</v>
      </c>
      <c r="H20" s="175">
        <f>IF('F-N° Seg Contrat'!H20=0,"   ---",'G-Prima Tot x Tip V'!H20/'F-N° Seg Contrat'!H20*1000)</f>
        <v>11812.533838657282</v>
      </c>
      <c r="I20" s="183">
        <f>IF('F-N° Seg Contrat'!I20=0,"   ---",'G-Prima Tot x Tip V'!I20/'F-N° Seg Contrat'!I20*1000)</f>
        <v>10186.222734866786</v>
      </c>
    </row>
    <row r="21" spans="1:9" ht="12.75">
      <c r="A21" s="86" t="str">
        <f>'F-N° Seg Contrat'!A21</f>
        <v>Porvenir</v>
      </c>
      <c r="B21" s="175">
        <f>IF('F-N° Seg Contrat'!B21=0,"   ---",'G-Prima Tot x Tip V'!B21/'F-N° Seg Contrat'!B21*1000)</f>
        <v>9037.166085946574</v>
      </c>
      <c r="C21" s="175">
        <f>IF('F-N° Seg Contrat'!C21=0,"   ---",'G-Prima Tot x Tip V'!C21/'F-N° Seg Contrat'!C21*1000)</f>
        <v>10386.038687973087</v>
      </c>
      <c r="D21" s="175">
        <f>IF('F-N° Seg Contrat'!D21=0,"   ---",'G-Prima Tot x Tip V'!D21/'F-N° Seg Contrat'!D21*1000)</f>
        <v>30385.245901639344</v>
      </c>
      <c r="E21" s="175" t="str">
        <f>IF('F-N° Seg Contrat'!E21=0,"   ---",'G-Prima Tot x Tip V'!E21/'F-N° Seg Contrat'!E21*1000)</f>
        <v>   ---</v>
      </c>
      <c r="F21" s="175">
        <f>IF('F-N° Seg Contrat'!F21=0,"   ---",'G-Prima Tot x Tip V'!F21/'F-N° Seg Contrat'!F21*1000)</f>
        <v>32500</v>
      </c>
      <c r="G21" s="175" t="str">
        <f>IF('F-N° Seg Contrat'!G21=0,"   ---",'G-Prima Tot x Tip V'!G21/'F-N° Seg Contrat'!G21*1000)</f>
        <v>   ---</v>
      </c>
      <c r="H21" s="175">
        <f>IF('F-N° Seg Contrat'!H21=0,"   ---",'G-Prima Tot x Tip V'!H21/'F-N° Seg Contrat'!H21*1000)</f>
        <v>24736.842105263157</v>
      </c>
      <c r="I21" s="183">
        <f>IF('F-N° Seg Contrat'!I21=0,"   ---",'G-Prima Tot x Tip V'!I21/'F-N° Seg Contrat'!I21*1000)</f>
        <v>10071.932862661515</v>
      </c>
    </row>
    <row r="22" spans="1:9" ht="12.75">
      <c r="A22" s="86" t="str">
        <f>'F-N° Seg Contrat'!A22</f>
        <v>Renta Nacional</v>
      </c>
      <c r="B22" s="175" t="str">
        <f>IF('F-N° Seg Contrat'!B22=0,"   ---",'G-Prima Tot x Tip V'!B22/'F-N° Seg Contrat'!B22*1000)</f>
        <v>   ---</v>
      </c>
      <c r="C22" s="175" t="str">
        <f>IF('F-N° Seg Contrat'!C22=0,"   ---",'G-Prima Tot x Tip V'!C22/'F-N° Seg Contrat'!C22*1000)</f>
        <v>   ---</v>
      </c>
      <c r="D22" s="175" t="str">
        <f>IF('F-N° Seg Contrat'!D22=0,"   ---",'G-Prima Tot x Tip V'!D22/'F-N° Seg Contrat'!D22*1000)</f>
        <v>   ---</v>
      </c>
      <c r="E22" s="175" t="str">
        <f>IF('F-N° Seg Contrat'!E22=0,"   ---",'G-Prima Tot x Tip V'!E22/'F-N° Seg Contrat'!E22*1000)</f>
        <v>   ---</v>
      </c>
      <c r="F22" s="175" t="str">
        <f>IF('F-N° Seg Contrat'!F22=0,"   ---",'G-Prima Tot x Tip V'!F22/'F-N° Seg Contrat'!F22*1000)</f>
        <v>   ---</v>
      </c>
      <c r="G22" s="175" t="str">
        <f>IF('F-N° Seg Contrat'!G22=0,"   ---",'G-Prima Tot x Tip V'!G22/'F-N° Seg Contrat'!G22*1000)</f>
        <v>   ---</v>
      </c>
      <c r="H22" s="175" t="str">
        <f>IF('F-N° Seg Contrat'!H22=0,"   ---",'G-Prima Tot x Tip V'!H22/'F-N° Seg Contrat'!H22*1000)</f>
        <v>   ---</v>
      </c>
      <c r="I22" s="183" t="str">
        <f>IF('F-N° Seg Contrat'!I22=0,"   ---",'G-Prima Tot x Tip V'!I22/'F-N° Seg Contrat'!I22*1000)</f>
        <v>   ---</v>
      </c>
    </row>
    <row r="23" spans="1:9" ht="12.75">
      <c r="A23" s="86" t="str">
        <f>'F-N° Seg Contrat'!A23</f>
        <v>Suramericana</v>
      </c>
      <c r="B23" s="175">
        <f>IF('F-N° Seg Contrat'!B23=0,"   ---",'G-Prima Tot x Tip V'!B23/'F-N° Seg Contrat'!B23*1000)</f>
        <v>4915.171022877747</v>
      </c>
      <c r="C23" s="175">
        <f>IF('F-N° Seg Contrat'!C23=0,"   ---",'G-Prima Tot x Tip V'!C23/'F-N° Seg Contrat'!C23*1000)</f>
        <v>8166.331259655129</v>
      </c>
      <c r="D23" s="175">
        <f>IF('F-N° Seg Contrat'!D23=0,"   ---",'G-Prima Tot x Tip V'!D23/'F-N° Seg Contrat'!D23*1000)</f>
        <v>16534.006855493415</v>
      </c>
      <c r="E23" s="175">
        <f>IF('F-N° Seg Contrat'!E23=0,"   ---",'G-Prima Tot x Tip V'!E23/'F-N° Seg Contrat'!E23*1000)</f>
        <v>18819.798657718122</v>
      </c>
      <c r="F23" s="175">
        <f>IF('F-N° Seg Contrat'!F23=0,"   ---",'G-Prima Tot x Tip V'!F23/'F-N° Seg Contrat'!F23*1000)</f>
        <v>31730.668528539012</v>
      </c>
      <c r="G23" s="175">
        <f>IF('F-N° Seg Contrat'!G23=0,"   ---",'G-Prima Tot x Tip V'!G23/'F-N° Seg Contrat'!G23*1000)</f>
        <v>18927.94204033679</v>
      </c>
      <c r="H23" s="175">
        <f>IF('F-N° Seg Contrat'!H23=0,"   ---",'G-Prima Tot x Tip V'!H23/'F-N° Seg Contrat'!H23*1000)</f>
        <v>5201.871101871101</v>
      </c>
      <c r="I23" s="183">
        <f>IF('F-N° Seg Contrat'!I23=0,"   ---",'G-Prima Tot x Tip V'!I23/'F-N° Seg Contrat'!I23*1000)</f>
        <v>5643.546456062629</v>
      </c>
    </row>
    <row r="24" spans="1:10" ht="12.75">
      <c r="A24" s="86" t="str">
        <f>'F-N° Seg Contrat'!A24</f>
        <v>Zenit</v>
      </c>
      <c r="B24" s="175">
        <f>IF('F-N° Seg Contrat'!B24=0,"   ---",'G-Prima Tot x Tip V'!B24/'F-N° Seg Contrat'!B24*1000)</f>
        <v>4990.066256167628</v>
      </c>
      <c r="C24" s="175">
        <f>IF('F-N° Seg Contrat'!C24=0,"   ---",'G-Prima Tot x Tip V'!C24/'F-N° Seg Contrat'!C24*1000)</f>
        <v>8465.564607053817</v>
      </c>
      <c r="D24" s="175" t="str">
        <f>IF('F-N° Seg Contrat'!D24=0,"   ---",'G-Prima Tot x Tip V'!D24/'F-N° Seg Contrat'!D24*1000)</f>
        <v>   ---</v>
      </c>
      <c r="E24" s="175">
        <f>IF('F-N° Seg Contrat'!E24=0,"   ---",'G-Prima Tot x Tip V'!E24/'F-N° Seg Contrat'!E24*1000)</f>
        <v>14377.433190366215</v>
      </c>
      <c r="F24" s="175">
        <f>IF('F-N° Seg Contrat'!F24=0,"   ---",'G-Prima Tot x Tip V'!F24/'F-N° Seg Contrat'!F24*1000)</f>
        <v>32463.78111684234</v>
      </c>
      <c r="G24" s="175" t="str">
        <f>IF('F-N° Seg Contrat'!G24=0,"   ---",'G-Prima Tot x Tip V'!G24/'F-N° Seg Contrat'!G24*1000)</f>
        <v>   ---</v>
      </c>
      <c r="H24" s="230">
        <f>IF('F-N° Seg Contrat'!H24=0,"   ---",'G-Prima Tot x Tip V'!H24/'F-N° Seg Contrat'!H24*1000)</f>
        <v>3984.771573604061</v>
      </c>
      <c r="I24" s="231">
        <f>IF('F-N° Seg Contrat'!I24=0,"   ---",'G-Prima Tot x Tip V'!I24/'F-N° Seg Contrat'!I24*1000)</f>
        <v>6221.996484867076</v>
      </c>
      <c r="J24" s="176"/>
    </row>
    <row r="25" spans="1:10" ht="12.75">
      <c r="A25" s="64"/>
      <c r="B25" s="177"/>
      <c r="C25" s="84"/>
      <c r="D25" s="84"/>
      <c r="E25" s="84"/>
      <c r="F25" s="84"/>
      <c r="G25" s="84"/>
      <c r="H25" s="172"/>
      <c r="I25" s="184"/>
      <c r="J25" s="176"/>
    </row>
    <row r="26" spans="1:9" ht="12.75">
      <c r="A26" s="69" t="s">
        <v>14</v>
      </c>
      <c r="B26" s="11">
        <f>'G-Prima Tot x Tip V'!B26/'F-N° Seg Contrat'!B26*1000</f>
        <v>6514.045654956205</v>
      </c>
      <c r="C26" s="11">
        <f>'G-Prima Tot x Tip V'!C26/'F-N° Seg Contrat'!C26*1000</f>
        <v>8854.848370442232</v>
      </c>
      <c r="D26" s="11">
        <f>'G-Prima Tot x Tip V'!D26/'F-N° Seg Contrat'!D26*1000</f>
        <v>17753.60377955099</v>
      </c>
      <c r="E26" s="11">
        <f>'G-Prima Tot x Tip V'!E26/'F-N° Seg Contrat'!E26*1000</f>
        <v>59812.75521568045</v>
      </c>
      <c r="F26" s="11">
        <f>'G-Prima Tot x Tip V'!F26/'F-N° Seg Contrat'!F26*1000</f>
        <v>32035.465138511798</v>
      </c>
      <c r="G26" s="11">
        <f>'G-Prima Tot x Tip V'!G26/'F-N° Seg Contrat'!G26*1000</f>
        <v>20306.11388820918</v>
      </c>
      <c r="H26" s="11">
        <f>'G-Prima Tot x Tip V'!H26/'F-N° Seg Contrat'!H26*1000</f>
        <v>9513.409809603196</v>
      </c>
      <c r="I26" s="185">
        <f>'G-Prima Tot x Tip V'!I26/'F-N° Seg Contrat'!I26*1000</f>
        <v>9519.696550693225</v>
      </c>
    </row>
    <row r="27" spans="1:9" ht="12.75">
      <c r="A27" s="85"/>
      <c r="B27" s="75"/>
      <c r="C27" s="75"/>
      <c r="D27" s="75"/>
      <c r="E27" s="75"/>
      <c r="F27" s="75"/>
      <c r="G27" s="75"/>
      <c r="H27" s="75"/>
      <c r="I27" s="186"/>
    </row>
    <row r="28" spans="1:9" ht="12.75">
      <c r="A28" s="77"/>
      <c r="B28" s="51"/>
      <c r="C28" s="51"/>
      <c r="D28" s="51"/>
      <c r="E28" s="51"/>
      <c r="F28" s="51"/>
      <c r="G28" s="51"/>
      <c r="H28" s="51"/>
      <c r="I28" s="49"/>
    </row>
    <row r="29" spans="1:9" ht="12.75">
      <c r="A29" s="77"/>
      <c r="B29" s="51"/>
      <c r="C29" s="51"/>
      <c r="D29" s="51"/>
      <c r="E29" s="51"/>
      <c r="F29" s="51"/>
      <c r="G29" s="51"/>
      <c r="H29" s="51"/>
      <c r="I29" s="49"/>
    </row>
    <row r="30" spans="1:9" ht="12.75">
      <c r="A30" s="77"/>
      <c r="B30" s="51"/>
      <c r="C30" s="51"/>
      <c r="D30" s="51"/>
      <c r="E30" s="51"/>
      <c r="F30" s="51"/>
      <c r="G30" s="51"/>
      <c r="H30" s="51"/>
      <c r="I30" s="49"/>
    </row>
    <row r="31" spans="1:9" ht="12.75">
      <c r="A31" s="77"/>
      <c r="B31" s="51"/>
      <c r="C31" s="51"/>
      <c r="D31" s="51"/>
      <c r="E31" s="51"/>
      <c r="F31" s="51"/>
      <c r="G31" s="51"/>
      <c r="H31" s="51"/>
      <c r="I31" s="49"/>
    </row>
  </sheetData>
  <sheetProtection/>
  <printOptions/>
  <pageMargins left="1.18" right="0.75" top="0.8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Valenzuela Cifuentes Mario</cp:lastModifiedBy>
  <cp:lastPrinted>2014-05-05T15:08:12Z</cp:lastPrinted>
  <dcterms:created xsi:type="dcterms:W3CDTF">1998-11-26T15:05:36Z</dcterms:created>
  <dcterms:modified xsi:type="dcterms:W3CDTF">2020-06-12T21:58:05Z</dcterms:modified>
  <cp:category/>
  <cp:version/>
  <cp:contentType/>
  <cp:contentStatus/>
</cp:coreProperties>
</file>