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drawings/drawing69.xml" ContentType="application/vnd.openxmlformats-officedocument.drawing+xml"/>
  <Override PartName="/xl/worksheets/sheet71.xml" ContentType="application/vnd.openxmlformats-officedocument.spreadsheetml.worksheet+xml"/>
  <Override PartName="/xl/comments71.xml" ContentType="application/vnd.openxmlformats-officedocument.spreadsheetml.comments+xml"/>
  <Default Extension="vml" ContentType="application/vnd.openxmlformats-officedocument.vmlDrawing"/>
  <Override PartName="/xl/drawings/drawing70.xml" ContentType="application/vnd.openxmlformats-officedocument.drawing+xml"/>
  <Override PartName="/xl/worksheets/sheet72.xml" ContentType="application/vnd.openxmlformats-officedocument.spreadsheetml.worksheet+xml"/>
  <Override PartName="/xl/comments72.xml" ContentType="application/vnd.openxmlformats-officedocument.spreadsheetml.comments+xml"/>
  <Override PartName="/xl/drawings/drawing71.xml" ContentType="application/vnd.openxmlformats-officedocument.drawing+xml"/>
  <Override PartName="/xl/worksheets/sheet73.xml" ContentType="application/vnd.openxmlformats-officedocument.spreadsheetml.worksheet+xml"/>
  <Override PartName="/xl/comments73.xml" ContentType="application/vnd.openxmlformats-officedocument.spreadsheetml.comments+xml"/>
  <Override PartName="/xl/drawings/drawing72.xml" ContentType="application/vnd.openxmlformats-officedocument.drawing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6384" windowHeight="8192" tabRatio="1000" activeTab="0"/>
  </bookViews>
  <sheets>
    <sheet name="Presentación" sheetId="1" r:id="rId1"/>
    <sheet name="Inicio" sheetId="2" r:id="rId2"/>
    <sheet name="P1" sheetId="3" r:id="rId3"/>
    <sheet name="P2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9_Grupo 1" sheetId="18" r:id="rId18"/>
    <sheet name="P19_Grupo 2" sheetId="19" r:id="rId19"/>
    <sheet name="P20" sheetId="20" r:id="rId20"/>
    <sheet name="P21" sheetId="21" r:id="rId21"/>
    <sheet name="P22" sheetId="22" r:id="rId22"/>
    <sheet name="P23" sheetId="23" r:id="rId23"/>
    <sheet name="P24 _Grupo 1" sheetId="24" r:id="rId24"/>
    <sheet name="P24_Grupo 2" sheetId="25" r:id="rId25"/>
    <sheet name="P25" sheetId="26" r:id="rId26"/>
    <sheet name="P26" sheetId="27" r:id="rId27"/>
    <sheet name="GráficoP1 Grupos" sheetId="28" r:id="rId28"/>
    <sheet name="GráficoP1 Total" sheetId="29" r:id="rId29"/>
    <sheet name="GráficoP2 Grupos" sheetId="30" r:id="rId30"/>
    <sheet name="Gráfico4" sheetId="31" r:id="rId31"/>
    <sheet name="Gráfico5 Total" sheetId="32" r:id="rId32"/>
    <sheet name="Gráfico5 Grupos" sheetId="33" r:id="rId33"/>
    <sheet name="Gráfico7,1" sheetId="34" r:id="rId34"/>
    <sheet name="Gráfico7,2" sheetId="35" r:id="rId35"/>
    <sheet name="Gráfico7,3" sheetId="36" r:id="rId36"/>
    <sheet name="Gráfico7,4" sheetId="37" r:id="rId37"/>
    <sheet name="Gráfico8,1" sheetId="38" r:id="rId38"/>
    <sheet name="Gráfico8,2" sheetId="39" r:id="rId39"/>
    <sheet name="Gráfico8,3" sheetId="40" r:id="rId40"/>
    <sheet name="Gráfico8,4" sheetId="41" r:id="rId41"/>
    <sheet name="Gráfico8" sheetId="42" r:id="rId42"/>
    <sheet name="Gráfico9 Grupos" sheetId="43" r:id="rId43"/>
    <sheet name="Gráfico9 Total" sheetId="44" r:id="rId44"/>
    <sheet name="Gráfico10 Grupos" sheetId="45" r:id="rId45"/>
    <sheet name="Gráfico10 Total" sheetId="46" r:id="rId46"/>
    <sheet name="Gráfico11 Grupos" sheetId="47" r:id="rId47"/>
    <sheet name="Gráfico11 Total" sheetId="48" r:id="rId48"/>
    <sheet name="Gráfico12 Grupos" sheetId="49" r:id="rId49"/>
    <sheet name="Gráfico12 Total " sheetId="50" r:id="rId50"/>
    <sheet name="Gráfico13 Pila" sheetId="51" r:id="rId51"/>
    <sheet name="Gráfico13 Pila Parcial" sheetId="52" r:id="rId52"/>
    <sheet name="Gráfico13 Barra" sheetId="53" r:id="rId53"/>
    <sheet name="Gráfico13 Barra Parcial" sheetId="54" r:id="rId54"/>
    <sheet name="Gráfico13 Promedio" sheetId="55" r:id="rId55"/>
    <sheet name="Gráfico14 Pila" sheetId="56" r:id="rId56"/>
    <sheet name="Gráfico14 Pila Parcial" sheetId="57" r:id="rId57"/>
    <sheet name="Gráfico14 Barra" sheetId="58" r:id="rId58"/>
    <sheet name="Gráfico14 Promedio" sheetId="59" r:id="rId59"/>
    <sheet name="Gráfico15 Pila" sheetId="60" r:id="rId60"/>
    <sheet name="Gráfico15 Pila Parcial" sheetId="61" r:id="rId61"/>
    <sheet name="Gráfico15 Barra" sheetId="62" r:id="rId62"/>
    <sheet name="Gráfico15 Barra Parcial" sheetId="63" r:id="rId63"/>
    <sheet name="Gráfico15 Promedio" sheetId="64" r:id="rId64"/>
    <sheet name="Gráfico16 Pila" sheetId="65" r:id="rId65"/>
    <sheet name="Gráfico16 Pila Parcial" sheetId="66" r:id="rId66"/>
    <sheet name="Gráfico16 Barra" sheetId="67" r:id="rId67"/>
    <sheet name="Gráfico16 Barra Parcial" sheetId="68" r:id="rId68"/>
    <sheet name="Gráfico16 Promedio" sheetId="69" r:id="rId69"/>
    <sheet name="P19 Grupo 1" sheetId="70" r:id="rId70"/>
    <sheet name="P19 Grupo 2" sheetId="71" r:id="rId71"/>
    <sheet name="P24 Grupo 1" sheetId="72" r:id="rId72"/>
    <sheet name="P24 Grupo 2" sheetId="73" r:id="rId73"/>
    <sheet name="DPCache_P10" sheetId="74" r:id="rId74"/>
  </sheets>
  <definedNames/>
  <calcPr fullCalcOnLoad="1"/>
  <pivotCaches>
    <pivotCache cacheId="1" r:id="rId75"/>
  </pivotCaches>
</workbook>
</file>

<file path=xl/comments71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8"/>
            <rFont val="Tahoma"/>
            <family val="2"/>
          </rPr>
          <t xml:space="preserve">IVillavi:
</t>
        </r>
        <r>
          <rPr>
            <sz val="8"/>
            <color indexed="8"/>
            <rFont val="Tahoma"/>
            <family val="2"/>
          </rPr>
          <t>Considerando respuestas</t>
        </r>
      </text>
    </comment>
  </commentList>
</comments>
</file>

<file path=xl/comments72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8"/>
            <rFont val="Tahoma"/>
            <family val="2"/>
          </rPr>
          <t xml:space="preserve">IVillavi:
</t>
        </r>
        <r>
          <rPr>
            <sz val="8"/>
            <color indexed="8"/>
            <rFont val="Tahoma"/>
            <family val="2"/>
          </rPr>
          <t>Considerando respuestas</t>
        </r>
      </text>
    </comment>
  </commentList>
</comments>
</file>

<file path=xl/comments73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8"/>
            <rFont val="Tahoma"/>
            <family val="2"/>
          </rPr>
          <t xml:space="preserve">IVillavi:
</t>
        </r>
        <r>
          <rPr>
            <sz val="8"/>
            <color indexed="8"/>
            <rFont val="Tahoma"/>
            <family val="2"/>
          </rPr>
          <t>Considerando respuestas</t>
        </r>
      </text>
    </comment>
  </commentList>
</comments>
</file>

<file path=xl/sharedStrings.xml><?xml version="1.0" encoding="utf-8"?>
<sst xmlns="http://schemas.openxmlformats.org/spreadsheetml/2006/main" count="1185" uniqueCount="447">
  <si>
    <t>Instrucciones para ver los resultados de la encuesta:</t>
  </si>
  <si>
    <t>El botón "IR A ENCUESTA" lo conducirá a la hoja que contiene las preguntas de la encuesta.</t>
  </si>
  <si>
    <t>Desde la hoja que contiene las preguntas, podrá visualizar los gráficos de respuesta pinchando sobre la respectiva pregunta.</t>
  </si>
  <si>
    <t>Use el botón "VOLVER A ENCUESTA" para retornar a la hoja que contiene las preguntas.</t>
  </si>
  <si>
    <t>IR A ENCUESTA</t>
  </si>
  <si>
    <t>CUESTIONARIO SOBRE AVANCE EN APLICACIÓN DE IFRS EN SOCIEDADES INSCRITAS EN EL REGISTRO DE VALORES - VERSIÓN 2 - JULIO AGOSTO 2008</t>
  </si>
  <si>
    <t>I. Identidad de la Sociedad</t>
  </si>
  <si>
    <t>Nombre sociedad</t>
  </si>
  <si>
    <t>:</t>
  </si>
  <si>
    <t>R.U.T.</t>
  </si>
  <si>
    <t>Responsable de la Información</t>
  </si>
  <si>
    <t>Cargo</t>
  </si>
  <si>
    <t>VOLVER A
INSTRUCCIONES</t>
  </si>
  <si>
    <t>II. Preguntas aplicación de IFRS</t>
  </si>
  <si>
    <t>1. Dónde están ubicadas las filiales de su empresa</t>
  </si>
  <si>
    <t>En Chile</t>
  </si>
  <si>
    <t>En América Latina</t>
  </si>
  <si>
    <t>En Norte América (Estados Unidos y Canada)</t>
  </si>
  <si>
    <t>En Europa</t>
  </si>
  <si>
    <t>En resto del mundo</t>
  </si>
  <si>
    <t>No aplica (no posee filiales)</t>
  </si>
  <si>
    <t>2. ¿En qué mercados cotiza su empresa?</t>
  </si>
  <si>
    <t>En Nueva York</t>
  </si>
  <si>
    <t>En algún otro mercado latinoamericano</t>
  </si>
  <si>
    <t>En mercados europeos</t>
  </si>
  <si>
    <t>En otros (indicar):</t>
  </si>
  <si>
    <t>3. El sector de actividad de su empresa es:</t>
  </si>
  <si>
    <t>4. Indique si su empresa es filial de una empresa extranjera de:</t>
  </si>
  <si>
    <t>Norte América (Estados Unidos y Canadá).</t>
  </si>
  <si>
    <t>Europa.</t>
  </si>
  <si>
    <t>América Latina.</t>
  </si>
  <si>
    <t>Resto del mundo.</t>
  </si>
  <si>
    <t>No lo es.</t>
  </si>
  <si>
    <t xml:space="preserve"> 5. Las normativas contables que ha venido utilizando hasta la fecha han sido:|</t>
  </si>
  <si>
    <t>Sólo la chilena</t>
  </si>
  <si>
    <t>La chilena y los US GAAP (1)</t>
  </si>
  <si>
    <t>La chilena y las IFRS (2)</t>
  </si>
  <si>
    <t>La chilena, los US GAAP y las IFRS</t>
  </si>
  <si>
    <t>La chilena y otra (indicar)</t>
  </si>
  <si>
    <t xml:space="preserve">  </t>
  </si>
  <si>
    <t xml:space="preserve"> </t>
  </si>
  <si>
    <t>Principios de contabilidad generalmente aceptados en Estados Unidos</t>
  </si>
  <si>
    <t>International Finantial Reporting Standards (en español: normas Internacionales de Informacion Financiera)</t>
  </si>
  <si>
    <t>6. Establezca el número de sociedades vinculadas a su sociedad que se verán afectadas por su proceso de adopción de IFRS</t>
  </si>
  <si>
    <t xml:space="preserve">- </t>
  </si>
  <si>
    <t xml:space="preserve">N° de sociedades filiales inscritas en el registro de valores de la SVS. </t>
  </si>
  <si>
    <t xml:space="preserve">N° de sociedades anónimas cerradas no inscritas en el registro de valores de la SVS. </t>
  </si>
  <si>
    <t xml:space="preserve">N° de sociedades de responsabilidad limitada. </t>
  </si>
  <si>
    <t>7. Asigne una puntuación para cada uno de los beneficios que pueden derivarse de la aplicación de las IFRS para su empresa,</t>
  </si>
  <si>
    <t>siendo 1- Muy en desacuerdo, 2 - En desacuerdo, 3 - Indiferente, 4 - De Acuerdo, 5 - Muy De Acuerdo</t>
  </si>
  <si>
    <t xml:space="preserve">Facilita la elaboración de la información consolidada </t>
  </si>
  <si>
    <t xml:space="preserve">Reduce dificultades para acceder a mercados bursátiles extranjeros   </t>
  </si>
  <si>
    <t xml:space="preserve">Favorece la obtención de financiamiento en el exterior </t>
  </si>
  <si>
    <t xml:space="preserve">Mejora la comparabilidad internacional de la información financiera </t>
  </si>
  <si>
    <t xml:space="preserve">Otros (indicarlos): </t>
  </si>
  <si>
    <t>8. Asigne una puntuación para cada uno de los costos que pueden derivarse de la aplicación de las IFRS para su empresa,</t>
  </si>
  <si>
    <t>siendo 1- Nulo, 2 -Bajo, 3 -Moderado, 4 -Significativo, 5 - Muy Significativo</t>
  </si>
  <si>
    <t xml:space="preserve">Capacitación del personal para aplicar adecuadamente las IFRS </t>
  </si>
  <si>
    <t xml:space="preserve">Adaptación de los sistemas informáticos </t>
  </si>
  <si>
    <t xml:space="preserve">Elaboración y divulgación de mayor volumen de información </t>
  </si>
  <si>
    <t xml:space="preserve">Adaptación al dinamismo y filosofía de las IFRS </t>
  </si>
  <si>
    <t>9. ¿Qué acciones ha emprendido su empresa en consideración a la próxima aplicación de las IFRS?</t>
  </si>
  <si>
    <t>(señale la/s que corresponda/n y el momento previsto de inicio)</t>
  </si>
  <si>
    <t>Fecha Inicio</t>
  </si>
  <si>
    <t>Fecha término</t>
  </si>
  <si>
    <t xml:space="preserve">(dd/mm/aaaa) </t>
  </si>
  <si>
    <t xml:space="preserve">Ninguna </t>
  </si>
  <si>
    <t xml:space="preserve">Está previsto emprender algunas acciones en un futuro inmediato. </t>
  </si>
  <si>
    <t xml:space="preserve">Discusión en el Directorio. </t>
  </si>
  <si>
    <t xml:space="preserve">Información a las áreas involucradas dentro de la empresa. </t>
  </si>
  <si>
    <t xml:space="preserve">Estudio preliminar de cómo afrontar la aplicación de las IFRS en la empresa. </t>
  </si>
  <si>
    <t xml:space="preserve">Creación de un grupo de trabajo específico para ello. </t>
  </si>
  <si>
    <t xml:space="preserve">Diseño de un plan-proyecto de trabajo específico para ello. </t>
  </si>
  <si>
    <t xml:space="preserve">Instrucción del personal directivo. Indicar también número de horas . </t>
  </si>
  <si>
    <t xml:space="preserve">Capacitación del personal técnico. Indicar también número de horas </t>
  </si>
  <si>
    <t xml:space="preserve">Análisis de las IFRS y las implicaciones de su aplicación para su empresa. </t>
  </si>
  <si>
    <t xml:space="preserve">Análisis de las diferencias entre las IFRS y la normativa actual. </t>
  </si>
  <si>
    <t xml:space="preserve">Decisión sobre las políticas contables a aplicar. </t>
  </si>
  <si>
    <t xml:space="preserve">Estudio de impacto de las IFRS sobre las cifras contables. </t>
  </si>
  <si>
    <t xml:space="preserve">Estudio de impacto de las IFRS sobre la organización. </t>
  </si>
  <si>
    <t xml:space="preserve">Adaptación de los sistemas y programas informáticos. </t>
  </si>
  <si>
    <t xml:space="preserve">Otras (indicarlas): </t>
  </si>
  <si>
    <t>10. ¿Qué opciones considera más adecuadas para adaptarse a las IFRS? (señale la/s que corresponda/n)</t>
  </si>
  <si>
    <t>Con el personal actual de la empresa</t>
  </si>
  <si>
    <t>Contratando el servicio de los auditores</t>
  </si>
  <si>
    <t>Con la ayuda del servicio de otros profesionales (consultores, analistas, académicos)</t>
  </si>
  <si>
    <t>Otra (indicar) :</t>
  </si>
  <si>
    <t>11. Prevé modificar sus políticas contables relativas a la valorización de (señale la/s que corresponda/n)</t>
  </si>
  <si>
    <t>Activo fijo</t>
  </si>
  <si>
    <t>Intangibles (menor valor, investigación y desarrollo, etc.)</t>
  </si>
  <si>
    <t>Activos inmobiliarios</t>
  </si>
  <si>
    <t>Activos biológicos</t>
  </si>
  <si>
    <t>Existencias</t>
  </si>
  <si>
    <t>Inversiones financieras</t>
  </si>
  <si>
    <t>Otros instrumentos financieros</t>
  </si>
  <si>
    <t>Otras (indicar) :</t>
  </si>
  <si>
    <t>12. Prevé modificaciones en las políticas contables relativas al reconocimiento de</t>
  </si>
  <si>
    <t>(señale la/s que corresponda/n):</t>
  </si>
  <si>
    <t>Gastos diferidos (determinación y período de distribución)</t>
  </si>
  <si>
    <t>Ingresos a distribuir en varios ejercicios</t>
  </si>
  <si>
    <t>Provisiones de pasivo</t>
  </si>
  <si>
    <t>13. El impacto cuantitativo que prevé tendrán los nuevos criterios de reconocimiento y valorización en los siguientes ítems de activo se puede considerar:</t>
  </si>
  <si>
    <t>1- Nulo, 2 -Bajo, 3 -Moderado, 4 -Significativo, 5 - Muy Significativo</t>
  </si>
  <si>
    <t xml:space="preserve">Activo fijo </t>
  </si>
  <si>
    <t xml:space="preserve">Intangibles </t>
  </si>
  <si>
    <t xml:space="preserve">Activos inmobiliarios </t>
  </si>
  <si>
    <t xml:space="preserve">Activos biológicos </t>
  </si>
  <si>
    <t xml:space="preserve">Existencias </t>
  </si>
  <si>
    <t xml:space="preserve">Inversiones financieras </t>
  </si>
  <si>
    <t xml:space="preserve">Otros instrumentos financieros </t>
  </si>
  <si>
    <t xml:space="preserve">Deudas </t>
  </si>
  <si>
    <t xml:space="preserve">* </t>
  </si>
  <si>
    <t xml:space="preserve">(n/d) : No determinado </t>
  </si>
  <si>
    <t>14. El impacto cuantitativo previsto en el valor de las siguientes magnitudes contables en su empresa, se puede considerar:</t>
  </si>
  <si>
    <t xml:space="preserve">Total activo </t>
  </si>
  <si>
    <t xml:space="preserve">Provisiones de pasivo </t>
  </si>
  <si>
    <t xml:space="preserve">Amortizaciones </t>
  </si>
  <si>
    <t xml:space="preserve">Deterioro de activos </t>
  </si>
  <si>
    <t xml:space="preserve">Resultado ejercicio </t>
  </si>
  <si>
    <t xml:space="preserve">Patrimonio neto </t>
  </si>
  <si>
    <t>15. Asigne una puntuación al efecto que estima puede ocasionar a corto plazo la adopción de las IFRS sobre los siguientes aspectos:</t>
  </si>
  <si>
    <t xml:space="preserve">Empresas con las que se consolida </t>
  </si>
  <si>
    <t xml:space="preserve">Política de dividendos </t>
  </si>
  <si>
    <t xml:space="preserve">Valor contable de la sociedad </t>
  </si>
  <si>
    <t xml:space="preserve">Política de participación en sociedades </t>
  </si>
  <si>
    <t xml:space="preserve">Política de inversiones en instrumentos financieros </t>
  </si>
  <si>
    <t xml:space="preserve">Política de inversiones en el exterior </t>
  </si>
  <si>
    <t xml:space="preserve">Política de inversiones inmobiliarias </t>
  </si>
  <si>
    <t>16. En su opinión, en qué medida la adopción de las IFRS supondrá:</t>
  </si>
  <si>
    <t>1- Muy en desacuerdo, 2 - En desacuerdo, 3 - Indiferente, 4 - De Acuerdo, 5 - Muy De Acuerdo</t>
  </si>
  <si>
    <t xml:space="preserve">Una mayor relevancia de la información contable para los órganos de administración de la sociedad </t>
  </si>
  <si>
    <t xml:space="preserve">Una mejora de la calidad de la información contable que presentan las empresas </t>
  </si>
  <si>
    <t xml:space="preserve">Una información de contenido más relevante para el inversionista </t>
  </si>
  <si>
    <t xml:space="preserve">Una mayor confianza en la información facilitada por la empresa </t>
  </si>
  <si>
    <t xml:space="preserve">Mayor comparabilidad de la información entre las empresas que las adopten </t>
  </si>
  <si>
    <t>17. ¿En su opinión, qué IFRS plantean, desde un punto de vista técnico, más dificultades para su aplicación? Cite las 5 más complejas</t>
  </si>
  <si>
    <t>(de mayor a menor grado de dificultad):</t>
  </si>
  <si>
    <t>18. Mencione los niveles de la empresa en lo que se ha realizado capacitación de IFRS, el N° de horas y las fechas</t>
  </si>
  <si>
    <t>N° de horas</t>
  </si>
  <si>
    <t>Fecha (mm/aaaa)</t>
  </si>
  <si>
    <t xml:space="preserve">Personal de Finanzas y Contabilidad. </t>
  </si>
  <si>
    <t xml:space="preserve">Personal de Otras Áreas (mencionar) </t>
  </si>
  <si>
    <t xml:space="preserve">Subgerentes. </t>
  </si>
  <si>
    <t xml:space="preserve">Gerentes de Área. </t>
  </si>
  <si>
    <t xml:space="preserve">Gerente General. </t>
  </si>
  <si>
    <t xml:space="preserve">Directores. </t>
  </si>
  <si>
    <t>19. Asigne una puntuación para calificar la capacitación en IFRS efectuada en su empresa: -2 dificulta mucho, -1 dificulta poco, 0 ni dificulta ni ayuda, +1 favorece poco, +2 favorece mucho</t>
  </si>
  <si>
    <t>Grupo 1: Sociedades que deben aplicar a partir de enero de 2009</t>
  </si>
  <si>
    <t>Grupo 2: Sociedades deben aplicar 2010 y 2011</t>
  </si>
  <si>
    <t xml:space="preserve">Costo monetario </t>
  </si>
  <si>
    <t xml:space="preserve">Horas de trabajo </t>
  </si>
  <si>
    <t xml:space="preserve">Oferta de capacitación en el mercado </t>
  </si>
  <si>
    <t xml:space="preserve">Calidad de la oferta de capacitación </t>
  </si>
  <si>
    <t xml:space="preserve">Motivación del personal </t>
  </si>
  <si>
    <t xml:space="preserve">Prioridad en la empresa </t>
  </si>
  <si>
    <t xml:space="preserve">Necesidad de capacitación reiterativa </t>
  </si>
  <si>
    <t xml:space="preserve">Realizada por empresas externas </t>
  </si>
  <si>
    <t xml:space="preserve">Realizada por la matriz </t>
  </si>
  <si>
    <t xml:space="preserve">Realizada por relatores extranjeros </t>
  </si>
  <si>
    <t xml:space="preserve">Otro (especificar) </t>
  </si>
  <si>
    <t>20. Esfuerzo de capacitación. Responda el siguiente cuadro:</t>
  </si>
  <si>
    <t>N° de personas</t>
  </si>
  <si>
    <t xml:space="preserve">Capacitación en IFRS en su empresa hasta diciembre 2007. </t>
  </si>
  <si>
    <t xml:space="preserve">Capacitación estimada en IFRS en su empresa durante el año 2008. </t>
  </si>
  <si>
    <t xml:space="preserve">Capacitación estimada en IFRS en su empresa durante el año 2009. </t>
  </si>
  <si>
    <t xml:space="preserve">Capacitación estimada en IFRS en su empresa durante el año 2010. </t>
  </si>
  <si>
    <t xml:space="preserve">Capacitación estimada en IFRS en su empresa después de finalizado el proceso de convergencia.. </t>
  </si>
  <si>
    <t>21. Indique si su empresa aplicará IFRS:</t>
  </si>
  <si>
    <t>Acorde al calendario establecido.</t>
  </si>
  <si>
    <t>Voluntariamente antes del periodo establecido en normativa.</t>
  </si>
  <si>
    <t>22. En el caso que su empresa aplique IFRS a partir del 2009, indique la alternativa de presentación de estados financieros que ha decidido proporcionar:</t>
  </si>
  <si>
    <t>No es el caso.</t>
  </si>
  <si>
    <t>Presentación de EEFF pro-forma en IFRS.</t>
  </si>
  <si>
    <t>Presentación de EEFF en IFRS, incluido comparativo año anterior</t>
  </si>
  <si>
    <t>23. Indique en que año su empresa aplicará IFRS:</t>
  </si>
  <si>
    <t>2009.</t>
  </si>
  <si>
    <t>2010.</t>
  </si>
  <si>
    <t>2011.</t>
  </si>
  <si>
    <t xml:space="preserve">24. Asigne una puntuación para calificar los siguientes factores del proceso de cambio en la plataforma tecnológica que considera realizar para la adopción de IFRS en su empresa: -2 dificulta mucho, -1 dificulta poco, 0 ni dificulta ni ayuda, +1 favorece </t>
  </si>
  <si>
    <t xml:space="preserve">Costo monetario. </t>
  </si>
  <si>
    <t xml:space="preserve">Horas de trabajo. </t>
  </si>
  <si>
    <t xml:space="preserve">Oferta de soluciones en el mercado. </t>
  </si>
  <si>
    <t xml:space="preserve">Calidad de la oferta de soluciones. </t>
  </si>
  <si>
    <t xml:space="preserve">Capacidad del personal. </t>
  </si>
  <si>
    <t xml:space="preserve">Prioridad en la empresa. </t>
  </si>
  <si>
    <t xml:space="preserve">Realizado por empresas externas. </t>
  </si>
  <si>
    <t xml:space="preserve">Realizada por la matriz. </t>
  </si>
  <si>
    <t xml:space="preserve">Realizada por relatores extranjeros. </t>
  </si>
  <si>
    <t>25. Marque cual de las siguientes alternativas conocen los expertos de su empresa que podría sustentar tecnológicamente la adopción de IFRS y ordénelas por eficacia y costo, partiendo de 1 como el más conveniente y el menos costoso.</t>
  </si>
  <si>
    <t>Orden de eficacia</t>
  </si>
  <si>
    <t>Orden de costo</t>
  </si>
  <si>
    <t>1=más eficaz</t>
  </si>
  <si>
    <t>1=menos costoso</t>
  </si>
  <si>
    <t xml:space="preserve">XBRL. </t>
  </si>
  <si>
    <t xml:space="preserve">XML. </t>
  </si>
  <si>
    <t xml:space="preserve">Desarrollo propio. </t>
  </si>
  <si>
    <t xml:space="preserve">Otro (mencionar) . </t>
  </si>
  <si>
    <t xml:space="preserve">26. Asigne una puntuación para calificar la importancia de los siguientes factores en el diseño del nuevo modelo de datos que exigirá la adopción de IFRS en su empresa: </t>
  </si>
  <si>
    <t xml:space="preserve">Información de los formatos de nuevos informes financieros que serán requeridos por las distintas instancias (SVS y gestión). </t>
  </si>
  <si>
    <t xml:space="preserve">Conocimiento de las normas IFRS. </t>
  </si>
  <si>
    <t xml:space="preserve">Disponibilidad de recursos provistos por el directorio o gerencias. </t>
  </si>
  <si>
    <t xml:space="preserve">Apoyo tecnológico para la adquisición de software apropiado. </t>
  </si>
  <si>
    <t>27. Indique cualquier comentario adicional que considere adecuado realizar:</t>
  </si>
  <si>
    <t>VOLVER A ENCUESTA</t>
  </si>
  <si>
    <t>Grupo 1: Deben Adoptar en 2009</t>
  </si>
  <si>
    <t>Grupo 2: Deben Adoptar a más tardar 2010 y 2011</t>
  </si>
  <si>
    <t>Si</t>
  </si>
  <si>
    <t>No</t>
  </si>
  <si>
    <t>En Chile Grupo 1</t>
  </si>
  <si>
    <t>En Chile Grupo 2</t>
  </si>
  <si>
    <t>En América Latina Grupo 1</t>
  </si>
  <si>
    <t>En América Latina Grupo 2</t>
  </si>
  <si>
    <t>En Norte América (EEUU y Canadá)</t>
  </si>
  <si>
    <t>En Norte América Grupo 1</t>
  </si>
  <si>
    <t>En Norte América Grupo 2</t>
  </si>
  <si>
    <t>En Europa Grupo 1</t>
  </si>
  <si>
    <t>En Europa Grupo 2</t>
  </si>
  <si>
    <t>En el resto del mundo</t>
  </si>
  <si>
    <t>En el resto del mundo Grupo 1</t>
  </si>
  <si>
    <t>En el resto del mundo Grupo 2</t>
  </si>
  <si>
    <t>No aplica Grupo 1</t>
  </si>
  <si>
    <t>No aplica Grupo 2</t>
  </si>
  <si>
    <t>En Nueva York Grupo 1</t>
  </si>
  <si>
    <t>En Nueva York Grupo 2</t>
  </si>
  <si>
    <t>En otro mercado L.A. Grupo 1</t>
  </si>
  <si>
    <t>En otro mercado L.A. Grupo 2</t>
  </si>
  <si>
    <t>En mercados europeos Grupo 1</t>
  </si>
  <si>
    <t>En mercados europeos Grupo 2</t>
  </si>
  <si>
    <t>En otros (indicar) No cotiza, SA cerrada</t>
  </si>
  <si>
    <t>En otros Grupo 1</t>
  </si>
  <si>
    <t>En otros Grupo 2</t>
  </si>
  <si>
    <t>Norte América (EEUU y Canadá)</t>
  </si>
  <si>
    <t>Norte América (EEUU y Canadá) Grupo 1</t>
  </si>
  <si>
    <t>Norte América (EEUU y Canadá) Grupo 2</t>
  </si>
  <si>
    <t>Europa</t>
  </si>
  <si>
    <t>Europa Grupo 1</t>
  </si>
  <si>
    <t>Europa Grupo 2</t>
  </si>
  <si>
    <t>América Latina</t>
  </si>
  <si>
    <t>América Latina Grupo 1</t>
  </si>
  <si>
    <t>América Latina Grupo 2</t>
  </si>
  <si>
    <t>Resto del mundo</t>
  </si>
  <si>
    <t>Resto del mundo Grupo 1</t>
  </si>
  <si>
    <t>Resto del mundo Grupo 2</t>
  </si>
  <si>
    <t>No lo es</t>
  </si>
  <si>
    <t>No lo es Grupo 1</t>
  </si>
  <si>
    <t>No lo es Grupo 2</t>
  </si>
  <si>
    <t>Cantidad</t>
  </si>
  <si>
    <t>%</t>
  </si>
  <si>
    <t>Grupo 1</t>
  </si>
  <si>
    <t>Grupo 2</t>
  </si>
  <si>
    <t>Promedio</t>
  </si>
  <si>
    <t>Maximo</t>
  </si>
  <si>
    <t>Minimo</t>
  </si>
  <si>
    <t>Cantidad en Grupo</t>
  </si>
  <si>
    <t>N° de sociedades filiales inscritas en el registro de valores de la SVS.</t>
  </si>
  <si>
    <t>N° de sociedades anónimas cerradas no inscritas en el registro de valores de la SVS.</t>
  </si>
  <si>
    <t>N° de sociedades de responsabilidad limitada.</t>
  </si>
  <si>
    <t>Escala</t>
  </si>
  <si>
    <t>N/A</t>
  </si>
  <si>
    <t>Total general</t>
  </si>
  <si>
    <t>Facilita la elaboración de la información consolidada</t>
  </si>
  <si>
    <t>Total</t>
  </si>
  <si>
    <t>Reduce dificultades para acceder a mercados bursátiles extranjeros</t>
  </si>
  <si>
    <t>Favorece la obtención de financiamiento en el exterior</t>
  </si>
  <si>
    <t>Mejora la comparabilidad internacional de la información financiera</t>
  </si>
  <si>
    <t>Otros (indicarlos)</t>
  </si>
  <si>
    <t>Asigne una puntuación para cada uno de los beneficios que pueden derivarse de la aplicación de las IFRS</t>
  </si>
  <si>
    <t>Muy en desacuerdo</t>
  </si>
  <si>
    <t>En desacuerdo</t>
  </si>
  <si>
    <t>Indiferente</t>
  </si>
  <si>
    <t>De acuerdo</t>
  </si>
  <si>
    <t>Muy de acuerdo</t>
  </si>
  <si>
    <t>n/a</t>
  </si>
  <si>
    <t>## Se incluyó porcentajes totales</t>
  </si>
  <si>
    <t>## Se incluyó grafico barra apilada totales</t>
  </si>
  <si>
    <t>Nulo</t>
  </si>
  <si>
    <t>Bajo</t>
  </si>
  <si>
    <t>Moderado</t>
  </si>
  <si>
    <t>Significativo</t>
  </si>
  <si>
    <t>Muy significativo</t>
  </si>
  <si>
    <t>Capacitación del personal para aplicar adecuadamente las IFRS</t>
  </si>
  <si>
    <t>Adaptación de los sistemas informáticos</t>
  </si>
  <si>
    <t>Elaboración y divulgación de mayor volumen de información</t>
  </si>
  <si>
    <t>Adaptación al dinamismo y filosofía de las IFRS</t>
  </si>
  <si>
    <t>Ninguna</t>
  </si>
  <si>
    <t>Está previsto emprender algunas acciones en un futuro inmediato</t>
  </si>
  <si>
    <t>Discusión en el Directorio</t>
  </si>
  <si>
    <t>Información a las áreas involucradas dentro de la empresa</t>
  </si>
  <si>
    <t>Estudio preliminar de cómo afrontar la aplicación de las IFRS en la empresa</t>
  </si>
  <si>
    <t>Creación de un grupo de trabajo específico para ello</t>
  </si>
  <si>
    <t>Diseño de un plan proyecto de trabajo específico para ello</t>
  </si>
  <si>
    <t>Instrucción del personal directivo. Indicar también número de horas</t>
  </si>
  <si>
    <t>Capacitación del personal técnico. Indicar también número de horas</t>
  </si>
  <si>
    <t>Análisis de las IFRS y las implicancias de su aplicación para su empresa</t>
  </si>
  <si>
    <t>Análisis de las diferencias entre las IFRS y la normativa actual</t>
  </si>
  <si>
    <t>Decisión sobre las políticas contables a aplicar</t>
  </si>
  <si>
    <t>Estudio de impacto de las IFRS sobre las cifras contables</t>
  </si>
  <si>
    <t>Estudio de impacto de las IFRS sobre la organización</t>
  </si>
  <si>
    <t>Adaptación de los sistemas y programas informáticos</t>
  </si>
  <si>
    <t>Otras (indicarlas)</t>
  </si>
  <si>
    <t>% En Grupo</t>
  </si>
  <si>
    <t>Sí</t>
  </si>
  <si>
    <t>Con el personal actual de la empresa Grupo 1</t>
  </si>
  <si>
    <t>Con el personal actual de la empresa Grupo 2</t>
  </si>
  <si>
    <t>Contratando el servicio de auditores</t>
  </si>
  <si>
    <t>Contratando el servicio de auditores Grupo 1</t>
  </si>
  <si>
    <t>Contratando el servicio de auditores Grupo 2</t>
  </si>
  <si>
    <t>Con la ayuda del servicio de otros profesionales</t>
  </si>
  <si>
    <t>Con la ayuda del servicio de otros profesionales Grupo 1</t>
  </si>
  <si>
    <t>Con la ayuda del servicio de otros profesionales Grupo 2</t>
  </si>
  <si>
    <t>Otros</t>
  </si>
  <si>
    <t>Otros Grupo 1</t>
  </si>
  <si>
    <t>Otros Grupo 2</t>
  </si>
  <si>
    <t>¿Qué opciones considera más adecuadas para adaptarse a las IFRS? (señale la/s que corresponda/n)</t>
  </si>
  <si>
    <t>Apoyo grupo BBVA</t>
  </si>
  <si>
    <t>Apoyo de la matriz y/o socios</t>
  </si>
  <si>
    <t>Asesorías</t>
  </si>
  <si>
    <t>Asesorías externas</t>
  </si>
  <si>
    <t>ASESORIAS SISTEMAS</t>
  </si>
  <si>
    <t>AUMENTO DE PLANTILLA</t>
  </si>
  <si>
    <t>Aumento de personal</t>
  </si>
  <si>
    <t>CAMBIO ERP</t>
  </si>
  <si>
    <t>Cambio de sistema informático</t>
  </si>
  <si>
    <t>Capacitación del personal actual</t>
  </si>
  <si>
    <t>Capacitación</t>
  </si>
  <si>
    <t>CAPACITANDO</t>
  </si>
  <si>
    <t>Con el personal contable de la Matriz</t>
  </si>
  <si>
    <t>Con personal de la compañìa en otros paìses que ya aplican IFRS</t>
  </si>
  <si>
    <t>Contratacion de personal adisional con conocimientos del tema</t>
  </si>
  <si>
    <t>Interacción con Auditor</t>
  </si>
  <si>
    <t>Apoyo con auditores externos</t>
  </si>
  <si>
    <t>Interacción con auditores externos</t>
  </si>
  <si>
    <t>Interactuando con otras empresas de la misma industria</t>
  </si>
  <si>
    <t>Apoyo de empresas de la misma industria</t>
  </si>
  <si>
    <t>Interactuando con otras empresas de la misma industria. Ejemplo: Concesionarias adscritas a COPSA</t>
  </si>
  <si>
    <t>MAS PERSONAL</t>
  </si>
  <si>
    <t>Outsourcing</t>
  </si>
  <si>
    <t>REUNIONES DE TRABAJO A NIVEL DE ASOCIADOS A COPSA</t>
  </si>
  <si>
    <t>Seminarios entre empresas del sector</t>
  </si>
  <si>
    <t>Socios</t>
  </si>
  <si>
    <t>TASACION EXTERNA</t>
  </si>
  <si>
    <t>Otro</t>
  </si>
  <si>
    <t>Unidad técnica grupo controlador BBVA España</t>
  </si>
  <si>
    <t>Suma de %</t>
  </si>
  <si>
    <t>Activo Fijo</t>
  </si>
  <si>
    <t>Activo Fijo Grupo 1</t>
  </si>
  <si>
    <t>Activo Fijo Grupo 2</t>
  </si>
  <si>
    <t>Intangibles</t>
  </si>
  <si>
    <t>Intangibles Grupo 1</t>
  </si>
  <si>
    <t>Intangibles Grupo 2</t>
  </si>
  <si>
    <t>Activos Inmobiliarios Grupo 1</t>
  </si>
  <si>
    <t>Activos Inmobiliarios Grupo 2</t>
  </si>
  <si>
    <t>Activos Biológicos</t>
  </si>
  <si>
    <t>Activos Biológicos Grupo 1</t>
  </si>
  <si>
    <t>Activos Biológicos Grupo 2</t>
  </si>
  <si>
    <t>Existencias Grupo 1</t>
  </si>
  <si>
    <t>Existencias Grupo 2</t>
  </si>
  <si>
    <t>Inversiones Financieras Grupo 1</t>
  </si>
  <si>
    <t>Inversiones Financieras Grupo 2</t>
  </si>
  <si>
    <t>Otros Instrumentos Financieros Grupo 1</t>
  </si>
  <si>
    <t>Otros Instrumentos Financieros Grupo 2</t>
  </si>
  <si>
    <t xml:space="preserve">% </t>
  </si>
  <si>
    <t>Gastos diferidos</t>
  </si>
  <si>
    <t>Gastos diferidos Grupo 1</t>
  </si>
  <si>
    <t>Gastos diferidos Grupo 2</t>
  </si>
  <si>
    <t>Provisiones de pasivos</t>
  </si>
  <si>
    <t>Muy Significativo</t>
  </si>
  <si>
    <t>Deudas</t>
  </si>
  <si>
    <t>Total Activo</t>
  </si>
  <si>
    <t>Amortizaciones</t>
  </si>
  <si>
    <t>Deterioro de activos</t>
  </si>
  <si>
    <t>Resultado ejercicio</t>
  </si>
  <si>
    <t>Patrimonio neto</t>
  </si>
  <si>
    <t>Empresas con las que consolida</t>
  </si>
  <si>
    <t>Política de dividendos</t>
  </si>
  <si>
    <t>Valor contable de la sociedad</t>
  </si>
  <si>
    <t>Política de participación en sociedades</t>
  </si>
  <si>
    <t>Política de inversiones en instrumentos financieros</t>
  </si>
  <si>
    <t>Política de inversiones en el exterior</t>
  </si>
  <si>
    <t>Política de inversiones inmobiliarias</t>
  </si>
  <si>
    <t>Una mayor relevancia de la información contable para los órganos de administración de la sociedad</t>
  </si>
  <si>
    <t>Una mejora de la calidad de la información contable que presentan las empresas</t>
  </si>
  <si>
    <t>Una información de contenido más relevante para el inversionista</t>
  </si>
  <si>
    <t>Una mayor confianza en la información facilitada por la empresa</t>
  </si>
  <si>
    <t>Mayor comparabilidad de la información entre las empresas que las adopten</t>
  </si>
  <si>
    <t xml:space="preserve">19. Asigne una puntuación para calificar la capacitación en IFRS efectuada en su empresa: </t>
  </si>
  <si>
    <t>9 gráficos</t>
  </si>
  <si>
    <t>19. Asigne una puntuación para calificar la capacitación en IFRS efectuada en su empresa:</t>
  </si>
  <si>
    <t>Efectuada hasta 2007</t>
  </si>
  <si>
    <t>Estimada 2008</t>
  </si>
  <si>
    <t>Estimada 2009</t>
  </si>
  <si>
    <t>Estimada 2010</t>
  </si>
  <si>
    <t>Estimada Posterior</t>
  </si>
  <si>
    <t>N° Horas</t>
  </si>
  <si>
    <t>N° Personas</t>
  </si>
  <si>
    <t>Max</t>
  </si>
  <si>
    <t>Min</t>
  </si>
  <si>
    <t>Esfuerzo Promedio</t>
  </si>
  <si>
    <t xml:space="preserve">Esfuerzo Máximo </t>
  </si>
  <si>
    <t>Acorde al calendario establecido</t>
  </si>
  <si>
    <t>Voluntariamente antes del periodo establecido en normativa</t>
  </si>
  <si>
    <t>No es el Caso</t>
  </si>
  <si>
    <t>Presentará EEFF Proforma IFRS</t>
  </si>
  <si>
    <t>Presentará EEFF en IFRS Comparativo 2008</t>
  </si>
  <si>
    <t>Grupo\Año</t>
  </si>
  <si>
    <t>24. Asigne una puntuación para calificar los siguientes factores del proceso de cambio</t>
  </si>
  <si>
    <t>en la plataforma tecnológica que considera realizar para la adopción de IFRS en su empresa</t>
  </si>
  <si>
    <t>10 gráficos</t>
  </si>
  <si>
    <t>25. Marque cual de las siguientes alternativas conocen los expertos de su empresa que podría sustentar tecnológicamente la adopción de IFRS</t>
  </si>
  <si>
    <t>y ordénelas por eficacia y costo, partiendo de 1 como el más conveniente y el menos costoso</t>
  </si>
  <si>
    <t>XBRL</t>
  </si>
  <si>
    <t>XML</t>
  </si>
  <si>
    <t>Desarrollo Propio</t>
  </si>
  <si>
    <t>Orden de Eficacia.
1 = Más eficaz</t>
  </si>
  <si>
    <t>Orden de Costo.
1 = Menos costo</t>
  </si>
  <si>
    <t>Asigne una puntuación para calificar la importancia de los siguientes factores en el diseño del nuevo modelo de datos que exigirá</t>
  </si>
  <si>
    <t>la adopción de IFRS en su empresa</t>
  </si>
  <si>
    <t>Información de los formatos de los nuevos informes financieros que serán requeridos por las distintas instancias (SVS y gestión)</t>
  </si>
  <si>
    <t>Conocimientos de las normas IFRS</t>
  </si>
  <si>
    <t>Disponibilidad de recursos provistos por el directorio o gerencias</t>
  </si>
  <si>
    <t>Apoyo tecnológico para la adquisición de software apropiado</t>
  </si>
  <si>
    <t>Asigne una puntuacion para calificar la capacitacion en IFRS efectuadas en su empresa:</t>
  </si>
  <si>
    <t>Dificulta mucho</t>
  </si>
  <si>
    <t>Dificulta poco</t>
  </si>
  <si>
    <t>Ni dificulta ni ayuda</t>
  </si>
  <si>
    <t>Favorece poco</t>
  </si>
  <si>
    <t>Favorece mucho</t>
  </si>
  <si>
    <t>Costo monetario</t>
  </si>
  <si>
    <t>Horas de trabajo</t>
  </si>
  <si>
    <t>Oferta de capacitación en el mercado</t>
  </si>
  <si>
    <t>Calidad de la oferta de capacitación</t>
  </si>
  <si>
    <t>Motivación del personal</t>
  </si>
  <si>
    <t>Prioridad en la empresa</t>
  </si>
  <si>
    <t>Necesidad de capacitación reiterativa</t>
  </si>
  <si>
    <t>Realizada por empresas externas</t>
  </si>
  <si>
    <t>Realizada por la matriz</t>
  </si>
  <si>
    <t>Realizada por relatores extranjeros</t>
  </si>
  <si>
    <t>Otro (especificar)</t>
  </si>
  <si>
    <r>
      <t xml:space="preserve">Grupo 2: </t>
    </r>
    <r>
      <rPr>
        <sz val="10"/>
        <rFont val="Arial"/>
        <family val="2"/>
      </rPr>
      <t>Pueden Adoptar Después de 2009</t>
    </r>
  </si>
  <si>
    <t>+1</t>
  </si>
  <si>
    <t>+2</t>
  </si>
  <si>
    <t>24. Asigne una puntuación para calificar los siguientes factores del proceso de cambio en la plataforma tecnológica que considera realizar para la adopción de IFRS en su empresa</t>
  </si>
  <si>
    <r>
      <t xml:space="preserve">Grupo 1: </t>
    </r>
    <r>
      <rPr>
        <sz val="10"/>
        <rFont val="Arial"/>
        <family val="2"/>
      </rPr>
      <t>Deben Adoptar en 2009</t>
    </r>
  </si>
  <si>
    <t>Oferta de soluciones en el mercado</t>
  </si>
  <si>
    <t>Calidad de la oferta de soluciones</t>
  </si>
  <si>
    <t>Capacidad del personal</t>
  </si>
  <si>
    <t>Realizado por empresas externas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</si>
</sst>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.00%"/>
    <numFmt numFmtId="167" formatCode="0.00"/>
    <numFmt numFmtId="168" formatCode="#,##0.0"/>
    <numFmt numFmtId="169" formatCode="0"/>
    <numFmt numFmtId="170" formatCode="#,##0.00"/>
  </numFmts>
  <fonts count="33">
    <font>
      <sz val="10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.2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.25"/>
      <color indexed="8"/>
      <name val="Arial"/>
      <family val="2"/>
    </font>
    <font>
      <sz val="8.5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1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2" xfId="0" applyFont="1" applyBorder="1" applyAlignment="1">
      <alignment/>
    </xf>
    <xf numFmtId="164" fontId="8" fillId="0" borderId="3" xfId="0" applyFont="1" applyBorder="1" applyAlignment="1">
      <alignment/>
    </xf>
    <xf numFmtId="164" fontId="9" fillId="0" borderId="3" xfId="0" applyFont="1" applyBorder="1" applyAlignment="1">
      <alignment/>
    </xf>
    <xf numFmtId="164" fontId="9" fillId="0" borderId="4" xfId="0" applyFont="1" applyBorder="1" applyAlignment="1">
      <alignment/>
    </xf>
    <xf numFmtId="164" fontId="9" fillId="0" borderId="0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5" xfId="0" applyFont="1" applyBorder="1" applyAlignment="1">
      <alignment horizontal="center"/>
    </xf>
    <xf numFmtId="164" fontId="9" fillId="0" borderId="2" xfId="0" applyFont="1" applyBorder="1" applyAlignment="1">
      <alignment/>
    </xf>
    <xf numFmtId="164" fontId="8" fillId="0" borderId="2" xfId="0" applyFont="1" applyBorder="1" applyAlignment="1">
      <alignment horizontal="center"/>
    </xf>
    <xf numFmtId="164" fontId="8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 horizontal="center" wrapText="1"/>
      <protection/>
    </xf>
    <xf numFmtId="164" fontId="7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/>
      <protection/>
    </xf>
    <xf numFmtId="164" fontId="9" fillId="0" borderId="5" xfId="0" applyFont="1" applyBorder="1" applyAlignment="1">
      <alignment/>
    </xf>
    <xf numFmtId="164" fontId="9" fillId="0" borderId="2" xfId="0" applyFont="1" applyBorder="1" applyAlignment="1">
      <alignment/>
    </xf>
    <xf numFmtId="164" fontId="9" fillId="0" borderId="3" xfId="0" applyFont="1" applyBorder="1" applyAlignment="1">
      <alignment/>
    </xf>
    <xf numFmtId="164" fontId="9" fillId="0" borderId="4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8" fillId="0" borderId="0" xfId="0" applyFont="1" applyAlignment="1">
      <alignment wrapText="1"/>
    </xf>
    <xf numFmtId="164" fontId="6" fillId="0" borderId="0" xfId="20" applyNumberFormat="1" applyFill="1" applyBorder="1" applyAlignment="1" applyProtection="1">
      <alignment horizontal="left"/>
      <protection/>
    </xf>
    <xf numFmtId="164" fontId="8" fillId="0" borderId="0" xfId="0" applyNumberFormat="1" applyFont="1" applyAlignment="1">
      <alignment/>
    </xf>
    <xf numFmtId="164" fontId="9" fillId="0" borderId="6" xfId="0" applyFont="1" applyBorder="1" applyAlignment="1">
      <alignment/>
    </xf>
    <xf numFmtId="164" fontId="9" fillId="0" borderId="7" xfId="0" applyFont="1" applyBorder="1" applyAlignment="1">
      <alignment/>
    </xf>
    <xf numFmtId="164" fontId="9" fillId="0" borderId="8" xfId="0" applyFont="1" applyBorder="1" applyAlignment="1">
      <alignment/>
    </xf>
    <xf numFmtId="164" fontId="9" fillId="0" borderId="9" xfId="0" applyFont="1" applyBorder="1" applyAlignment="1">
      <alignment/>
    </xf>
    <xf numFmtId="164" fontId="9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left" inden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indent="1"/>
    </xf>
    <xf numFmtId="164" fontId="0" fillId="0" borderId="0" xfId="0" applyFont="1" applyAlignment="1">
      <alignment wrapText="1"/>
    </xf>
    <xf numFmtId="167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horizontal="left" wrapText="1" indent="1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left" indent="2"/>
    </xf>
    <xf numFmtId="164" fontId="0" fillId="0" borderId="0" xfId="0" applyFont="1" applyAlignment="1">
      <alignment horizontal="left" wrapText="1" indent="2"/>
    </xf>
    <xf numFmtId="166" fontId="0" fillId="0" borderId="0" xfId="0" applyNumberFormat="1" applyBorder="1" applyAlignment="1">
      <alignment horizontal="center"/>
    </xf>
    <xf numFmtId="164" fontId="1" fillId="0" borderId="0" xfId="0" applyFont="1" applyAlignment="1">
      <alignment horizontal="center" wrapText="1"/>
    </xf>
    <xf numFmtId="164" fontId="10" fillId="0" borderId="0" xfId="0" applyFont="1" applyAlignment="1">
      <alignment horizontal="left" indent="1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19" applyFont="1" applyFill="1" applyBorder="1" applyAlignment="1" applyProtection="1">
      <alignment/>
      <protection/>
    </xf>
    <xf numFmtId="164" fontId="0" fillId="0" borderId="5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9" xfId="0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" xfId="0" applyFont="1" applyBorder="1" applyAlignment="1">
      <alignment/>
    </xf>
    <xf numFmtId="164" fontId="0" fillId="0" borderId="5" xfId="0" applyNumberFormat="1" applyBorder="1" applyAlignment="1">
      <alignment/>
    </xf>
    <xf numFmtId="165" fontId="1" fillId="0" borderId="0" xfId="19" applyFont="1" applyFill="1" applyBorder="1" applyAlignment="1" applyProtection="1">
      <alignment/>
      <protection/>
    </xf>
    <xf numFmtId="165" fontId="1" fillId="0" borderId="0" xfId="19" applyFont="1" applyFill="1" applyBorder="1" applyAlignment="1" applyProtection="1">
      <alignment horizontal="right"/>
      <protection/>
    </xf>
    <xf numFmtId="165" fontId="0" fillId="0" borderId="0" xfId="19" applyFont="1" applyFill="1" applyBorder="1" applyAlignment="1" applyProtection="1">
      <alignment horizontal="right"/>
      <protection/>
    </xf>
    <xf numFmtId="164" fontId="8" fillId="0" borderId="0" xfId="0" applyFont="1" applyAlignment="1">
      <alignment horizontal="left" wrapText="1"/>
    </xf>
    <xf numFmtId="164" fontId="8" fillId="0" borderId="0" xfId="0" applyFont="1" applyAlignment="1">
      <alignment horizontal="right" wrapText="1"/>
    </xf>
    <xf numFmtId="168" fontId="0" fillId="0" borderId="0" xfId="19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0" fillId="0" borderId="5" xfId="0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8" fontId="0" fillId="0" borderId="5" xfId="19" applyNumberFormat="1" applyFont="1" applyFill="1" applyBorder="1" applyAlignment="1" applyProtection="1">
      <alignment/>
      <protection/>
    </xf>
    <xf numFmtId="165" fontId="0" fillId="0" borderId="5" xfId="19" applyFont="1" applyFill="1" applyBorder="1" applyAlignment="1" applyProtection="1">
      <alignment/>
      <protection/>
    </xf>
    <xf numFmtId="164" fontId="1" fillId="0" borderId="0" xfId="0" applyFont="1" applyAlignment="1">
      <alignment horizontal="right" wrapText="1"/>
    </xf>
    <xf numFmtId="169" fontId="0" fillId="0" borderId="0" xfId="19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left" wrapText="1"/>
    </xf>
    <xf numFmtId="164" fontId="0" fillId="0" borderId="5" xfId="0" applyFont="1" applyBorder="1" applyAlignment="1">
      <alignment horizontal="left" wrapText="1"/>
    </xf>
    <xf numFmtId="164" fontId="17" fillId="0" borderId="0" xfId="0" applyFont="1" applyAlignment="1">
      <alignment/>
    </xf>
    <xf numFmtId="164" fontId="23" fillId="0" borderId="5" xfId="0" applyFont="1" applyBorder="1" applyAlignment="1">
      <alignment horizontal="center"/>
    </xf>
    <xf numFmtId="164" fontId="17" fillId="0" borderId="5" xfId="0" applyFont="1" applyBorder="1" applyAlignment="1">
      <alignment horizontal="center"/>
    </xf>
    <xf numFmtId="164" fontId="17" fillId="0" borderId="0" xfId="0" applyFont="1" applyAlignment="1">
      <alignment wrapText="1"/>
    </xf>
    <xf numFmtId="164" fontId="17" fillId="0" borderId="14" xfId="0" applyFont="1" applyBorder="1" applyAlignment="1">
      <alignment wrapText="1"/>
    </xf>
    <xf numFmtId="164" fontId="17" fillId="0" borderId="14" xfId="0" applyFont="1" applyBorder="1" applyAlignment="1">
      <alignment horizontal="right" wrapText="1"/>
    </xf>
    <xf numFmtId="169" fontId="17" fillId="0" borderId="5" xfId="0" applyNumberFormat="1" applyFont="1" applyBorder="1" applyAlignment="1">
      <alignment horizontal="right"/>
    </xf>
    <xf numFmtId="164" fontId="17" fillId="0" borderId="5" xfId="0" applyFont="1" applyBorder="1" applyAlignment="1">
      <alignment horizontal="right"/>
    </xf>
    <xf numFmtId="164" fontId="17" fillId="0" borderId="5" xfId="0" applyFont="1" applyBorder="1" applyAlignment="1">
      <alignment horizontal="right" wrapText="1"/>
    </xf>
    <xf numFmtId="169" fontId="17" fillId="0" borderId="5" xfId="0" applyNumberFormat="1" applyFont="1" applyBorder="1" applyAlignment="1">
      <alignment horizontal="center"/>
    </xf>
    <xf numFmtId="164" fontId="24" fillId="0" borderId="1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 horizontal="right"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22" xfId="0" applyFont="1" applyBorder="1" applyAlignment="1">
      <alignment horizontal="center" vertical="center" wrapText="1"/>
    </xf>
    <xf numFmtId="164" fontId="1" fillId="0" borderId="18" xfId="0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7" xfId="0" applyBorder="1" applyAlignment="1">
      <alignment/>
    </xf>
    <xf numFmtId="164" fontId="1" fillId="0" borderId="24" xfId="0" applyFon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Border="1" applyAlignment="1">
      <alignment/>
    </xf>
    <xf numFmtId="164" fontId="1" fillId="0" borderId="21" xfId="0" applyFont="1" applyBorder="1" applyAlignment="1">
      <alignment horizontal="right"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1" fillId="0" borderId="27" xfId="0" applyFont="1" applyBorder="1" applyAlignment="1">
      <alignment horizontal="center" vertical="center" wrapText="1"/>
    </xf>
    <xf numFmtId="164" fontId="1" fillId="0" borderId="28" xfId="0" applyFont="1" applyBorder="1" applyAlignment="1">
      <alignment horizontal="right"/>
    </xf>
    <xf numFmtId="164" fontId="0" fillId="0" borderId="29" xfId="0" applyNumberFormat="1" applyBorder="1" applyAlignment="1">
      <alignment/>
    </xf>
    <xf numFmtId="164" fontId="0" fillId="0" borderId="30" xfId="0" applyBorder="1" applyAlignment="1">
      <alignment/>
    </xf>
    <xf numFmtId="164" fontId="1" fillId="0" borderId="31" xfId="0" applyFont="1" applyBorder="1" applyAlignment="1">
      <alignment horizontal="right"/>
    </xf>
    <xf numFmtId="164" fontId="0" fillId="0" borderId="32" xfId="0" applyNumberFormat="1" applyBorder="1" applyAlignment="1">
      <alignment/>
    </xf>
    <xf numFmtId="170" fontId="0" fillId="0" borderId="0" xfId="19" applyNumberFormat="1" applyFont="1" applyFill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1" fillId="0" borderId="5" xfId="0" applyFont="1" applyBorder="1" applyAlignment="1">
      <alignment vertical="center" wrapText="1"/>
    </xf>
    <xf numFmtId="164" fontId="1" fillId="0" borderId="5" xfId="0" applyFont="1" applyBorder="1" applyAlignment="1">
      <alignment horizontal="center" vertical="center" wrapText="1"/>
    </xf>
    <xf numFmtId="170" fontId="0" fillId="0" borderId="5" xfId="19" applyNumberFormat="1" applyFont="1" applyFill="1" applyBorder="1" applyAlignment="1" applyProtection="1">
      <alignment/>
      <protection/>
    </xf>
    <xf numFmtId="166" fontId="0" fillId="0" borderId="5" xfId="19" applyNumberFormat="1" applyFont="1" applyFill="1" applyBorder="1" applyAlignment="1" applyProtection="1">
      <alignment/>
      <protection/>
    </xf>
    <xf numFmtId="164" fontId="6" fillId="0" borderId="0" xfId="20" applyNumberFormat="1" applyFill="1" applyBorder="1" applyAlignment="1" applyProtection="1">
      <alignment/>
      <protection/>
    </xf>
    <xf numFmtId="164" fontId="1" fillId="0" borderId="5" xfId="0" applyFont="1" applyBorder="1" applyAlignment="1">
      <alignment horizontal="left" wrapText="1"/>
    </xf>
    <xf numFmtId="164" fontId="1" fillId="0" borderId="5" xfId="0" applyFont="1" applyFill="1" applyBorder="1" applyAlignment="1">
      <alignment horizontal="left" wrapText="1"/>
    </xf>
    <xf numFmtId="164" fontId="1" fillId="0" borderId="2" xfId="0" applyFont="1" applyFill="1" applyBorder="1" applyAlignment="1">
      <alignment horizontal="left" wrapText="1"/>
    </xf>
    <xf numFmtId="164" fontId="1" fillId="0" borderId="5" xfId="0" applyFont="1" applyBorder="1" applyAlignment="1">
      <alignment horizontal="left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7" fontId="0" fillId="0" borderId="5" xfId="0" applyNumberFormat="1" applyBorder="1" applyAlignment="1">
      <alignment/>
    </xf>
    <xf numFmtId="164" fontId="1" fillId="0" borderId="5" xfId="0" applyFont="1" applyBorder="1" applyAlignment="1">
      <alignment/>
    </xf>
    <xf numFmtId="164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pivotCacheDefinition" Target="pivotCache/pivotCacheDefinition1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¿Dónde están ubicadas las filiales de su empresa?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'P1'!$B$1:$B$4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'P1'!$A$7:$A$29</c:f>
              <c:strCache/>
            </c:strRef>
          </c:cat>
          <c:val>
            <c:numRef>
              <c:f>'P1'!$B$7:$B$29</c:f>
              <c:numCache/>
            </c:numRef>
          </c:val>
        </c:ser>
        <c:gapWidth val="40"/>
        <c:axId val="32030495"/>
        <c:axId val="19839000"/>
      </c:barChart>
      <c:dateAx>
        <c:axId val="32030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9000"/>
        <c:crossesAt val="0"/>
        <c:auto val="0"/>
        <c:noMultiLvlLbl val="0"/>
      </c:dateAx>
      <c:valAx>
        <c:axId val="1983900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¿Qué opciones considera más adecuadas para adaptarse a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'P10'!$B$1:$B$34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'P10'!$A$35:$A$49</c:f>
              <c:strCache/>
            </c:strRef>
          </c:cat>
          <c:val>
            <c:numRef>
              <c:f>'P10'!$B$35:$B$49</c:f>
              <c:numCache/>
            </c:numRef>
          </c:val>
        </c:ser>
        <c:gapWidth val="60"/>
        <c:axId val="30882601"/>
        <c:axId val="9507954"/>
      </c:barChart>
      <c:dateAx>
        <c:axId val="30882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7954"/>
        <c:crossesAt val="0"/>
        <c:auto val="0"/>
        <c:noMultiLvlLbl val="0"/>
      </c:dateAx>
      <c:valAx>
        <c:axId val="950795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2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'P14'!$B$72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'P14'!$A$73:$A$78</c:f>
              <c:numCache/>
            </c:numRef>
          </c:cat>
          <c:val>
            <c:numRef>
              <c:f>'P14'!$B$73:$B$78</c:f>
              <c:numCache/>
            </c:numRef>
          </c:val>
        </c:ser>
        <c:axId val="46914865"/>
        <c:axId val="19580602"/>
      </c:barChart>
      <c:dateAx>
        <c:axId val="46914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0602"/>
        <c:crossesAt val="0"/>
        <c:auto val="0"/>
        <c:noMultiLvlLbl val="0"/>
      </c:dateAx>
      <c:valAx>
        <c:axId val="1958060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'P15'!$C$72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'P15'!$C$73:$C$79</c:f>
              <c:numCache/>
            </c:numRef>
          </c:val>
        </c:ser>
        <c:ser>
          <c:idx val="1"/>
          <c:order val="1"/>
          <c:tx>
            <c:strRef>
              <c:f>'P15'!$D$72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'P15'!$D$73:$D$79</c:f>
              <c:numCache/>
            </c:numRef>
          </c:val>
        </c:ser>
        <c:ser>
          <c:idx val="2"/>
          <c:order val="2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3"/>
          <c:order val="3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4"/>
          <c:order val="4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overlap val="100"/>
        <c:axId val="42007691"/>
        <c:axId val="42524900"/>
      </c:barChart>
      <c:dateAx>
        <c:axId val="420076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24900"/>
        <c:crossesAt val="0"/>
        <c:auto val="0"/>
        <c:noMultiLvlLbl val="0"/>
      </c:dateAx>
      <c:valAx>
        <c:axId val="4252490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7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1"/>
          <c:order val="1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2"/>
          <c:order val="2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overlap val="100"/>
        <c:axId val="47179781"/>
        <c:axId val="21964846"/>
      </c:barChart>
      <c:dateAx>
        <c:axId val="471797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64846"/>
        <c:crossesAt val="0"/>
        <c:auto val="0"/>
        <c:noMultiLvlLbl val="0"/>
      </c:dateAx>
      <c:valAx>
        <c:axId val="2196484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9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'P15'!$C$72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'P15'!$C$73:$C$79</c:f>
              <c:numCache/>
            </c:numRef>
          </c:val>
        </c:ser>
        <c:ser>
          <c:idx val="1"/>
          <c:order val="1"/>
          <c:tx>
            <c:strRef>
              <c:f>'P15'!$D$72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'P15'!$D$73:$D$79</c:f>
              <c:numCache/>
            </c:numRef>
          </c:val>
        </c:ser>
        <c:ser>
          <c:idx val="2"/>
          <c:order val="2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3"/>
          <c:order val="3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4"/>
          <c:order val="4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axId val="63465887"/>
        <c:axId val="34322072"/>
      </c:barChart>
      <c:dateAx>
        <c:axId val="634658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2072"/>
        <c:crossesAt val="0"/>
        <c:auto val="0"/>
        <c:noMultiLvlLbl val="0"/>
      </c:dateAx>
      <c:valAx>
        <c:axId val="3432207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5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1"/>
          <c:order val="1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2"/>
          <c:order val="2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axId val="40463193"/>
        <c:axId val="28624418"/>
      </c:barChart>
      <c:dateAx>
        <c:axId val="404631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4418"/>
        <c:crossesAt val="0"/>
        <c:auto val="0"/>
        <c:noMultiLvlLbl val="0"/>
      </c:dateAx>
      <c:valAx>
        <c:axId val="2862441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3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'P15'!$B$72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'P15'!$B$73:$B$79</c:f>
              <c:numCache/>
            </c:numRef>
          </c:val>
        </c:ser>
        <c:overlap val="100"/>
        <c:axId val="56293171"/>
        <c:axId val="36876492"/>
      </c:barChart>
      <c:dateAx>
        <c:axId val="562931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92"/>
        <c:crossesAt val="0"/>
        <c:auto val="0"/>
        <c:noMultiLvlLbl val="0"/>
      </c:dateAx>
      <c:valAx>
        <c:axId val="3687649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'P16'!$C$47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'P16'!$C$48:$C$52</c:f>
              <c:numCache/>
            </c:numRef>
          </c:val>
        </c:ser>
        <c:ser>
          <c:idx val="1"/>
          <c:order val="1"/>
          <c:tx>
            <c:strRef>
              <c:f>'P16'!$D$47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'P16'!$D$48:$D$52</c:f>
              <c:numCache/>
            </c:numRef>
          </c:val>
        </c:ser>
        <c:ser>
          <c:idx val="2"/>
          <c:order val="2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3"/>
          <c:order val="3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4"/>
          <c:order val="4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overlap val="100"/>
        <c:axId val="63452973"/>
        <c:axId val="34205846"/>
      </c:barChart>
      <c:dateAx>
        <c:axId val="634529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5846"/>
        <c:crossesAt val="0"/>
        <c:auto val="0"/>
        <c:noMultiLvlLbl val="0"/>
      </c:dateAx>
      <c:valAx>
        <c:axId val="3420584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29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1"/>
          <c:order val="1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2"/>
          <c:order val="2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overlap val="100"/>
        <c:axId val="39417159"/>
        <c:axId val="19210112"/>
      </c:barChart>
      <c:dateAx>
        <c:axId val="394171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0112"/>
        <c:crossesAt val="0"/>
        <c:auto val="0"/>
        <c:noMultiLvlLbl val="0"/>
      </c:dateAx>
      <c:valAx>
        <c:axId val="1921011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7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'P16'!$C$47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'P16'!$C$48:$C$52</c:f>
              <c:numCache/>
            </c:numRef>
          </c:val>
        </c:ser>
        <c:ser>
          <c:idx val="1"/>
          <c:order val="1"/>
          <c:tx>
            <c:strRef>
              <c:f>'P16'!$D$47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'P16'!$D$48:$D$52</c:f>
              <c:numCache/>
            </c:numRef>
          </c:val>
        </c:ser>
        <c:ser>
          <c:idx val="2"/>
          <c:order val="2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3"/>
          <c:order val="3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4"/>
          <c:order val="4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axId val="38673281"/>
        <c:axId val="12515210"/>
      </c:barChart>
      <c:dateAx>
        <c:axId val="386732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5210"/>
        <c:crossesAt val="0"/>
        <c:auto val="0"/>
        <c:noMultiLvlLbl val="0"/>
      </c:dateAx>
      <c:valAx>
        <c:axId val="1251521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3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1"/>
          <c:order val="1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2"/>
          <c:order val="2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axId val="45528027"/>
        <c:axId val="7099060"/>
      </c:barChart>
      <c:dateAx>
        <c:axId val="455280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060"/>
        <c:crossesAt val="0"/>
        <c:auto val="0"/>
        <c:noMultiLvlLbl val="0"/>
      </c:dateAx>
      <c:valAx>
        <c:axId val="70990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8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 Prevé modificar sus políticas contables relativas a la valorización de (señale la/s que corresponda/n)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5"/>
          <c:w val="0.966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'P11'!$A$7:$A$37</c:f>
              <c:strCache/>
            </c:strRef>
          </c:cat>
          <c:val>
            <c:numRef>
              <c:f>'P11'!$B$7:$B$37</c:f>
              <c:numCache/>
            </c:numRef>
          </c:val>
        </c:ser>
        <c:gapWidth val="70"/>
        <c:axId val="18462723"/>
        <c:axId val="31946780"/>
      </c:barChart>
      <c:dateAx>
        <c:axId val="18462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6780"/>
        <c:crossesAt val="0"/>
        <c:auto val="0"/>
        <c:noMultiLvlLbl val="0"/>
      </c:dateAx>
      <c:valAx>
        <c:axId val="3194678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627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'P16'!$B$47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'P16'!$A$48:$A$52</c:f>
              <c:numCache/>
            </c:numRef>
          </c:cat>
          <c:val>
            <c:numRef>
              <c:f>'P16'!$B$48:$B$52</c:f>
              <c:numCache/>
            </c:numRef>
          </c:val>
        </c:ser>
        <c:axId val="63891541"/>
        <c:axId val="38152958"/>
      </c:barChart>
      <c:dateAx>
        <c:axId val="638915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2958"/>
        <c:crossesAt val="0"/>
        <c:auto val="0"/>
        <c:noMultiLvlLbl val="0"/>
      </c:dateAx>
      <c:valAx>
        <c:axId val="3815295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1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1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4"/>
          <c:w val="0.814"/>
          <c:h val="0.74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'P19 Grupo 1'!$B$53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1'!$B$54:$B$63</c:f>
              <c:numCache/>
            </c:numRef>
          </c:val>
        </c:ser>
        <c:ser>
          <c:idx val="1"/>
          <c:order val="1"/>
          <c:tx>
            <c:strRef>
              <c:f>'P19 Grupo 1'!$C$53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1'!$C$54:$C$63</c:f>
              <c:numCache/>
            </c:numRef>
          </c:val>
        </c:ser>
        <c:ser>
          <c:idx val="2"/>
          <c:order val="2"/>
          <c:tx>
            <c:strRef>
              <c:f>'P19 Grupo 1'!$D$53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1'!$D$54:$D$63</c:f>
              <c:numCache/>
            </c:numRef>
          </c:val>
        </c:ser>
        <c:ser>
          <c:idx val="3"/>
          <c:order val="3"/>
          <c:tx>
            <c:strRef>
              <c:f>'P19 Grupo 1'!$E$53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1'!$E$54:$E$63</c:f>
              <c:numCache/>
            </c:numRef>
          </c:val>
        </c:ser>
        <c:ser>
          <c:idx val="4"/>
          <c:order val="4"/>
          <c:tx>
            <c:strRef>
              <c:f>'P19 Grupo 1'!$F$53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1'!$F$54:$F$63</c:f>
              <c:numCache/>
            </c:numRef>
          </c:val>
        </c:ser>
        <c:ser>
          <c:idx val="5"/>
          <c:order val="5"/>
          <c:tx>
            <c:strRef>
              <c:f>'P19 Grupo 1'!$G$53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1'!$G$54:$G$63</c:f>
              <c:numCache/>
            </c:numRef>
          </c:val>
        </c:ser>
        <c:overlap val="100"/>
        <c:axId val="7832303"/>
        <c:axId val="3381864"/>
      </c:barChart>
      <c:dateAx>
        <c:axId val="78323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864"/>
        <c:crossesAt val="0"/>
        <c:auto val="0"/>
        <c:noMultiLvlLbl val="0"/>
      </c:dateAx>
      <c:valAx>
        <c:axId val="338186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2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26"/>
          <c:w val="0.1405"/>
          <c:h val="0.4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'P19 Grupo 1'!$B$53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1'!$B$54:$B$63</c:f>
              <c:numCache/>
            </c:numRef>
          </c:val>
        </c:ser>
        <c:ser>
          <c:idx val="1"/>
          <c:order val="1"/>
          <c:tx>
            <c:strRef>
              <c:f>'P19 Grupo 1'!$C$53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1'!$C$54:$C$63</c:f>
              <c:numCache/>
            </c:numRef>
          </c:val>
        </c:ser>
        <c:ser>
          <c:idx val="2"/>
          <c:order val="2"/>
          <c:tx>
            <c:strRef>
              <c:f>'P19 Grupo 1'!$D$53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1'!$D$54:$D$63</c:f>
              <c:numCache/>
            </c:numRef>
          </c:val>
        </c:ser>
        <c:ser>
          <c:idx val="3"/>
          <c:order val="3"/>
          <c:tx>
            <c:strRef>
              <c:f>'P19 Grupo 1'!$E$53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1'!$E$54:$E$63</c:f>
              <c:numCache/>
            </c:numRef>
          </c:val>
        </c:ser>
        <c:ser>
          <c:idx val="4"/>
          <c:order val="4"/>
          <c:tx>
            <c:strRef>
              <c:f>'P19 Grupo 1'!$F$53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1'!$F$54:$F$63</c:f>
              <c:numCache/>
            </c:numRef>
          </c:val>
        </c:ser>
        <c:ser>
          <c:idx val="5"/>
          <c:order val="5"/>
          <c:tx>
            <c:strRef>
              <c:f>'P19 Grupo 1'!$G$53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1'!$G$54:$G$63</c:f>
              <c:numCache/>
            </c:numRef>
          </c:val>
        </c:ser>
        <c:axId val="30436777"/>
        <c:axId val="5495538"/>
      </c:barChart>
      <c:dateAx>
        <c:axId val="304367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5538"/>
        <c:crossesAt val="0"/>
        <c:auto val="0"/>
        <c:noMultiLvlLbl val="0"/>
      </c:dateAx>
      <c:valAx>
        <c:axId val="54955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18"/>
          <c:w val="0.7795"/>
          <c:h val="0.7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'P19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2'!$B$9:$B$18</c:f>
              <c:numCache/>
            </c:numRef>
          </c:val>
        </c:ser>
        <c:ser>
          <c:idx val="1"/>
          <c:order val="1"/>
          <c:tx>
            <c:strRef>
              <c:f>'P19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2'!$C$9:$C$18</c:f>
              <c:numCache/>
            </c:numRef>
          </c:val>
        </c:ser>
        <c:ser>
          <c:idx val="2"/>
          <c:order val="2"/>
          <c:tx>
            <c:strRef>
              <c:f>'P19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2'!$D$9:$D$18</c:f>
              <c:numCache/>
            </c:numRef>
          </c:val>
        </c:ser>
        <c:ser>
          <c:idx val="3"/>
          <c:order val="3"/>
          <c:tx>
            <c:strRef>
              <c:f>'P19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2'!$E$9:$E$18</c:f>
              <c:numCache/>
            </c:numRef>
          </c:val>
        </c:ser>
        <c:ser>
          <c:idx val="4"/>
          <c:order val="4"/>
          <c:tx>
            <c:strRef>
              <c:f>'P19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2'!$F$9:$F$18</c:f>
              <c:numCache/>
            </c:numRef>
          </c:val>
        </c:ser>
        <c:ser>
          <c:idx val="5"/>
          <c:order val="5"/>
          <c:tx>
            <c:strRef>
              <c:f>'P19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2'!$G$9:$G$18</c:f>
              <c:numCache/>
            </c:numRef>
          </c:val>
        </c:ser>
        <c:overlap val="100"/>
        <c:axId val="49459843"/>
        <c:axId val="42485404"/>
      </c:barChart>
      <c:dateAx>
        <c:axId val="494598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5404"/>
        <c:crossesAt val="0"/>
        <c:auto val="0"/>
        <c:noMultiLvlLbl val="0"/>
      </c:dateAx>
      <c:valAx>
        <c:axId val="4248540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9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205"/>
          <c:w val="0.16675"/>
          <c:h val="0.418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'P19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2'!$B$9:$B$18</c:f>
              <c:numCache/>
            </c:numRef>
          </c:val>
        </c:ser>
        <c:ser>
          <c:idx val="1"/>
          <c:order val="1"/>
          <c:tx>
            <c:strRef>
              <c:f>'P19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2'!$C$9:$C$18</c:f>
              <c:numCache/>
            </c:numRef>
          </c:val>
        </c:ser>
        <c:ser>
          <c:idx val="2"/>
          <c:order val="2"/>
          <c:tx>
            <c:strRef>
              <c:f>'P19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2'!$D$9:$D$18</c:f>
              <c:numCache/>
            </c:numRef>
          </c:val>
        </c:ser>
        <c:ser>
          <c:idx val="3"/>
          <c:order val="3"/>
          <c:tx>
            <c:strRef>
              <c:f>'P19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2'!$E$9:$E$18</c:f>
              <c:numCache/>
            </c:numRef>
          </c:val>
        </c:ser>
        <c:ser>
          <c:idx val="4"/>
          <c:order val="4"/>
          <c:tx>
            <c:strRef>
              <c:f>'P19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2'!$F$9:$F$18</c:f>
              <c:numCache/>
            </c:numRef>
          </c:val>
        </c:ser>
        <c:ser>
          <c:idx val="5"/>
          <c:order val="5"/>
          <c:tx>
            <c:strRef>
              <c:f>'P19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2'!$G$9:$G$18</c:f>
              <c:numCache/>
            </c:numRef>
          </c:val>
        </c:ser>
        <c:axId val="46824317"/>
        <c:axId val="18765670"/>
      </c:barChart>
      <c:dateAx>
        <c:axId val="468243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670"/>
        <c:crossesAt val="0"/>
        <c:auto val="0"/>
        <c:noMultiLvlLbl val="0"/>
      </c:dateAx>
      <c:valAx>
        <c:axId val="1876567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4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8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2425"/>
          <c:w val="0.79575"/>
          <c:h val="0.7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'P24 Grupo 1'!$B$8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1'!$B$9:$B$18</c:f>
              <c:numCache/>
            </c:numRef>
          </c:val>
        </c:ser>
        <c:ser>
          <c:idx val="1"/>
          <c:order val="1"/>
          <c:tx>
            <c:strRef>
              <c:f>'P24 Grupo 1'!$C$8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1'!$C$9:$C$18</c:f>
              <c:numCache/>
            </c:numRef>
          </c:val>
        </c:ser>
        <c:ser>
          <c:idx val="2"/>
          <c:order val="2"/>
          <c:tx>
            <c:strRef>
              <c:f>'P24 Grupo 1'!$D$8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1'!$D$9:$D$18</c:f>
              <c:numCache/>
            </c:numRef>
          </c:val>
        </c:ser>
        <c:ser>
          <c:idx val="3"/>
          <c:order val="3"/>
          <c:tx>
            <c:strRef>
              <c:f>'P24 Grupo 1'!$E$8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1'!$E$9:$E$18</c:f>
              <c:numCache/>
            </c:numRef>
          </c:val>
        </c:ser>
        <c:ser>
          <c:idx val="4"/>
          <c:order val="4"/>
          <c:tx>
            <c:strRef>
              <c:f>'P24 Grupo 1'!$F$8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1'!$F$9:$F$18</c:f>
              <c:numCache/>
            </c:numRef>
          </c:val>
        </c:ser>
        <c:ser>
          <c:idx val="5"/>
          <c:order val="5"/>
          <c:tx>
            <c:strRef>
              <c:f>'P24 Grupo 1'!$G$8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1'!$G$9:$G$18</c:f>
              <c:numCache/>
            </c:numRef>
          </c:val>
        </c:ser>
        <c:overlap val="100"/>
        <c:axId val="34673303"/>
        <c:axId val="43624272"/>
      </c:barChart>
      <c:dateAx>
        <c:axId val="346733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2"/>
        <c:crossesAt val="0"/>
        <c:auto val="0"/>
        <c:noMultiLvlLbl val="0"/>
      </c:dateAx>
      <c:valAx>
        <c:axId val="4362427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3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42475"/>
          <c:w val="0.158"/>
          <c:h val="0.4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'P24 Grupo 1'!$B$8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1'!$B$9:$B$18</c:f>
              <c:numCache/>
            </c:numRef>
          </c:val>
        </c:ser>
        <c:ser>
          <c:idx val="1"/>
          <c:order val="1"/>
          <c:tx>
            <c:strRef>
              <c:f>'P24 Grupo 1'!$C$8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1'!$C$9:$C$18</c:f>
              <c:numCache/>
            </c:numRef>
          </c:val>
        </c:ser>
        <c:ser>
          <c:idx val="2"/>
          <c:order val="2"/>
          <c:tx>
            <c:strRef>
              <c:f>'P24 Grupo 1'!$D$8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1'!$D$9:$D$18</c:f>
              <c:numCache/>
            </c:numRef>
          </c:val>
        </c:ser>
        <c:ser>
          <c:idx val="3"/>
          <c:order val="3"/>
          <c:tx>
            <c:strRef>
              <c:f>'P24 Grupo 1'!$E$8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1'!$E$9:$E$18</c:f>
              <c:numCache/>
            </c:numRef>
          </c:val>
        </c:ser>
        <c:ser>
          <c:idx val="4"/>
          <c:order val="4"/>
          <c:tx>
            <c:strRef>
              <c:f>'P24 Grupo 1'!$F$8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1'!$F$9:$F$18</c:f>
              <c:numCache/>
            </c:numRef>
          </c:val>
        </c:ser>
        <c:ser>
          <c:idx val="5"/>
          <c:order val="5"/>
          <c:tx>
            <c:strRef>
              <c:f>'P24 Grupo 1'!$G$8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1'!$G$9:$G$18</c:f>
              <c:numCache/>
            </c:numRef>
          </c:val>
        </c:ser>
        <c:axId val="57074129"/>
        <c:axId val="43905114"/>
      </c:barChart>
      <c:dateAx>
        <c:axId val="570741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114"/>
        <c:crossesAt val="0"/>
        <c:auto val="0"/>
        <c:noMultiLvlLbl val="0"/>
      </c:dateAx>
      <c:valAx>
        <c:axId val="4390511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8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2425"/>
          <c:w val="0.79575"/>
          <c:h val="0.7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'P24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2'!$B$9:$B$18</c:f>
              <c:numCache/>
            </c:numRef>
          </c:val>
        </c:ser>
        <c:ser>
          <c:idx val="1"/>
          <c:order val="1"/>
          <c:tx>
            <c:strRef>
              <c:f>'P24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2'!$C$9:$C$18</c:f>
              <c:numCache/>
            </c:numRef>
          </c:val>
        </c:ser>
        <c:ser>
          <c:idx val="2"/>
          <c:order val="2"/>
          <c:tx>
            <c:strRef>
              <c:f>'P24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2'!$D$9:$D$18</c:f>
              <c:numCache/>
            </c:numRef>
          </c:val>
        </c:ser>
        <c:ser>
          <c:idx val="3"/>
          <c:order val="3"/>
          <c:tx>
            <c:strRef>
              <c:f>'P24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2'!$E$9:$E$18</c:f>
              <c:numCache/>
            </c:numRef>
          </c:val>
        </c:ser>
        <c:ser>
          <c:idx val="4"/>
          <c:order val="4"/>
          <c:tx>
            <c:strRef>
              <c:f>'P24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2'!$F$9:$F$18</c:f>
              <c:numCache/>
            </c:numRef>
          </c:val>
        </c:ser>
        <c:ser>
          <c:idx val="5"/>
          <c:order val="5"/>
          <c:tx>
            <c:strRef>
              <c:f>'P24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2'!$G$9:$G$18</c:f>
              <c:numCache/>
            </c:numRef>
          </c:val>
        </c:ser>
        <c:overlap val="100"/>
        <c:axId val="59601707"/>
        <c:axId val="66653316"/>
      </c:barChart>
      <c:dateAx>
        <c:axId val="596017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3316"/>
        <c:crossesAt val="0"/>
        <c:auto val="0"/>
        <c:noMultiLvlLbl val="0"/>
      </c:dateAx>
      <c:valAx>
        <c:axId val="6665331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1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42475"/>
          <c:w val="0.158"/>
          <c:h val="0.4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'P24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2'!$B$9:$B$18</c:f>
              <c:numCache/>
            </c:numRef>
          </c:val>
        </c:ser>
        <c:ser>
          <c:idx val="1"/>
          <c:order val="1"/>
          <c:tx>
            <c:strRef>
              <c:f>'P24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2'!$C$9:$C$18</c:f>
              <c:numCache/>
            </c:numRef>
          </c:val>
        </c:ser>
        <c:ser>
          <c:idx val="2"/>
          <c:order val="2"/>
          <c:tx>
            <c:strRef>
              <c:f>'P24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2'!$D$9:$D$18</c:f>
              <c:numCache/>
            </c:numRef>
          </c:val>
        </c:ser>
        <c:ser>
          <c:idx val="3"/>
          <c:order val="3"/>
          <c:tx>
            <c:strRef>
              <c:f>'P24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2'!$E$9:$E$18</c:f>
              <c:numCache/>
            </c:numRef>
          </c:val>
        </c:ser>
        <c:ser>
          <c:idx val="4"/>
          <c:order val="4"/>
          <c:tx>
            <c:strRef>
              <c:f>'P24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2'!$F$9:$F$18</c:f>
              <c:numCache/>
            </c:numRef>
          </c:val>
        </c:ser>
        <c:ser>
          <c:idx val="5"/>
          <c:order val="5"/>
          <c:tx>
            <c:strRef>
              <c:f>'P24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2'!$G$9:$G$18</c:f>
              <c:numCache/>
            </c:numRef>
          </c:val>
        </c:ser>
        <c:axId val="63008933"/>
        <c:axId val="30209486"/>
      </c:barChart>
      <c:dateAx>
        <c:axId val="630089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9486"/>
        <c:crossesAt val="0"/>
        <c:auto val="0"/>
        <c:noMultiLvlLbl val="0"/>
      </c:dateAx>
      <c:valAx>
        <c:axId val="3020948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 Prevé modificaciones en las políticas contables relativas al reconocimiento 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'P12'!$A$7:$A$25</c:f>
              <c:strCache/>
            </c:strRef>
          </c:cat>
          <c:val>
            <c:numRef>
              <c:f>'P12'!$B$7:$B$25</c:f>
              <c:numCache/>
            </c:numRef>
          </c:val>
        </c:ser>
        <c:axId val="19085565"/>
        <c:axId val="37552358"/>
      </c:barChart>
      <c:dateAx>
        <c:axId val="190855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2358"/>
        <c:crossesAt val="0"/>
        <c:auto val="0"/>
        <c:noMultiLvlLbl val="0"/>
      </c:dateAx>
      <c:valAx>
        <c:axId val="3755235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5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'P13'!$C$73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'P13'!$C$74:$C$81</c:f>
              <c:numCache/>
            </c:numRef>
          </c:val>
        </c:ser>
        <c:ser>
          <c:idx val="1"/>
          <c:order val="1"/>
          <c:tx>
            <c:strRef>
              <c:f>'P13'!$D$73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'P13'!$D$74:$D$81</c:f>
              <c:numCache/>
            </c:numRef>
          </c:val>
        </c:ser>
        <c:ser>
          <c:idx val="2"/>
          <c:order val="2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3"/>
          <c:order val="3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4"/>
          <c:order val="4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axId val="2426903"/>
        <c:axId val="21842128"/>
      </c:barChart>
      <c:dateAx>
        <c:axId val="2426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128"/>
        <c:crossesAt val="0"/>
        <c:auto val="0"/>
        <c:noMultiLvlLbl val="0"/>
      </c:dateAx>
      <c:valAx>
        <c:axId val="2184212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'P14'!$C$72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'P14'!$C$73:$C$78</c:f>
              <c:numCache/>
            </c:numRef>
          </c:val>
        </c:ser>
        <c:ser>
          <c:idx val="1"/>
          <c:order val="1"/>
          <c:tx>
            <c:strRef>
              <c:f>'P14'!$D$72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'P14'!$D$73:$D$78</c:f>
              <c:numCache/>
            </c:numRef>
          </c:val>
        </c:ser>
        <c:ser>
          <c:idx val="2"/>
          <c:order val="2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3"/>
          <c:order val="3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4"/>
          <c:order val="4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axId val="62361425"/>
        <c:axId val="24381914"/>
      </c:barChart>
      <c:dateAx>
        <c:axId val="623614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1914"/>
        <c:crossesAt val="0"/>
        <c:auto val="0"/>
        <c:noMultiLvlLbl val="0"/>
      </c:dateAx>
      <c:valAx>
        <c:axId val="2438191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1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'P15'!$C$72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'P15'!$C$73:$C$79</c:f>
              <c:numCache/>
            </c:numRef>
          </c:val>
        </c:ser>
        <c:ser>
          <c:idx val="1"/>
          <c:order val="1"/>
          <c:tx>
            <c:strRef>
              <c:f>'P15'!$D$72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'P15'!$D$73:$D$79</c:f>
              <c:numCache/>
            </c:numRef>
          </c:val>
        </c:ser>
        <c:ser>
          <c:idx val="2"/>
          <c:order val="2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3"/>
          <c:order val="3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4"/>
          <c:order val="4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axId val="18110635"/>
        <c:axId val="28777988"/>
      </c:barChart>
      <c:dateAx>
        <c:axId val="181106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7988"/>
        <c:crossesAt val="0"/>
        <c:auto val="0"/>
        <c:noMultiLvlLbl val="0"/>
      </c:dateAx>
      <c:valAx>
        <c:axId val="2877798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0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'P16'!$C$47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'P16'!$C$48:$C$52</c:f>
              <c:numCache/>
            </c:numRef>
          </c:val>
        </c:ser>
        <c:ser>
          <c:idx val="1"/>
          <c:order val="1"/>
          <c:tx>
            <c:strRef>
              <c:f>'P16'!$D$47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'P16'!$D$48:$D$52</c:f>
              <c:numCache/>
            </c:numRef>
          </c:val>
        </c:ser>
        <c:ser>
          <c:idx val="2"/>
          <c:order val="2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3"/>
          <c:order val="3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4"/>
          <c:order val="4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axId val="57675301"/>
        <c:axId val="49315662"/>
      </c:barChart>
      <c:dateAx>
        <c:axId val="576753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15662"/>
        <c:crossesAt val="0"/>
        <c:auto val="0"/>
        <c:noMultiLvlLbl val="0"/>
      </c:dateAx>
      <c:valAx>
        <c:axId val="4931566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5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4025"/>
          <c:w val="0.57075"/>
          <c:h val="0.39375"/>
        </c:manualLayout>
      </c:layout>
      <c:pieChart>
        <c:varyColors val="1"/>
        <c:ser>
          <c:idx val="0"/>
          <c:order val="0"/>
          <c:tx>
            <c:strRef>
              <c:f>'P19 Grupo 1'!$A$54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1'!$B$54:$G$54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32225"/>
          <c:w val="0.24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367"/>
          <c:w val="0.591"/>
          <c:h val="0.395"/>
        </c:manualLayout>
      </c:layout>
      <c:pieChart>
        <c:varyColors val="1"/>
        <c:ser>
          <c:idx val="0"/>
          <c:order val="0"/>
          <c:tx>
            <c:strRef>
              <c:f>'P19 Grupo 1'!$A$55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1'!$B$55:$G$55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capacitación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368"/>
          <c:w val="0.59525"/>
          <c:h val="0.39125"/>
        </c:manualLayout>
      </c:layout>
      <c:pieChart>
        <c:varyColors val="1"/>
        <c:ser>
          <c:idx val="0"/>
          <c:order val="0"/>
          <c:tx>
            <c:strRef>
              <c:f>'P19 Grupo 1'!$A$57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1'!$B$57:$G$57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32775"/>
          <c:w val="0.24275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¿En qué mercados cotiza su empresa?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625"/>
          <c:w val="0.9607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'P2'!$A$7:$A$25</c:f>
              <c:strCache/>
            </c:strRef>
          </c:cat>
          <c:val>
            <c:numRef>
              <c:f>'P2'!$B$7:$B$25</c:f>
              <c:numCache/>
            </c:numRef>
          </c:val>
        </c:ser>
        <c:axId val="44333273"/>
        <c:axId val="63455138"/>
      </c:barChart>
      <c:dateAx>
        <c:axId val="443332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5138"/>
        <c:crossesAt val="0"/>
        <c:auto val="0"/>
        <c:noMultiLvlLbl val="0"/>
      </c:dateAx>
      <c:valAx>
        <c:axId val="63455138"/>
        <c:scaling>
          <c:orientation val="minMax"/>
          <c:max val="1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33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367"/>
          <c:w val="0.5955"/>
          <c:h val="0.39275"/>
        </c:manualLayout>
      </c:layout>
      <c:pieChart>
        <c:varyColors val="1"/>
        <c:ser>
          <c:idx val="0"/>
          <c:order val="0"/>
          <c:tx>
            <c:strRef>
              <c:f>'P19 Grupo 1'!$A$58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1'!$B$58:$G$58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32575"/>
          <c:w val="0.24275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37"/>
          <c:w val="0.5945"/>
          <c:h val="0.3895"/>
        </c:manualLayout>
      </c:layout>
      <c:pieChart>
        <c:varyColors val="1"/>
        <c:ser>
          <c:idx val="0"/>
          <c:order val="0"/>
          <c:tx>
            <c:strRef>
              <c:f>'P19 Grupo 1'!$A$59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1'!$B$59:$G$59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5"/>
          <c:y val="0.31475"/>
          <c:w val="0.24225"/>
          <c:h val="0.451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Necesidad de capacitación reiterativa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36875"/>
          <c:w val="0.597"/>
          <c:h val="0.3915"/>
        </c:manualLayout>
      </c:layout>
      <c:pieChart>
        <c:varyColors val="1"/>
        <c:ser>
          <c:idx val="0"/>
          <c:order val="0"/>
          <c:tx>
            <c:strRef>
              <c:f>'P19 Grupo 1'!$A$60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1'!$B$60:$G$60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324"/>
          <c:w val="0.24175"/>
          <c:h val="0.449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empresas externas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3665"/>
          <c:w val="0.5935"/>
          <c:h val="0.40025"/>
        </c:manualLayout>
      </c:layout>
      <c:pieChart>
        <c:varyColors val="1"/>
        <c:ser>
          <c:idx val="0"/>
          <c:order val="0"/>
          <c:tx>
            <c:strRef>
              <c:f>'P19 Grupo 1'!$A$61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1'!$B$61:$G$61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31625"/>
          <c:w val="0.241"/>
          <c:h val="0.447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35425"/>
          <c:w val="0.6025"/>
          <c:h val="0.41375"/>
        </c:manualLayout>
      </c:layout>
      <c:pieChart>
        <c:varyColors val="1"/>
        <c:ser>
          <c:idx val="0"/>
          <c:order val="0"/>
          <c:tx>
            <c:strRef>
              <c:f>'P19 Grupo 1'!$A$62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1'!$B$62:$G$62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3175"/>
          <c:w val="0.2405"/>
          <c:h val="0.445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3645"/>
          <c:w val="0.6045"/>
          <c:h val="0.40075"/>
        </c:manualLayout>
      </c:layout>
      <c:pieChart>
        <c:varyColors val="1"/>
        <c:ser>
          <c:idx val="0"/>
          <c:order val="0"/>
          <c:tx>
            <c:strRef>
              <c:f>'P19 Grupo 1'!$A$63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1'!$B$63:$G$63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"/>
          <c:y val="0.32425"/>
          <c:w val="0.24"/>
          <c:h val="0.443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'P19 Grupo 2'!$A$9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2'!$B$9:$G$9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'P19 Grupo 2'!$A$10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2'!$B$10:$G$10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capacitación</a:t>
            </a:r>
          </a:p>
        </c:rich>
      </c:tx>
      <c:layout>
        <c:manualLayout>
          <c:xMode val="factor"/>
          <c:yMode val="factor"/>
          <c:x val="-0.008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3375"/>
          <c:w val="0.58575"/>
          <c:h val="0.66925"/>
        </c:manualLayout>
      </c:layout>
      <c:pieChart>
        <c:varyColors val="1"/>
        <c:ser>
          <c:idx val="0"/>
          <c:order val="0"/>
          <c:tx>
            <c:strRef>
              <c:f>'P19 Grupo 2'!$A$12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33075"/>
          <c:w val="0.25125"/>
          <c:h val="0.46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>
        <c:manualLayout>
          <c:xMode val="factor"/>
          <c:yMode val="factor"/>
          <c:x val="-0.008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4225"/>
          <c:w val="0.58725"/>
          <c:h val="0.65975"/>
        </c:manualLayout>
      </c:layout>
      <c:pieChart>
        <c:varyColors val="1"/>
        <c:ser>
          <c:idx val="0"/>
          <c:order val="0"/>
          <c:tx>
            <c:strRef>
              <c:f>'P19 Grupo 2'!$A$13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2'!$B$13:$G$13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3365"/>
          <c:w val="0.2505"/>
          <c:h val="0.46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Indique si su empresa es filial de una empresa extranjera:</a:t>
            </a:r>
          </a:p>
        </c:rich>
      </c:tx>
      <c:layout>
        <c:manualLayout>
          <c:xMode val="factor"/>
          <c:yMode val="factor"/>
          <c:x val="-0.010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45"/>
          <c:w val="0.96575"/>
          <c:h val="0.83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'P4'!$A$7:$A$25</c:f>
              <c:strCache/>
            </c:strRef>
          </c:cat>
          <c:val>
            <c:numRef>
              <c:f>'P4'!$B$7:$B$25</c:f>
              <c:numCache/>
            </c:numRef>
          </c:val>
        </c:ser>
        <c:gapWidth val="50"/>
        <c:axId val="34225331"/>
        <c:axId val="39592524"/>
      </c:barChart>
      <c:dateAx>
        <c:axId val="34225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2524"/>
        <c:crossesAt val="0"/>
        <c:auto val="0"/>
        <c:noMultiLvlLbl val="0"/>
      </c:dateAx>
      <c:valAx>
        <c:axId val="3959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5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>
        <c:manualLayout>
          <c:xMode val="factor"/>
          <c:yMode val="factor"/>
          <c:x val="-0.008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505"/>
          <c:w val="0.589"/>
          <c:h val="0.65"/>
        </c:manualLayout>
      </c:layout>
      <c:pieChart>
        <c:varyColors val="1"/>
        <c:ser>
          <c:idx val="0"/>
          <c:order val="0"/>
          <c:tx>
            <c:strRef>
              <c:f>'P19 Grupo 2'!$A$14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2'!$B$14:$G$14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329"/>
          <c:w val="0.2505"/>
          <c:h val="0.46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Necesidad de capacitación reiterativa</a:t>
            </a:r>
          </a:p>
        </c:rich>
      </c:tx>
      <c:layout>
        <c:manualLayout>
          <c:xMode val="factor"/>
          <c:yMode val="factor"/>
          <c:x val="-0.007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245"/>
          <c:w val="0.58375"/>
          <c:h val="0.65475"/>
        </c:manualLayout>
      </c:layout>
      <c:pieChart>
        <c:varyColors val="1"/>
        <c:ser>
          <c:idx val="0"/>
          <c:order val="0"/>
          <c:tx>
            <c:strRef>
              <c:f>'P19 Grupo 2'!$A$15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5"/>
          <c:y val="0.322"/>
          <c:w val="0.25"/>
          <c:h val="0.45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empresas externas</a:t>
            </a:r>
          </a:p>
        </c:rich>
      </c:tx>
      <c:layout>
        <c:manualLayout>
          <c:xMode val="factor"/>
          <c:yMode val="factor"/>
          <c:x val="-0.008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3825"/>
          <c:w val="0.588"/>
          <c:h val="0.66975"/>
        </c:manualLayout>
      </c:layout>
      <c:pieChart>
        <c:varyColors val="1"/>
        <c:ser>
          <c:idx val="0"/>
          <c:order val="0"/>
          <c:tx>
            <c:strRef>
              <c:f>'P19 Grupo 2'!$A$16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2'!$B$16:$G$16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30725"/>
          <c:w val="0.2495"/>
          <c:h val="0.45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>
        <c:manualLayout>
          <c:xMode val="factor"/>
          <c:yMode val="factor"/>
          <c:x val="-0.007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35"/>
          <c:w val="0.58875"/>
          <c:h val="0.679"/>
        </c:manualLayout>
      </c:layout>
      <c:pieChart>
        <c:varyColors val="1"/>
        <c:ser>
          <c:idx val="0"/>
          <c:order val="0"/>
          <c:tx>
            <c:strRef>
              <c:f>'P19 Grupo 2'!$A$17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2'!$B$17:$G$17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33525"/>
          <c:w val="0.24925"/>
          <c:h val="0.454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>
        <c:manualLayout>
          <c:xMode val="factor"/>
          <c:yMode val="factor"/>
          <c:x val="-0.009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35"/>
          <c:w val="0.58825"/>
          <c:h val="0.676"/>
        </c:manualLayout>
      </c:layout>
      <c:pieChart>
        <c:varyColors val="1"/>
        <c:ser>
          <c:idx val="0"/>
          <c:order val="0"/>
          <c:tx>
            <c:strRef>
              <c:f>'P19 Grupo 2'!$A$18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2'!$B$18:$G$18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275"/>
          <c:w val="0.24875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de Capacitación (horas por persona capacitada)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'P20'!$A$39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'P20'!$B$32:$U$33</c:f>
              <c:multiLvlStrCache/>
            </c:multiLvlStrRef>
          </c:cat>
          <c:val>
            <c:numRef>
              <c:f>'P20'!$B$39:$U$39</c:f>
              <c:numCache/>
            </c:numRef>
          </c:val>
        </c:ser>
        <c:gapWidth val="0"/>
        <c:axId val="41187775"/>
        <c:axId val="35145656"/>
      </c:barChart>
      <c:dateAx>
        <c:axId val="41187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45656"/>
        <c:crossesAt val="0"/>
        <c:auto val="0"/>
        <c:noMultiLvlLbl val="0"/>
      </c:dateAx>
      <c:valAx>
        <c:axId val="351456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'P21'!$A$7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'P21'!$B$7:$C$7</c:f>
              <c:numCache/>
            </c:numRef>
          </c:val>
        </c:ser>
        <c:ser>
          <c:idx val="1"/>
          <c:order val="1"/>
          <c:tx>
            <c:strRef>
              <c:f>'P21'!$A$8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'P21'!$B$8:$C$8</c:f>
              <c:numCache/>
            </c:numRef>
          </c:val>
        </c:ser>
        <c:axId val="47875449"/>
        <c:axId val="28225858"/>
      </c:barChart>
      <c:dateAx>
        <c:axId val="47875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5858"/>
        <c:crossesAt val="0"/>
        <c:auto val="0"/>
        <c:noMultiLvlLbl val="0"/>
      </c:dateAx>
      <c:valAx>
        <c:axId val="28225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6725"/>
          <c:w val="0.78775"/>
          <c:h val="0.88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'P21'!$A$7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'P21'!$B$7:$C$7</c:f>
              <c:numCache/>
            </c:numRef>
          </c:val>
        </c:ser>
        <c:ser>
          <c:idx val="1"/>
          <c:order val="1"/>
          <c:tx>
            <c:strRef>
              <c:f>'P21'!$A$8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'P21'!$B$8:$C$8</c:f>
              <c:numCache/>
            </c:numRef>
          </c:val>
        </c:ser>
        <c:overlap val="100"/>
        <c:axId val="52706131"/>
        <c:axId val="4593132"/>
      </c:barChart>
      <c:dateAx>
        <c:axId val="52706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3132"/>
        <c:crossesAt val="0"/>
        <c:auto val="0"/>
        <c:noMultiLvlLbl val="0"/>
      </c:dateAx>
      <c:valAx>
        <c:axId val="4593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06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16175"/>
          <c:w val="0.09925"/>
          <c:h val="0.72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'P22'!$B$6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'P22'!$B$7:$B$9</c:f>
              <c:numCache/>
            </c:numRef>
          </c:val>
        </c:ser>
        <c:ser>
          <c:idx val="1"/>
          <c:order val="1"/>
          <c:tx>
            <c:strRef>
              <c:f>'P22'!$C$6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'P22'!$C$7:$C$9</c:f>
              <c:numCache/>
            </c:numRef>
          </c:val>
        </c:ser>
        <c:axId val="41338189"/>
        <c:axId val="36499382"/>
      </c:barChart>
      <c:dateAx>
        <c:axId val="41338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9382"/>
        <c:crossesAt val="0"/>
        <c:auto val="0"/>
        <c:noMultiLvlLbl val="0"/>
      </c:dateAx>
      <c:valAx>
        <c:axId val="364993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38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'P22'!$B$6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'P22'!$B$7:$B$9</c:f>
              <c:numCache/>
            </c:numRef>
          </c:val>
        </c:ser>
        <c:ser>
          <c:idx val="1"/>
          <c:order val="1"/>
          <c:tx>
            <c:strRef>
              <c:f>'P22'!$C$6</c:f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'P22'!$C$7:$C$9</c:f>
              <c:numCache/>
            </c:numRef>
          </c:val>
        </c:ser>
        <c:overlap val="100"/>
        <c:axId val="60058983"/>
        <c:axId val="3659936"/>
      </c:barChart>
      <c:dateAx>
        <c:axId val="60058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936"/>
        <c:crossesAt val="0"/>
        <c:auto val="0"/>
        <c:noMultiLvlLbl val="0"/>
      </c:dateAx>
      <c:valAx>
        <c:axId val="36599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8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Las normativas contables que ha venido utilizando hasta la fecha han sido: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75"/>
          <c:w val="0.888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'P5'!$G$6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'P5'!$G$7:$G$11</c:f>
              <c:numCache/>
            </c:numRef>
          </c:val>
        </c:ser>
        <c:ser>
          <c:idx val="1"/>
          <c:order val="1"/>
          <c:tx>
            <c:strRef>
              <c:f>'P5'!$H$6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'P5'!$H$7:$H$11</c:f>
              <c:numCache/>
            </c:numRef>
          </c:val>
        </c:ser>
        <c:axId val="20788397"/>
        <c:axId val="52877846"/>
      </c:barChart>
      <c:dateAx>
        <c:axId val="207883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846"/>
        <c:crossesAt val="0"/>
        <c:auto val="0"/>
        <c:noMultiLvlLbl val="0"/>
      </c:dateAx>
      <c:valAx>
        <c:axId val="5287784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8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5325"/>
          <c:w val="0.07025"/>
          <c:h val="0.08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'P22'!$A$7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'P22'!$B$6:$C$6</c:f>
              <c:strCache/>
            </c:strRef>
          </c:cat>
          <c:val>
            <c:numRef>
              <c:f>'P22'!$B$7:$C$7</c:f>
              <c:numCache/>
            </c:numRef>
          </c:val>
        </c:ser>
        <c:ser>
          <c:idx val="1"/>
          <c:order val="1"/>
          <c:tx>
            <c:strRef>
              <c:f>'P22'!$A$8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'P22'!$B$6:$C$6</c:f>
              <c:strCache/>
            </c:strRef>
          </c:cat>
          <c:val>
            <c:numRef>
              <c:f>'P22'!$B$8:$C$8</c:f>
              <c:numCache/>
            </c:numRef>
          </c:val>
        </c:ser>
        <c:ser>
          <c:idx val="2"/>
          <c:order val="2"/>
          <c:tx>
            <c:strRef>
              <c:f>'P22'!$A$9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'P22'!$B$6:$C$6</c:f>
              <c:strCache/>
            </c:strRef>
          </c:cat>
          <c:val>
            <c:numRef>
              <c:f>'P22'!$B$9:$C$9</c:f>
              <c:numCache/>
            </c:numRef>
          </c:val>
        </c:ser>
        <c:overlap val="100"/>
        <c:axId val="32939425"/>
        <c:axId val="28019370"/>
      </c:barChart>
      <c:dateAx>
        <c:axId val="3293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9370"/>
        <c:crossesAt val="0"/>
        <c:auto val="0"/>
        <c:noMultiLvlLbl val="0"/>
      </c:dateAx>
      <c:valAx>
        <c:axId val="28019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'P22'!$D$6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'P22'!$D$7:$D$9</c:f>
              <c:numCache/>
            </c:numRef>
          </c:val>
        </c:ser>
        <c:axId val="50847739"/>
        <c:axId val="54976468"/>
      </c:barChart>
      <c:dateAx>
        <c:axId val="50847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6468"/>
        <c:crossesAt val="0"/>
        <c:auto val="0"/>
        <c:noMultiLvlLbl val="0"/>
      </c:dateAx>
      <c:val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'P23'!$B$7:$B$8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'P23'!$C$7:$C$8</c:f>
              <c:numCache/>
            </c:numRef>
          </c:val>
        </c:ser>
        <c:ser>
          <c:idx val="2"/>
          <c:order val="2"/>
          <c:tx>
            <c:strRef>
              <c:f>#N/A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'P23'!$D$7:$D$8</c:f>
              <c:numCache/>
            </c:numRef>
          </c:val>
        </c:ser>
        <c:axId val="25026165"/>
        <c:axId val="23908894"/>
      </c:barChart>
      <c:dateAx>
        <c:axId val="2502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894"/>
        <c:crossesAt val="0"/>
        <c:auto val="0"/>
        <c:noMultiLvlLbl val="0"/>
      </c:dateAx>
      <c:valAx>
        <c:axId val="239088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'P23'!$A$7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'P23'!$B$7:$D$7</c:f>
              <c:numCache/>
            </c:numRef>
          </c:val>
        </c:ser>
        <c:ser>
          <c:idx val="1"/>
          <c:order val="1"/>
          <c:tx>
            <c:strRef>
              <c:f>'P23'!$A$8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'P23'!$B$8:$D$8</c:f>
              <c:numCache/>
            </c:numRef>
          </c:val>
        </c:ser>
        <c:axId val="13853455"/>
        <c:axId val="57572232"/>
      </c:barChart>
      <c:dateAx>
        <c:axId val="13853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32"/>
        <c:crossesAt val="0"/>
        <c:auto val="0"/>
        <c:noMultiLvlLbl val="0"/>
      </c:dateAx>
      <c:valAx>
        <c:axId val="575722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'P23'!$B$7:$B$8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'P23'!$C$7:$C$8</c:f>
              <c:numCache/>
            </c:numRef>
          </c:val>
        </c:ser>
        <c:ser>
          <c:idx val="2"/>
          <c:order val="2"/>
          <c:tx>
            <c:strRef>
              <c:f>#N/A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'P23'!$D$7:$D$8</c:f>
              <c:numCache/>
            </c:numRef>
          </c:val>
        </c:ser>
        <c:overlap val="100"/>
        <c:axId val="48388041"/>
        <c:axId val="32839186"/>
      </c:barChart>
      <c:dateAx>
        <c:axId val="48388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9186"/>
        <c:crossesAt val="0"/>
        <c:auto val="0"/>
        <c:noMultiLvlLbl val="0"/>
      </c:dateAx>
      <c:valAx>
        <c:axId val="328391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'P23'!$A$7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'P23'!$B$7:$D$7</c:f>
              <c:numCache/>
            </c:numRef>
          </c:val>
        </c:ser>
        <c:ser>
          <c:idx val="1"/>
          <c:order val="1"/>
          <c:tx>
            <c:strRef>
              <c:f>'P23'!$A$8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'P23'!$B$8:$D$8</c:f>
              <c:numCache/>
            </c:numRef>
          </c:val>
        </c:ser>
        <c:overlap val="100"/>
        <c:axId val="27117219"/>
        <c:axId val="42728380"/>
      </c:barChart>
      <c:dateAx>
        <c:axId val="27117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8380"/>
        <c:crossesAt val="0"/>
        <c:auto val="0"/>
        <c:noMultiLvlLbl val="0"/>
      </c:dateAx>
      <c:valAx>
        <c:axId val="42728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34875"/>
          <c:w val="0.4455"/>
          <c:h val="0.45375"/>
        </c:manualLayout>
      </c:layout>
      <c:pieChart>
        <c:varyColors val="1"/>
        <c:ser>
          <c:idx val="0"/>
          <c:order val="0"/>
          <c:tx>
            <c:strRef>
              <c:f>'P24 Grupo 1'!$A$9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1'!$B$9:$G$9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13"/>
          <c:w val="0.18275"/>
          <c:h val="0.6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4725"/>
          <c:w val="0.44625"/>
          <c:h val="0.45625"/>
        </c:manualLayout>
      </c:layout>
      <c:pieChart>
        <c:varyColors val="1"/>
        <c:ser>
          <c:idx val="0"/>
          <c:order val="0"/>
          <c:tx>
            <c:strRef>
              <c:f>'P24 Grupo 1'!$A$10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1'!$B$10:$G$10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21225"/>
          <c:w val="0.18225"/>
          <c:h val="0.65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de soluciones en el mercado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4575"/>
          <c:w val="0.44725"/>
          <c:h val="0.4585"/>
        </c:manualLayout>
      </c:layout>
      <c:pieChart>
        <c:varyColors val="1"/>
        <c:ser>
          <c:idx val="0"/>
          <c:order val="0"/>
          <c:tx>
            <c:strRef>
              <c:f>'P24 Grupo 1'!$A$11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1'!$B$11:$G$11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"/>
          <c:y val="0.213"/>
          <c:w val="0.182"/>
          <c:h val="0.65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soluciones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344"/>
          <c:w val="0.448"/>
          <c:h val="0.461"/>
        </c:manualLayout>
      </c:layout>
      <c:pieChart>
        <c:varyColors val="1"/>
        <c:ser>
          <c:idx val="0"/>
          <c:order val="0"/>
          <c:tx>
            <c:strRef>
              <c:f>'P24 Grupo 1'!$A$12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165"/>
          <c:w val="0.1815"/>
          <c:h val="0.6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'P6'!$B$5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'P6'!$A$6:$A$14</c:f>
              <c:strCache/>
            </c:strRef>
          </c:cat>
          <c:val>
            <c:numRef>
              <c:f>'P6'!$B$6:$B$14</c:f>
              <c:numCache/>
            </c:numRef>
          </c:val>
        </c:ser>
        <c:gapWidth val="50"/>
        <c:axId val="6138567"/>
        <c:axId val="55247104"/>
      </c:barChart>
      <c:dateAx>
        <c:axId val="61385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7104"/>
        <c:crossesAt val="0"/>
        <c:auto val="0"/>
        <c:noMultiLvlLbl val="0"/>
      </c:dateAx>
      <c:valAx>
        <c:axId val="5524710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344"/>
          <c:w val="0.448"/>
          <c:h val="0.461"/>
        </c:manualLayout>
      </c:layout>
      <c:pieChart>
        <c:varyColors val="1"/>
        <c:ser>
          <c:idx val="0"/>
          <c:order val="0"/>
          <c:tx>
            <c:strRef>
              <c:f>'P24 Grupo 1'!$A$13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1'!$B$13:$G$13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165"/>
          <c:w val="0.1815"/>
          <c:h val="0.6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3425"/>
          <c:w val="0.44925"/>
          <c:h val="0.46325"/>
        </c:manualLayout>
      </c:layout>
      <c:pieChart>
        <c:varyColors val="1"/>
        <c:ser>
          <c:idx val="0"/>
          <c:order val="0"/>
          <c:tx>
            <c:strRef>
              <c:f>'P24 Grupo 1'!$A$14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1'!$B$14:$G$14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25"/>
          <c:y val="0.21575"/>
          <c:w val="0.181"/>
          <c:h val="0.6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25"/>
          <c:y val="0.34125"/>
          <c:w val="0.45"/>
          <c:h val="0.46525"/>
        </c:manualLayout>
      </c:layout>
      <c:pieChart>
        <c:varyColors val="1"/>
        <c:ser>
          <c:idx val="0"/>
          <c:order val="0"/>
          <c:tx>
            <c:strRef>
              <c:f>'P24 Grupo 1'!$A$15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21875"/>
          <c:w val="0.18075"/>
          <c:h val="0.6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por empresas externas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3395"/>
          <c:w val="0.451"/>
          <c:h val="0.46775"/>
        </c:manualLayout>
      </c:layout>
      <c:pieChart>
        <c:varyColors val="1"/>
        <c:ser>
          <c:idx val="0"/>
          <c:order val="0"/>
          <c:tx>
            <c:strRef>
              <c:f>'P24 Grupo 1'!$A$16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1'!$B$16:$G$16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21975"/>
          <c:w val="0.18025"/>
          <c:h val="0.6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3385"/>
          <c:w val="0.448"/>
          <c:h val="0.47"/>
        </c:manualLayout>
      </c:layout>
      <c:pieChart>
        <c:varyColors val="1"/>
        <c:ser>
          <c:idx val="0"/>
          <c:order val="0"/>
          <c:tx>
            <c:strRef>
              <c:f>'P24 Grupo 1'!$A$17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1'!$B$17:$G$17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22125"/>
          <c:w val="0.17975"/>
          <c:h val="0.64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37"/>
          <c:w val="0.449"/>
          <c:h val="0.47225"/>
        </c:manualLayout>
      </c:layout>
      <c:pieChart>
        <c:varyColors val="1"/>
        <c:ser>
          <c:idx val="0"/>
          <c:order val="0"/>
          <c:tx>
            <c:strRef>
              <c:f>'P24 Grupo 1'!$A$18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1'!$B$18:$G$18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25"/>
          <c:y val="0.222"/>
          <c:w val="0.1795"/>
          <c:h val="0.6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5925"/>
          <c:w val="0.43575"/>
          <c:h val="0.43875"/>
        </c:manualLayout>
      </c:layout>
      <c:pieChart>
        <c:varyColors val="1"/>
        <c:ser>
          <c:idx val="0"/>
          <c:order val="0"/>
          <c:tx>
            <c:strRef>
              <c:f>'P24 Grupo 2'!$A$9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2'!$B$9:$G$9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15325"/>
          <c:w val="0.25175"/>
          <c:h val="0.6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3575"/>
          <c:w val="0.4435"/>
          <c:h val="0.4415"/>
        </c:manualLayout>
      </c:layout>
      <c:pieChart>
        <c:varyColors val="1"/>
        <c:ser>
          <c:idx val="0"/>
          <c:order val="0"/>
          <c:tx>
            <c:strRef>
              <c:f>'P24 Grupo 2'!$A$10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2'!$B$10:$G$10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75"/>
          <c:y val="0.15175"/>
          <c:w val="0.246"/>
          <c:h val="0.6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de soluciones en el mercado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25"/>
          <c:y val="0.3605"/>
          <c:w val="0.445"/>
          <c:h val="0.43475"/>
        </c:manualLayout>
      </c:layout>
      <c:pieChart>
        <c:varyColors val="1"/>
        <c:ser>
          <c:idx val="0"/>
          <c:order val="0"/>
          <c:tx>
            <c:strRef>
              <c:f>'P24 Grupo 2'!$A$11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2'!$B$11:$G$11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151"/>
          <c:w val="0.2455"/>
          <c:h val="0.63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soluciones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359"/>
          <c:w val="0.446"/>
          <c:h val="0.43725"/>
        </c:manualLayout>
      </c:layout>
      <c:pieChart>
        <c:varyColors val="1"/>
        <c:ser>
          <c:idx val="0"/>
          <c:order val="0"/>
          <c:tx>
            <c:strRef>
              <c:f>'P24 Grupo 2'!$A$12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15025"/>
          <c:w val="0.24475"/>
          <c:h val="0.6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'P6'!$C$5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'P6'!$A$6:$A$14</c:f>
              <c:strCache/>
            </c:strRef>
          </c:cat>
          <c:val>
            <c:numRef>
              <c:f>'P6'!$C$6:$C$14</c:f>
              <c:numCache/>
            </c:numRef>
          </c:val>
        </c:ser>
        <c:gapWidth val="50"/>
        <c:axId val="27461889"/>
        <c:axId val="45830410"/>
      </c:barChart>
      <c:dateAx>
        <c:axId val="274618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0410"/>
        <c:crossesAt val="0"/>
        <c:auto val="0"/>
        <c:noMultiLvlLbl val="0"/>
      </c:dateAx>
      <c:valAx>
        <c:axId val="4583041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61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359"/>
          <c:w val="0.44625"/>
          <c:h val="0.43725"/>
        </c:manualLayout>
      </c:layout>
      <c:pieChart>
        <c:varyColors val="1"/>
        <c:ser>
          <c:idx val="0"/>
          <c:order val="0"/>
          <c:tx>
            <c:strRef>
              <c:f>'P24 Grupo 2'!$A$13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2'!$B$13:$G$13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15025"/>
          <c:w val="0.24475"/>
          <c:h val="0.6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35725"/>
          <c:w val="0.4475"/>
          <c:h val="0.43975"/>
        </c:manualLayout>
      </c:layout>
      <c:pieChart>
        <c:varyColors val="1"/>
        <c:ser>
          <c:idx val="0"/>
          <c:order val="0"/>
          <c:tx>
            <c:strRef>
              <c:f>'P24 Grupo 2'!$A$14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2'!$B$14:$G$14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25"/>
          <c:y val="0.1505"/>
          <c:w val="0.24425"/>
          <c:h val="0.62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3555"/>
          <c:w val="0.4485"/>
          <c:h val="0.4425"/>
        </c:manualLayout>
      </c:layout>
      <c:pieChart>
        <c:varyColors val="1"/>
        <c:ser>
          <c:idx val="0"/>
          <c:order val="0"/>
          <c:tx>
            <c:strRef>
              <c:f>'P24 Grupo 2'!$A$15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1545"/>
          <c:w val="0.24375"/>
          <c:h val="0.6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por empresas externas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354"/>
          <c:w val="0.44975"/>
          <c:h val="0.445"/>
        </c:manualLayout>
      </c:layout>
      <c:pieChart>
        <c:varyColors val="1"/>
        <c:ser>
          <c:idx val="0"/>
          <c:order val="0"/>
          <c:tx>
            <c:strRef>
              <c:f>'P24 Grupo 2'!$A$16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2'!$B$16:$G$16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15375"/>
          <c:w val="0.24325"/>
          <c:h val="0.6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35225"/>
          <c:w val="0.45075"/>
          <c:h val="0.4475"/>
        </c:manualLayout>
      </c:layout>
      <c:pieChart>
        <c:varyColors val="1"/>
        <c:ser>
          <c:idx val="0"/>
          <c:order val="0"/>
          <c:tx>
            <c:strRef>
              <c:f>'P24 Grupo 2'!$A$17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2'!$B$17:$G$17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15375"/>
          <c:w val="0.24275"/>
          <c:h val="0.6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25"/>
          <c:y val="0.35075"/>
          <c:w val="0.452"/>
          <c:h val="0.45"/>
        </c:manualLayout>
      </c:layout>
      <c:pieChart>
        <c:varyColors val="1"/>
        <c:ser>
          <c:idx val="0"/>
          <c:order val="0"/>
          <c:tx>
            <c:strRef>
              <c:f>'P24 Grupo 2'!$A$18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2'!$B$18:$G$18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15425"/>
          <c:w val="0.242"/>
          <c:h val="0.6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Orden de Eficacia. 1 = Más eficaz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'P25'!$B$40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'P25'!$C$40:$H$40</c:f>
              <c:numCache/>
            </c:numRef>
          </c:val>
        </c:ser>
        <c:ser>
          <c:idx val="1"/>
          <c:order val="1"/>
          <c:tx>
            <c:strRef>
              <c:f>'P25'!$B$41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'P25'!$C$41:$H$41</c:f>
              <c:numCache/>
            </c:numRef>
          </c:val>
        </c:ser>
        <c:ser>
          <c:idx val="2"/>
          <c:order val="2"/>
          <c:tx>
            <c:strRef>
              <c:f>'P25'!$B$42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'P25'!$C$42:$H$42</c:f>
              <c:numCache/>
            </c:numRef>
          </c:val>
        </c:ser>
        <c:ser>
          <c:idx val="3"/>
          <c:order val="3"/>
          <c:tx>
            <c:strRef>
              <c:f>'P25'!$B$43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'P25'!$C$43:$H$43</c:f>
              <c:numCache/>
            </c:numRef>
          </c:val>
        </c:ser>
        <c:ser>
          <c:idx val="4"/>
          <c:order val="4"/>
          <c:tx>
            <c:strRef>
              <c:f>'P25'!$B$44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'P25'!$C$44:$H$44</c:f>
              <c:numCache/>
            </c:numRef>
          </c:val>
        </c:ser>
        <c:ser>
          <c:idx val="5"/>
          <c:order val="5"/>
          <c:tx>
            <c:strRef>
              <c:f>'P25'!$B$45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'P25'!$C$45:$H$45</c:f>
              <c:numCache/>
            </c:numRef>
          </c:val>
        </c:ser>
        <c:axId val="49011101"/>
        <c:axId val="38446726"/>
      </c:barChart>
      <c:date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6726"/>
        <c:crossesAt val="0"/>
        <c:auto val="0"/>
        <c:noMultiLvlLbl val="0"/>
      </c:dateAx>
      <c:valAx>
        <c:axId val="38446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1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Orden de Costo. 1 = Menos costo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1775"/>
          <c:w val="0.8547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'P25'!$B$46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'P25'!$C$46:$H$46</c:f>
              <c:numCache/>
            </c:numRef>
          </c:val>
        </c:ser>
        <c:ser>
          <c:idx val="1"/>
          <c:order val="1"/>
          <c:tx>
            <c:strRef>
              <c:f>'P25'!$B$47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'P25'!$C$47:$H$47</c:f>
              <c:numCache/>
            </c:numRef>
          </c:val>
        </c:ser>
        <c:ser>
          <c:idx val="2"/>
          <c:order val="2"/>
          <c:tx>
            <c:strRef>
              <c:f>'P25'!$B$48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'P25'!$C$48:$H$48</c:f>
              <c:numCache/>
            </c:numRef>
          </c:val>
        </c:ser>
        <c:ser>
          <c:idx val="3"/>
          <c:order val="3"/>
          <c:tx>
            <c:strRef>
              <c:f>'P25'!$B$49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'P25'!$C$49:$H$49</c:f>
              <c:numCache/>
            </c:numRef>
          </c:val>
        </c:ser>
        <c:ser>
          <c:idx val="4"/>
          <c:order val="4"/>
          <c:tx>
            <c:strRef>
              <c:f>'P25'!$B$50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'P25'!$C$50:$H$50</c:f>
              <c:numCache/>
            </c:numRef>
          </c:val>
        </c:ser>
        <c:ser>
          <c:idx val="5"/>
          <c:order val="5"/>
          <c:tx>
            <c:strRef>
              <c:f>'P25'!$B$51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'P25'!$C$51:$H$51</c:f>
              <c:numCache/>
            </c:numRef>
          </c:val>
        </c:ser>
        <c:axId val="10476215"/>
        <c:axId val="27177072"/>
      </c:barChart>
      <c:dateAx>
        <c:axId val="1047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7072"/>
        <c:crossesAt val="0"/>
        <c:auto val="0"/>
        <c:noMultiLvlLbl val="0"/>
      </c:dateAx>
      <c:valAx>
        <c:axId val="27177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35"/>
          <c:w val="0.07275"/>
          <c:h val="0.25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'P26'!$C$63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'P26'!$C$64:$C$67</c:f>
              <c:numCache/>
            </c:numRef>
          </c:val>
        </c:ser>
        <c:ser>
          <c:idx val="1"/>
          <c:order val="1"/>
          <c:tx>
            <c:strRef>
              <c:f>'P26'!$D$63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'P26'!$D$64:$D$67</c:f>
              <c:numCache/>
            </c:numRef>
          </c:val>
        </c:ser>
        <c:ser>
          <c:idx val="2"/>
          <c:order val="2"/>
          <c:tx>
            <c:strRef>
              <c:f>'P26'!$E$63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'P26'!$E$64:$E$67</c:f>
              <c:numCache/>
            </c:numRef>
          </c:val>
        </c:ser>
        <c:ser>
          <c:idx val="3"/>
          <c:order val="3"/>
          <c:tx>
            <c:strRef>
              <c:f>'P26'!$F$63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'P26'!$F$64:$F$67</c:f>
              <c:numCache/>
            </c:numRef>
          </c:val>
        </c:ser>
        <c:ser>
          <c:idx val="4"/>
          <c:order val="4"/>
          <c:tx>
            <c:strRef>
              <c:f>'P26'!$G$63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'P26'!$G$64:$G$67</c:f>
              <c:numCache/>
            </c:numRef>
          </c:val>
        </c:ser>
        <c:axId val="43267057"/>
        <c:axId val="53859194"/>
      </c:barChart>
      <c:dateAx>
        <c:axId val="432670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9194"/>
        <c:crossesAt val="0"/>
        <c:auto val="0"/>
        <c:noMultiLvlLbl val="0"/>
      </c:dateAx>
      <c:valAx>
        <c:axId val="538591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0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Dónde están ubicadas las filiales de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'P1'!$A$7:$A$29</c:f>
              <c:strCache/>
            </c:strRef>
          </c:cat>
          <c:val>
            <c:numRef>
              <c:f>'P1'!$B$7:$B$29</c:f>
              <c:numCache/>
            </c:numRef>
          </c:val>
        </c:ser>
        <c:axId val="14970699"/>
        <c:axId val="518564"/>
      </c:barChart>
      <c:dateAx>
        <c:axId val="149706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64"/>
        <c:crossesAt val="0"/>
        <c:auto val="0"/>
        <c:noMultiLvlLbl val="0"/>
      </c:dateAx>
      <c:valAx>
        <c:axId val="51856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069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cada uno de los beneficios que pueden derivarse de la aplicación de las IFRS para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'P7'!$B$95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'P7'!$B$96:$B$100</c:f>
              <c:numCache/>
            </c:numRef>
          </c:val>
        </c:ser>
        <c:ser>
          <c:idx val="1"/>
          <c:order val="1"/>
          <c:tx>
            <c:strRef>
              <c:f>'P7'!$C$95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'P7'!$C$96:$C$100</c:f>
              <c:numCache/>
            </c:numRef>
          </c:val>
        </c:ser>
        <c:ser>
          <c:idx val="2"/>
          <c:order val="2"/>
          <c:tx>
            <c:strRef>
              <c:f>'P7'!$D$95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'P7'!$D$96:$D$100</c:f>
              <c:numCache/>
            </c:numRef>
          </c:val>
        </c:ser>
        <c:ser>
          <c:idx val="3"/>
          <c:order val="3"/>
          <c:tx>
            <c:strRef>
              <c:f>'P7'!$E$95</c:f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'P7'!$A$96:$A$100</c:f>
              <c:strCache/>
            </c:strRef>
          </c:cat>
          <c:val>
            <c:numRef>
              <c:f>'P7'!$E$96:$E$100</c:f>
              <c:numCache/>
            </c:numRef>
          </c:val>
        </c:ser>
        <c:ser>
          <c:idx val="4"/>
          <c:order val="4"/>
          <c:tx>
            <c:strRef>
              <c:f>'P7'!$F$95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'P7'!$A$96:$A$100</c:f>
              <c:strCache/>
            </c:strRef>
          </c:cat>
          <c:val>
            <c:numRef>
              <c:f>'P7'!$F$96:$F$100</c:f>
              <c:numCache/>
            </c:numRef>
          </c:val>
        </c:ser>
        <c:ser>
          <c:idx val="5"/>
          <c:order val="5"/>
          <c:tx>
            <c:strRef>
              <c:f>'P7'!$G$95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'P7'!$G$96:$G$100</c:f>
              <c:numCache/>
            </c:numRef>
          </c:val>
        </c:ser>
        <c:overlap val="100"/>
        <c:axId val="9820507"/>
        <c:axId val="21275700"/>
      </c:barChart>
      <c:dateAx>
        <c:axId val="98205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75700"/>
        <c:crossesAt val="0"/>
        <c:auto val="0"/>
        <c:noMultiLvlLbl val="0"/>
      </c:dateAx>
      <c:valAx>
        <c:axId val="212757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0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Dónde están ubicadas las filiales de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('P1'!$A$7,'P1'!$A$11,'P1'!$A$15,'P1'!$A$19,'P1'!$A$23,'P1'!$A$27)</c:f>
              <c:strCache/>
            </c:strRef>
          </c:cat>
          <c:val>
            <c:numRef>
              <c:f>('P1'!$B$7,'P1'!$B$11,'P1'!$B$15,'P1'!$B$19,'P1'!$B$23,'P1'!$B$27)</c:f>
              <c:numCache/>
            </c:numRef>
          </c:val>
        </c:ser>
        <c:axId val="4667077"/>
        <c:axId val="42003694"/>
      </c:barChart>
      <c:dateAx>
        <c:axId val="4667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3694"/>
        <c:crossesAt val="0"/>
        <c:auto val="0"/>
        <c:noMultiLvlLbl val="0"/>
      </c:dateAx>
      <c:valAx>
        <c:axId val="420036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¿En qué mercados cotiza su empresa?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'P2'!$A$7:$A$25</c:f>
              <c:strCache/>
            </c:strRef>
          </c:cat>
          <c:val>
            <c:numRef>
              <c:f>'P2'!$B$7:$B$25</c:f>
              <c:numCache/>
            </c:numRef>
          </c:val>
        </c:ser>
        <c:axId val="42488927"/>
        <c:axId val="46856024"/>
      </c:barChart>
      <c:dateAx>
        <c:axId val="424889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6024"/>
        <c:crossesAt val="0"/>
        <c:auto val="0"/>
        <c:noMultiLvlLbl val="0"/>
      </c:dateAx>
      <c:valAx>
        <c:axId val="46856024"/>
        <c:scaling>
          <c:orientation val="minMax"/>
          <c:max val="1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8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Indique si su empresa es filial de una empresa extranjera: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75"/>
          <c:w val="0.973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'P4'!$A$7:$A$25</c:f>
              <c:strCache/>
            </c:strRef>
          </c:cat>
          <c:val>
            <c:numRef>
              <c:f>'P4'!$B$7:$B$25</c:f>
              <c:numCache/>
            </c:numRef>
          </c:val>
        </c:ser>
        <c:axId val="19051033"/>
        <c:axId val="37241570"/>
      </c:barChart>
      <c:dateAx>
        <c:axId val="19051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1570"/>
        <c:crossesAt val="0"/>
        <c:auto val="0"/>
        <c:noMultiLvlLbl val="0"/>
      </c:dateAx>
      <c:val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1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5. Las normativas contables que ha venido utilizando hasta la fecha han sido:|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'P5'!$A$1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'P5'!$C$7:$C$11</c:f>
              <c:numCache/>
            </c:numRef>
          </c:val>
        </c:ser>
        <c:axId val="66738675"/>
        <c:axId val="63777164"/>
      </c:barChart>
      <c:dateAx>
        <c:axId val="66738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77164"/>
        <c:crossesAt val="0"/>
        <c:auto val="0"/>
        <c:noMultiLvlLbl val="0"/>
      </c:dateAx>
      <c:val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8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Las normativas contables que ha venido utilizando hasta la fecha han sido: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'P5'!$G$6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'P5'!$G$7:$G$11</c:f>
              <c:numCache/>
            </c:numRef>
          </c:val>
        </c:ser>
        <c:ser>
          <c:idx val="1"/>
          <c:order val="1"/>
          <c:tx>
            <c:strRef>
              <c:f>'P5'!$H$6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'P5'!$H$7:$H$11</c:f>
              <c:numCache/>
            </c:numRef>
          </c:val>
        </c:ser>
        <c:axId val="37123565"/>
        <c:axId val="65676630"/>
      </c:barChart>
      <c:dateAx>
        <c:axId val="371235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6630"/>
        <c:crossesAt val="0"/>
        <c:auto val="0"/>
        <c:noMultiLvlLbl val="0"/>
      </c:dateAx>
      <c:valAx>
        <c:axId val="65676630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3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Facilita la elaboración de la información consolidada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725"/>
          <c:w val="0.9115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'P7'!$A$75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'P7'!$B$72:$G$74</c:f>
              <c:multiLvlStrCache/>
            </c:multiLvlStrRef>
          </c:cat>
          <c:val>
            <c:numRef>
              <c:f>'P7'!$B$75:$G$75</c:f>
              <c:numCache/>
            </c:numRef>
          </c:val>
        </c:ser>
        <c:ser>
          <c:idx val="1"/>
          <c:order val="1"/>
          <c:tx>
            <c:strRef>
              <c:f>'P7'!$A$76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'P7'!$B$72:$G$74</c:f>
              <c:multiLvlStrCache/>
            </c:multiLvlStrRef>
          </c:cat>
          <c:val>
            <c:numRef>
              <c:f>'P7'!$B$76:$G$76</c:f>
              <c:numCache/>
            </c:numRef>
          </c:val>
        </c:ser>
        <c:ser>
          <c:idx val="2"/>
          <c:order val="2"/>
          <c:tx>
            <c:strRef>
              <c:f>'P7'!$A$77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'P7'!$B$72:$G$74</c:f>
              <c:multiLvlStrCache/>
            </c:multiLvlStrRef>
          </c:cat>
          <c:val>
            <c:numRef>
              <c:f>'P7'!$B$77:$G$77</c:f>
              <c:numCache/>
            </c:numRef>
          </c:val>
        </c:ser>
        <c:axId val="54218759"/>
        <c:axId val="18206784"/>
      </c:barChart>
      <c:dateAx>
        <c:axId val="542187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6784"/>
        <c:crossesAt val="0"/>
        <c:auto val="0"/>
        <c:noMultiLvlLbl val="0"/>
      </c:dateAx>
      <c:valAx>
        <c:axId val="1820678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8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533"/>
          <c:w val="0.078"/>
          <c:h val="0.10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Reduce dificultades para acceder a mercados bursátiles extranjeros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'P7'!$A$79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'P7'!$B$79:$G$79</c:f>
              <c:numCache/>
            </c:numRef>
          </c:val>
        </c:ser>
        <c:ser>
          <c:idx val="1"/>
          <c:order val="1"/>
          <c:tx>
            <c:strRef>
              <c:f>'P7'!$A$80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'P7'!$B$80:$G$80</c:f>
              <c:numCache/>
            </c:numRef>
          </c:val>
        </c:ser>
        <c:ser>
          <c:idx val="2"/>
          <c:order val="2"/>
          <c:tx>
            <c:strRef>
              <c:f>'P7'!$A$81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'P7'!$B$81:$G$81</c:f>
              <c:numCache/>
            </c:numRef>
          </c:val>
        </c:ser>
        <c:axId val="29643329"/>
        <c:axId val="65463370"/>
      </c:barChart>
      <c:dateAx>
        <c:axId val="29643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3370"/>
        <c:crossesAt val="0"/>
        <c:auto val="0"/>
        <c:noMultiLvlLbl val="0"/>
      </c:dateAx>
      <c:valAx>
        <c:axId val="65463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3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Favorece la obtención de financiamiento en el exterior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'P7'!$A$83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'P7'!$B$83:$G$83</c:f>
              <c:numCache/>
            </c:numRef>
          </c:val>
        </c:ser>
        <c:ser>
          <c:idx val="1"/>
          <c:order val="1"/>
          <c:tx>
            <c:strRef>
              <c:f>'P7'!$A$84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'P7'!$B$84:$G$84</c:f>
              <c:numCache/>
            </c:numRef>
          </c:val>
        </c:ser>
        <c:ser>
          <c:idx val="2"/>
          <c:order val="2"/>
          <c:tx>
            <c:strRef>
              <c:f>'P7'!$A$85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'P7'!$B$85:$G$85</c:f>
              <c:numCache/>
            </c:numRef>
          </c:val>
        </c:ser>
        <c:axId val="52299419"/>
        <c:axId val="932724"/>
      </c:barChart>
      <c:dateAx>
        <c:axId val="52299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24"/>
        <c:crossesAt val="0"/>
        <c:auto val="0"/>
        <c:noMultiLvlLbl val="0"/>
      </c:dateAx>
      <c:valAx>
        <c:axId val="93272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9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Mejora la comparabilidad internacional de la información financiera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'P7'!$A$87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'P7'!$B$87:$G$87</c:f>
              <c:numCache/>
            </c:numRef>
          </c:val>
        </c:ser>
        <c:ser>
          <c:idx val="1"/>
          <c:order val="1"/>
          <c:tx>
            <c:strRef>
              <c:f>'P7'!$A$88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'P7'!$B$88:$G$88</c:f>
              <c:numCache/>
            </c:numRef>
          </c:val>
        </c:ser>
        <c:ser>
          <c:idx val="2"/>
          <c:order val="2"/>
          <c:tx>
            <c:strRef>
              <c:f>'P7'!$A$89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'P7'!$B$89:$G$89</c:f>
              <c:numCache/>
            </c:numRef>
          </c:val>
        </c:ser>
        <c:axId val="8394517"/>
        <c:axId val="8441790"/>
      </c:barChart>
      <c:dateAx>
        <c:axId val="8394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41790"/>
        <c:crossesAt val="0"/>
        <c:auto val="0"/>
        <c:noMultiLvlLbl val="0"/>
      </c:dateAx>
      <c:valAx>
        <c:axId val="84417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94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Capacitación del personal para aplicar adecuadamente las IFRS
Costos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'P8'!$B$55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'P8'!$C$55:$H$55</c:f>
              <c:numCache/>
            </c:numRef>
          </c:val>
        </c:ser>
        <c:ser>
          <c:idx val="1"/>
          <c:order val="1"/>
          <c:tx>
            <c:strRef>
              <c:f>'P8'!$B$56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'P8'!$C$56:$H$56</c:f>
              <c:numCache/>
            </c:numRef>
          </c:val>
        </c:ser>
        <c:axId val="8867247"/>
        <c:axId val="12696360"/>
      </c:barChart>
      <c:dateAx>
        <c:axId val="8867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6360"/>
        <c:crossesAt val="0"/>
        <c:auto val="0"/>
        <c:noMultiLvlLbl val="0"/>
      </c:dateAx>
      <c:valAx>
        <c:axId val="126963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67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cada uno de los costos que pueden derivarse de la aplicación de las IFRS para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'P8'!$C$75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'P8'!$C$77:$C$81</c:f>
              <c:numCache/>
            </c:numRef>
          </c:val>
        </c:ser>
        <c:ser>
          <c:idx val="1"/>
          <c:order val="1"/>
          <c:tx>
            <c:strRef>
              <c:f>'P8'!$D$75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'P8'!$D$77:$D$81</c:f>
              <c:numCache/>
            </c:numRef>
          </c:val>
        </c:ser>
        <c:ser>
          <c:idx val="2"/>
          <c:order val="2"/>
          <c:tx>
            <c:strRef>
              <c:f>'P8'!$E$75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'P8'!$E$77:$E$81</c:f>
              <c:numCache/>
            </c:numRef>
          </c:val>
        </c:ser>
        <c:ser>
          <c:idx val="3"/>
          <c:order val="3"/>
          <c:tx>
            <c:strRef>
              <c:f>'P8'!$F$75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'P8'!$F$77:$F$81</c:f>
              <c:numCache/>
            </c:numRef>
          </c:val>
        </c:ser>
        <c:ser>
          <c:idx val="4"/>
          <c:order val="4"/>
          <c:tx>
            <c:strRef>
              <c:f>'P8'!$G$75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'P8'!$G$77:$G$81</c:f>
              <c:numCache/>
            </c:numRef>
          </c:val>
        </c:ser>
        <c:ser>
          <c:idx val="5"/>
          <c:order val="5"/>
          <c:tx>
            <c:strRef>
              <c:f>'P8'!$H$75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'P8'!$H$77:$H$81</c:f>
              <c:numCache/>
            </c:numRef>
          </c:val>
        </c:ser>
        <c:overlap val="100"/>
        <c:axId val="57263573"/>
        <c:axId val="45610110"/>
      </c:barChart>
      <c:dateAx>
        <c:axId val="572635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0110"/>
        <c:crossesAt val="0"/>
        <c:auto val="0"/>
        <c:noMultiLvlLbl val="0"/>
      </c:dateAx>
      <c:valAx>
        <c:axId val="456101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635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Adaptación de los sistemas informáticos
Costos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'P8'!$B$59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'P8'!$C$59:$H$59</c:f>
              <c:numCache/>
            </c:numRef>
          </c:val>
        </c:ser>
        <c:ser>
          <c:idx val="1"/>
          <c:order val="1"/>
          <c:tx>
            <c:strRef>
              <c:f>'P8'!$B$60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'P8'!$C$60:$H$60</c:f>
              <c:numCache/>
            </c:numRef>
          </c:val>
        </c:ser>
        <c:axId val="47158377"/>
        <c:axId val="21772210"/>
      </c:barChart>
      <c:dateAx>
        <c:axId val="47158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2210"/>
        <c:crossesAt val="0"/>
        <c:auto val="0"/>
        <c:noMultiLvlLbl val="0"/>
      </c:dateAx>
      <c:valAx>
        <c:axId val="21772210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8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Elaboración y divulgación de mayor volumen de información
Costos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'P8'!$B$63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'P8'!$C$63:$H$63</c:f>
              <c:numCache/>
            </c:numRef>
          </c:val>
        </c:ser>
        <c:ser>
          <c:idx val="1"/>
          <c:order val="1"/>
          <c:tx>
            <c:strRef>
              <c:f>'P8'!$B$64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'P8'!$C$64:$H$64</c:f>
              <c:numCache/>
            </c:numRef>
          </c:val>
        </c:ser>
        <c:axId val="61732163"/>
        <c:axId val="18718556"/>
      </c:barChart>
      <c:dateAx>
        <c:axId val="61732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8556"/>
        <c:crossesAt val="0"/>
        <c:auto val="0"/>
        <c:noMultiLvlLbl val="0"/>
      </c:dateAx>
      <c:valAx>
        <c:axId val="18718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2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Adaptación al dinamismo y filosofía de las IFRS
Costos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2"/>
          <c:w val="0.911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'P8'!$B$67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'P8'!$C$67:$H$67</c:f>
              <c:numCache/>
            </c:numRef>
          </c:val>
        </c:ser>
        <c:ser>
          <c:idx val="1"/>
          <c:order val="1"/>
          <c:tx>
            <c:strRef>
              <c:f>'P8'!$B$68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'P8'!$C$68:$H$68</c:f>
              <c:numCache/>
            </c:numRef>
          </c:val>
        </c:ser>
        <c:axId val="34249277"/>
        <c:axId val="39808038"/>
      </c:barChart>
      <c:dateAx>
        <c:axId val="34249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038"/>
        <c:crossesAt val="0"/>
        <c:auto val="0"/>
        <c:noMultiLvlLbl val="0"/>
      </c:dateAx>
      <c:valAx>
        <c:axId val="39808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9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51625"/>
          <c:w val="0.069"/>
          <c:h val="0.06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cada uno de los costos que pueden derivarse de la aplicación de las IFRS para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'P8'!$C$75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'P8'!$C$77:$C$81</c:f>
              <c:numCache/>
            </c:numRef>
          </c:val>
        </c:ser>
        <c:ser>
          <c:idx val="1"/>
          <c:order val="1"/>
          <c:tx>
            <c:strRef>
              <c:f>'P8'!$D$75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'P8'!$D$77:$D$81</c:f>
              <c:numCache/>
            </c:numRef>
          </c:val>
        </c:ser>
        <c:ser>
          <c:idx val="2"/>
          <c:order val="2"/>
          <c:tx>
            <c:strRef>
              <c:f>'P8'!$E$75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'P8'!$E$77:$E$81</c:f>
              <c:numCache/>
            </c:numRef>
          </c:val>
        </c:ser>
        <c:ser>
          <c:idx val="3"/>
          <c:order val="3"/>
          <c:tx>
            <c:strRef>
              <c:f>'P8'!$F$75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'P8'!$F$77:$F$81</c:f>
              <c:numCache/>
            </c:numRef>
          </c:val>
        </c:ser>
        <c:ser>
          <c:idx val="4"/>
          <c:order val="4"/>
          <c:tx>
            <c:strRef>
              <c:f>'P8'!$G$75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'P8'!$G$77:$G$81</c:f>
              <c:numCache/>
            </c:numRef>
          </c:val>
        </c:ser>
        <c:ser>
          <c:idx val="5"/>
          <c:order val="5"/>
          <c:tx>
            <c:strRef>
              <c:f>'P8'!$H$75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'P8'!$H$77:$H$81</c:f>
              <c:numCache/>
            </c:numRef>
          </c:val>
        </c:ser>
        <c:overlap val="100"/>
        <c:axId val="22728023"/>
        <c:axId val="3225616"/>
      </c:barChart>
      <c:dateAx>
        <c:axId val="227280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616"/>
        <c:crossesAt val="0"/>
        <c:auto val="0"/>
        <c:noMultiLvlLbl val="0"/>
      </c:dateAx>
      <c:valAx>
        <c:axId val="32256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8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¿Que acciones ha emprendido su empresa en consideración a la próxima aplicación de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'P9'!$D$57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'P9'!$B$58:$B$73</c:f>
              <c:strCache/>
            </c:strRef>
          </c:cat>
          <c:val>
            <c:numRef>
              <c:f>'P9'!$D$58:$D$73</c:f>
              <c:numCache/>
            </c:numRef>
          </c:val>
        </c:ser>
        <c:ser>
          <c:idx val="1"/>
          <c:order val="1"/>
          <c:tx>
            <c:strRef>
              <c:f>'P9'!$E$57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'P9'!$B$58:$B$73</c:f>
              <c:strCache/>
            </c:strRef>
          </c:cat>
          <c:val>
            <c:numRef>
              <c:f>'P9'!$E$58:$E$73</c:f>
              <c:numCache/>
            </c:numRef>
          </c:val>
        </c:ser>
        <c:overlap val="100"/>
        <c:axId val="29030545"/>
        <c:axId val="59948314"/>
      </c:barChart>
      <c:dateAx>
        <c:axId val="290305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8314"/>
        <c:crossesAt val="0"/>
        <c:auto val="0"/>
        <c:noMultiLvlLbl val="0"/>
      </c:dateAx>
      <c:valAx>
        <c:axId val="59948314"/>
        <c:scaling>
          <c:orientation val="minMax"/>
          <c:max val="1"/>
        </c:scaling>
        <c:axPos val="t"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0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¿Que acciones ha emprendido su empresa en consideración a la próxima aplicación de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'P9'!$B$58:$B$73</c:f>
              <c:strCache/>
            </c:strRef>
          </c:cat>
          <c:val>
            <c:numRef>
              <c:f>'P9'!$C$58:$C$73</c:f>
              <c:numCache/>
            </c:numRef>
          </c:val>
        </c:ser>
        <c:axId val="2663915"/>
        <c:axId val="23975236"/>
      </c:barChart>
      <c:dateAx>
        <c:axId val="26639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5236"/>
        <c:crossesAt val="0"/>
        <c:auto val="0"/>
        <c:noMultiLvlLbl val="0"/>
      </c:dateAx>
      <c:valAx>
        <c:axId val="23975236"/>
        <c:scaling>
          <c:orientation val="minMax"/>
          <c:max val="1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10. ¿Qué opciones considera más adecuadas para adaptarse a las IFRS? (señale la/s que corresponda/n) Grupo 1: Deben Adoptar en 2009 Grupo 2: Deben Adoptar a más tardar 2010 y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'P10'!$B$1:$B$34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'P10'!$A$35:$A$49</c:f>
              <c:strCache/>
            </c:strRef>
          </c:cat>
          <c:val>
            <c:numRef>
              <c:f>'P10'!$B$35:$B$49</c:f>
              <c:numCache/>
            </c:numRef>
          </c:val>
        </c:ser>
        <c:axId val="14450533"/>
        <c:axId val="62945934"/>
      </c:barChart>
      <c:dateAx>
        <c:axId val="144505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934"/>
        <c:crossesAt val="0"/>
        <c:auto val="0"/>
        <c:noMultiLvlLbl val="0"/>
      </c:dateAx>
      <c:valAx>
        <c:axId val="6294593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10. ¿Qué opciones considera más adecuadas para adaptarse a las IFRS? (señale la/s que corresponda/n)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'P10'!$A$1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'P10'!$A$52:$A$55</c:f>
              <c:strCache/>
            </c:strRef>
          </c:cat>
          <c:val>
            <c:numRef>
              <c:f>'P10'!$B$52:$B$55</c:f>
              <c:numCache/>
            </c:numRef>
          </c:val>
        </c:ser>
        <c:axId val="29642495"/>
        <c:axId val="65455864"/>
      </c:barChart>
      <c:dateAx>
        <c:axId val="29642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5864"/>
        <c:crossesAt val="0"/>
        <c:auto val="0"/>
        <c:noMultiLvlLbl val="0"/>
      </c:dateAx>
      <c:valAx>
        <c:axId val="6545586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2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 Prevé modificar sus políticas contables relativas a la valorización de (señale la/s que corresponda/n)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'P11'!$A$7:$A$37</c:f>
              <c:strCache/>
            </c:strRef>
          </c:cat>
          <c:val>
            <c:numRef>
              <c:f>'P11'!$B$7:$B$37</c:f>
              <c:numCache/>
            </c:numRef>
          </c:val>
        </c:ser>
        <c:axId val="52231865"/>
        <c:axId val="324738"/>
      </c:barChart>
      <c:dateAx>
        <c:axId val="52231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8"/>
        <c:crossesAt val="0"/>
        <c:auto val="0"/>
        <c:noMultiLvlLbl val="0"/>
      </c:dateAx>
      <c:valAx>
        <c:axId val="3247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1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 Prevé modificar sus políticas contables relativas a la valorización de (señale la/s que corresponda/n)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('P11'!$A$7,'P11'!$A$11,'P11'!$A$15,'P11'!$A$19,'P11'!$A$23,'P11'!$A$27,'P11'!$A$31,'P11'!$A$35)</c:f>
              <c:strCache/>
            </c:strRef>
          </c:cat>
          <c:val>
            <c:numRef>
              <c:f>('P11'!$B$7,'P11'!$B$11,'P11'!$B$15,'P11'!$B$19,'P11'!$B$23,'P11'!$B$27,'P11'!$B$31,'P11'!$B$35)</c:f>
              <c:numCache/>
            </c:numRef>
          </c:val>
        </c:ser>
        <c:axId val="2922643"/>
        <c:axId val="26303788"/>
      </c:barChart>
      <c:dateAx>
        <c:axId val="29226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At val="0"/>
        <c:auto val="0"/>
        <c:noMultiLvlLbl val="0"/>
      </c:dateAx>
      <c:valAx>
        <c:axId val="2630378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¿Que acciones ha emprendido su empresa en consideración a la próxima aplicación de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'P9'!$D$57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'P9'!$B$58:$B$73</c:f>
              <c:strCache/>
            </c:strRef>
          </c:cat>
          <c:val>
            <c:numRef>
              <c:f>'P9'!$D$58:$D$73</c:f>
              <c:numCache/>
            </c:numRef>
          </c:val>
        </c:ser>
        <c:ser>
          <c:idx val="1"/>
          <c:order val="1"/>
          <c:tx>
            <c:strRef>
              <c:f>'P9'!$E$57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'P9'!$B$58:$B$73</c:f>
              <c:strCache/>
            </c:strRef>
          </c:cat>
          <c:val>
            <c:numRef>
              <c:f>'P9'!$E$58:$E$73</c:f>
              <c:numCache/>
            </c:numRef>
          </c:val>
        </c:ser>
        <c:gapWidth val="70"/>
        <c:axId val="7837807"/>
        <c:axId val="3431400"/>
      </c:barChart>
      <c:dateAx>
        <c:axId val="78378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400"/>
        <c:crossesAt val="0"/>
        <c:auto val="0"/>
        <c:noMultiLvlLbl val="0"/>
      </c:dateAx>
      <c:valAx>
        <c:axId val="3431400"/>
        <c:scaling>
          <c:orientation val="minMax"/>
          <c:max val="1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7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 Prevé modificaciones en las políticas contables relativas al reconocimiento 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'P12'!$A$7:$A$25</c:f>
              <c:strCache/>
            </c:strRef>
          </c:cat>
          <c:val>
            <c:numRef>
              <c:f>'P12'!$B$7:$B$25</c:f>
              <c:numCache/>
            </c:numRef>
          </c:val>
        </c:ser>
        <c:axId val="35407501"/>
        <c:axId val="50232054"/>
      </c:barChart>
      <c:dateAx>
        <c:axId val="35407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32054"/>
        <c:crossesAt val="0"/>
        <c:auto val="0"/>
        <c:noMultiLvlLbl val="0"/>
      </c:dateAx>
      <c:valAx>
        <c:axId val="5023205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07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 Prevé modificaciones en las políticas contables relativas al reconocimiento 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('P12'!$A$7,'P12'!$A$11,'P12'!$A$15,'P12'!$A$19,'P12'!$A$24,'P12'!$A$23,'P12'!$A$24)</c:f>
              <c:strCache/>
            </c:strRef>
          </c:cat>
          <c:val>
            <c:numRef>
              <c:f>('P12'!$B$7,'P12'!$B$11,'P12'!$B$15,'P12'!$B$19,'P12'!$B$23)</c:f>
              <c:numCache/>
            </c:numRef>
          </c:val>
        </c:ser>
        <c:axId val="49435303"/>
        <c:axId val="42264544"/>
      </c:barChart>
      <c:dateAx>
        <c:axId val="494353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4544"/>
        <c:crossesAt val="0"/>
        <c:auto val="0"/>
        <c:noMultiLvlLbl val="0"/>
      </c:dateAx>
      <c:valAx>
        <c:axId val="4226454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5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'P13'!$C$73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'P13'!$C$74:$C$81</c:f>
              <c:numCache/>
            </c:numRef>
          </c:val>
        </c:ser>
        <c:ser>
          <c:idx val="1"/>
          <c:order val="1"/>
          <c:tx>
            <c:strRef>
              <c:f>'P13'!$D$73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'P13'!$D$74:$D$81</c:f>
              <c:numCache/>
            </c:numRef>
          </c:val>
        </c:ser>
        <c:ser>
          <c:idx val="2"/>
          <c:order val="2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3"/>
          <c:order val="3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4"/>
          <c:order val="4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overlap val="100"/>
        <c:axId val="44836577"/>
        <c:axId val="876010"/>
      </c:barChart>
      <c:dateAx>
        <c:axId val="448365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6010"/>
        <c:crossesAt val="0"/>
        <c:auto val="0"/>
        <c:noMultiLvlLbl val="0"/>
      </c:dateAx>
      <c:valAx>
        <c:axId val="87601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365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1"/>
          <c:order val="1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2"/>
          <c:order val="2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overlap val="100"/>
        <c:axId val="7884091"/>
        <c:axId val="3847956"/>
      </c:barChart>
      <c:dateAx>
        <c:axId val="78840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956"/>
        <c:crossesAt val="0"/>
        <c:auto val="0"/>
        <c:noMultiLvlLbl val="0"/>
      </c:dateAx>
      <c:valAx>
        <c:axId val="384795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4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'P13'!$C$73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'P13'!$C$74:$C$81</c:f>
              <c:numCache/>
            </c:numRef>
          </c:val>
        </c:ser>
        <c:ser>
          <c:idx val="1"/>
          <c:order val="1"/>
          <c:tx>
            <c:strRef>
              <c:f>'P13'!$D$73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'P13'!$D$74:$D$81</c:f>
              <c:numCache/>
            </c:numRef>
          </c:val>
        </c:ser>
        <c:ser>
          <c:idx val="2"/>
          <c:order val="2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3"/>
          <c:order val="3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4"/>
          <c:order val="4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axId val="34631605"/>
        <c:axId val="43248990"/>
      </c:barChart>
      <c:dateAx>
        <c:axId val="346316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48990"/>
        <c:crossesAt val="0"/>
        <c:auto val="0"/>
        <c:noMultiLvlLbl val="0"/>
      </c:dateAx>
      <c:valAx>
        <c:axId val="4324899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1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1"/>
          <c:order val="1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2"/>
          <c:order val="2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axId val="53696591"/>
        <c:axId val="13507272"/>
      </c:barChart>
      <c:dateAx>
        <c:axId val="536965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7272"/>
        <c:crossesAt val="0"/>
        <c:auto val="0"/>
        <c:noMultiLvlLbl val="0"/>
      </c:dateAx>
      <c:valAx>
        <c:axId val="1350727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5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'P13'!$B$73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'P13'!$A$74:$A$81</c:f>
              <c:numCache/>
            </c:numRef>
          </c:cat>
          <c:val>
            <c:numRef>
              <c:f>'P13'!$B$74:$B$81</c:f>
              <c:numCache/>
            </c:numRef>
          </c:val>
        </c:ser>
        <c:axId val="54456585"/>
        <c:axId val="20347218"/>
      </c:barChart>
      <c:dateAx>
        <c:axId val="544565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47218"/>
        <c:crossesAt val="0"/>
        <c:auto val="0"/>
        <c:noMultiLvlLbl val="0"/>
      </c:dateAx>
      <c:valAx>
        <c:axId val="2034721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56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'P14'!$C$72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'P14'!$C$73:$C$78</c:f>
              <c:numCache/>
            </c:numRef>
          </c:val>
        </c:ser>
        <c:ser>
          <c:idx val="1"/>
          <c:order val="1"/>
          <c:tx>
            <c:strRef>
              <c:f>'P14'!$D$72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'P14'!$D$73:$D$78</c:f>
              <c:numCache/>
            </c:numRef>
          </c:val>
        </c:ser>
        <c:ser>
          <c:idx val="2"/>
          <c:order val="2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3"/>
          <c:order val="3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4"/>
          <c:order val="4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overlap val="100"/>
        <c:axId val="48907235"/>
        <c:axId val="37511932"/>
      </c:barChart>
      <c:dateAx>
        <c:axId val="48907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1932"/>
        <c:crossesAt val="0"/>
        <c:auto val="0"/>
        <c:noMultiLvlLbl val="0"/>
      </c:dateAx>
      <c:valAx>
        <c:axId val="3751193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7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1"/>
          <c:order val="1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2"/>
          <c:order val="2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overlap val="100"/>
        <c:axId val="2063069"/>
        <c:axId val="18567622"/>
      </c:barChart>
      <c:dateAx>
        <c:axId val="20630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7622"/>
        <c:crossesAt val="0"/>
        <c:auto val="0"/>
        <c:noMultiLvlLbl val="0"/>
      </c:dateAx>
      <c:valAx>
        <c:axId val="1856762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'P14'!$C$72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'P14'!$C$73:$C$78</c:f>
              <c:numCache/>
            </c:numRef>
          </c:val>
        </c:ser>
        <c:ser>
          <c:idx val="1"/>
          <c:order val="1"/>
          <c:tx>
            <c:strRef>
              <c:f>'P14'!$D$72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'P14'!$D$73:$D$78</c:f>
              <c:numCache/>
            </c:numRef>
          </c:val>
        </c:ser>
        <c:ser>
          <c:idx val="2"/>
          <c:order val="2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3"/>
          <c:order val="3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4"/>
          <c:order val="4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axId val="32890871"/>
        <c:axId val="27582384"/>
      </c:barChart>
      <c:dateAx>
        <c:axId val="328908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2384"/>
        <c:crossesAt val="0"/>
        <c:auto val="0"/>
        <c:noMultiLvlLbl val="0"/>
      </c:dateAx>
      <c:valAx>
        <c:axId val="2758238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0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Relationship Id="rId9" Type="http://schemas.openxmlformats.org/officeDocument/2006/relationships/chart" Target="/xl/charts/chart54.xml" /><Relationship Id="rId10" Type="http://schemas.openxmlformats.org/officeDocument/2006/relationships/chart" Target="/xl/charts/chart5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7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6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9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2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4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5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7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8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0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Relationship Id="rId2" Type="http://schemas.openxmlformats.org/officeDocument/2006/relationships/chart" Target="/xl/charts/chart1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3.xml" /><Relationship Id="rId2" Type="http://schemas.openxmlformats.org/officeDocument/2006/relationships/chart" Target="/xl/charts/chart114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5.xml" /><Relationship Id="rId2" Type="http://schemas.openxmlformats.org/officeDocument/2006/relationships/chart" Target="/xl/charts/chart116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7.xml" /><Relationship Id="rId2" Type="http://schemas.openxmlformats.org/officeDocument/2006/relationships/chart" Target="/xl/charts/chart1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9525</xdr:rowOff>
    </xdr:from>
    <xdr:to>
      <xdr:col>12</xdr:col>
      <xdr:colOff>85725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267075" y="495300"/>
        <a:ext cx="67627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123825</xdr:rowOff>
    </xdr:from>
    <xdr:to>
      <xdr:col>5</xdr:col>
      <xdr:colOff>323850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6200" y="771525"/>
        <a:ext cx="89535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66675</xdr:rowOff>
    </xdr:from>
    <xdr:to>
      <xdr:col>12</xdr:col>
      <xdr:colOff>209550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3467100" y="714375"/>
        <a:ext cx="66389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11</xdr:col>
      <xdr:colOff>190500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324225" y="428625"/>
        <a:ext cx="61531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123825</xdr:rowOff>
    </xdr:from>
    <xdr:to>
      <xdr:col>13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23825" y="809625"/>
        <a:ext cx="113633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95250</xdr:rowOff>
    </xdr:from>
    <xdr:to>
      <xdr:col>12</xdr:col>
      <xdr:colOff>942975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23825" y="904875"/>
        <a:ext cx="109537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76200</xdr:rowOff>
    </xdr:from>
    <xdr:to>
      <xdr:col>12</xdr:col>
      <xdr:colOff>57150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104775" y="723900"/>
        <a:ext cx="108966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76200</xdr:rowOff>
    </xdr:from>
    <xdr:to>
      <xdr:col>11</xdr:col>
      <xdr:colOff>638175</xdr:colOff>
      <xdr:row>20</xdr:row>
      <xdr:rowOff>238125</xdr:rowOff>
    </xdr:to>
    <xdr:graphicFrame>
      <xdr:nvGraphicFramePr>
        <xdr:cNvPr id="1" name="Chart 1"/>
        <xdr:cNvGraphicFramePr/>
      </xdr:nvGraphicFramePr>
      <xdr:xfrm>
        <a:off x="104775" y="723900"/>
        <a:ext cx="113061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142875</xdr:rowOff>
    </xdr:from>
    <xdr:to>
      <xdr:col>5</xdr:col>
      <xdr:colOff>466725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6200" y="790575"/>
        <a:ext cx="42005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4</xdr:row>
      <xdr:rowOff>142875</xdr:rowOff>
    </xdr:from>
    <xdr:to>
      <xdr:col>11</xdr:col>
      <xdr:colOff>361950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4667250" y="790575"/>
        <a:ext cx="40767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20</xdr:row>
      <xdr:rowOff>123825</xdr:rowOff>
    </xdr:from>
    <xdr:to>
      <xdr:col>5</xdr:col>
      <xdr:colOff>466725</xdr:colOff>
      <xdr:row>35</xdr:row>
      <xdr:rowOff>9525</xdr:rowOff>
    </xdr:to>
    <xdr:graphicFrame>
      <xdr:nvGraphicFramePr>
        <xdr:cNvPr id="3" name="Chart 3"/>
        <xdr:cNvGraphicFramePr/>
      </xdr:nvGraphicFramePr>
      <xdr:xfrm>
        <a:off x="123825" y="3362325"/>
        <a:ext cx="41529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20</xdr:row>
      <xdr:rowOff>142875</xdr:rowOff>
    </xdr:from>
    <xdr:to>
      <xdr:col>11</xdr:col>
      <xdr:colOff>419100</xdr:colOff>
      <xdr:row>35</xdr:row>
      <xdr:rowOff>28575</xdr:rowOff>
    </xdr:to>
    <xdr:graphicFrame>
      <xdr:nvGraphicFramePr>
        <xdr:cNvPr id="4" name="Chart 4"/>
        <xdr:cNvGraphicFramePr/>
      </xdr:nvGraphicFramePr>
      <xdr:xfrm>
        <a:off x="4648200" y="3381375"/>
        <a:ext cx="4152900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36</xdr:row>
      <xdr:rowOff>123825</xdr:rowOff>
    </xdr:from>
    <xdr:to>
      <xdr:col>5</xdr:col>
      <xdr:colOff>447675</xdr:colOff>
      <xdr:row>51</xdr:row>
      <xdr:rowOff>19050</xdr:rowOff>
    </xdr:to>
    <xdr:graphicFrame>
      <xdr:nvGraphicFramePr>
        <xdr:cNvPr id="5" name="Chart 5"/>
        <xdr:cNvGraphicFramePr/>
      </xdr:nvGraphicFramePr>
      <xdr:xfrm>
        <a:off x="95250" y="5953125"/>
        <a:ext cx="4162425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123825</xdr:colOff>
      <xdr:row>36</xdr:row>
      <xdr:rowOff>123825</xdr:rowOff>
    </xdr:from>
    <xdr:to>
      <xdr:col>11</xdr:col>
      <xdr:colOff>485775</xdr:colOff>
      <xdr:row>51</xdr:row>
      <xdr:rowOff>28575</xdr:rowOff>
    </xdr:to>
    <xdr:graphicFrame>
      <xdr:nvGraphicFramePr>
        <xdr:cNvPr id="6" name="Chart 6"/>
        <xdr:cNvGraphicFramePr/>
      </xdr:nvGraphicFramePr>
      <xdr:xfrm>
        <a:off x="4695825" y="5953125"/>
        <a:ext cx="417195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52</xdr:row>
      <xdr:rowOff>142875</xdr:rowOff>
    </xdr:from>
    <xdr:to>
      <xdr:col>5</xdr:col>
      <xdr:colOff>495300</xdr:colOff>
      <xdr:row>67</xdr:row>
      <xdr:rowOff>57150</xdr:rowOff>
    </xdr:to>
    <xdr:graphicFrame>
      <xdr:nvGraphicFramePr>
        <xdr:cNvPr id="7" name="Chart 7"/>
        <xdr:cNvGraphicFramePr/>
      </xdr:nvGraphicFramePr>
      <xdr:xfrm>
        <a:off x="123825" y="8562975"/>
        <a:ext cx="4181475" cy="234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123825</xdr:colOff>
      <xdr:row>52</xdr:row>
      <xdr:rowOff>142875</xdr:rowOff>
    </xdr:from>
    <xdr:to>
      <xdr:col>11</xdr:col>
      <xdr:colOff>504825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4695825" y="8562975"/>
        <a:ext cx="4191000" cy="2352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68</xdr:row>
      <xdr:rowOff>142875</xdr:rowOff>
    </xdr:from>
    <xdr:to>
      <xdr:col>5</xdr:col>
      <xdr:colOff>514350</xdr:colOff>
      <xdr:row>83</xdr:row>
      <xdr:rowOff>76200</xdr:rowOff>
    </xdr:to>
    <xdr:graphicFrame>
      <xdr:nvGraphicFramePr>
        <xdr:cNvPr id="9" name="Chart 9"/>
        <xdr:cNvGraphicFramePr/>
      </xdr:nvGraphicFramePr>
      <xdr:xfrm>
        <a:off x="123825" y="11153775"/>
        <a:ext cx="4200525" cy="2362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95250</xdr:rowOff>
    </xdr:from>
    <xdr:to>
      <xdr:col>5</xdr:col>
      <xdr:colOff>352425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71450" y="742950"/>
        <a:ext cx="39909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4</xdr:row>
      <xdr:rowOff>76200</xdr:rowOff>
    </xdr:from>
    <xdr:to>
      <xdr:col>11</xdr:col>
      <xdr:colOff>28575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4410075" y="723900"/>
        <a:ext cx="40005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19</xdr:row>
      <xdr:rowOff>76200</xdr:rowOff>
    </xdr:from>
    <xdr:to>
      <xdr:col>5</xdr:col>
      <xdr:colOff>371475</xdr:colOff>
      <xdr:row>33</xdr:row>
      <xdr:rowOff>76200</xdr:rowOff>
    </xdr:to>
    <xdr:graphicFrame>
      <xdr:nvGraphicFramePr>
        <xdr:cNvPr id="3" name="Chart 3"/>
        <xdr:cNvGraphicFramePr/>
      </xdr:nvGraphicFramePr>
      <xdr:xfrm>
        <a:off x="171450" y="3152775"/>
        <a:ext cx="40100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600075</xdr:colOff>
      <xdr:row>19</xdr:row>
      <xdr:rowOff>76200</xdr:rowOff>
    </xdr:from>
    <xdr:to>
      <xdr:col>11</xdr:col>
      <xdr:colOff>47625</xdr:colOff>
      <xdr:row>33</xdr:row>
      <xdr:rowOff>85725</xdr:rowOff>
    </xdr:to>
    <xdr:graphicFrame>
      <xdr:nvGraphicFramePr>
        <xdr:cNvPr id="4" name="Chart 4"/>
        <xdr:cNvGraphicFramePr/>
      </xdr:nvGraphicFramePr>
      <xdr:xfrm>
        <a:off x="4410075" y="3152775"/>
        <a:ext cx="401955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34</xdr:row>
      <xdr:rowOff>95250</xdr:rowOff>
    </xdr:from>
    <xdr:to>
      <xdr:col>5</xdr:col>
      <xdr:colOff>381000</xdr:colOff>
      <xdr:row>48</xdr:row>
      <xdr:rowOff>104775</xdr:rowOff>
    </xdr:to>
    <xdr:graphicFrame>
      <xdr:nvGraphicFramePr>
        <xdr:cNvPr id="5" name="Chart 5"/>
        <xdr:cNvGraphicFramePr/>
      </xdr:nvGraphicFramePr>
      <xdr:xfrm>
        <a:off x="171450" y="5600700"/>
        <a:ext cx="401955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600075</xdr:colOff>
      <xdr:row>34</xdr:row>
      <xdr:rowOff>95250</xdr:rowOff>
    </xdr:from>
    <xdr:to>
      <xdr:col>11</xdr:col>
      <xdr:colOff>57150</xdr:colOff>
      <xdr:row>48</xdr:row>
      <xdr:rowOff>114300</xdr:rowOff>
    </xdr:to>
    <xdr:graphicFrame>
      <xdr:nvGraphicFramePr>
        <xdr:cNvPr id="6" name="Chart 6"/>
        <xdr:cNvGraphicFramePr/>
      </xdr:nvGraphicFramePr>
      <xdr:xfrm>
        <a:off x="4410075" y="5600700"/>
        <a:ext cx="402907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50</xdr:row>
      <xdr:rowOff>0</xdr:rowOff>
    </xdr:from>
    <xdr:to>
      <xdr:col>5</xdr:col>
      <xdr:colOff>371475</xdr:colOff>
      <xdr:row>64</xdr:row>
      <xdr:rowOff>28575</xdr:rowOff>
    </xdr:to>
    <xdr:graphicFrame>
      <xdr:nvGraphicFramePr>
        <xdr:cNvPr id="7" name="Chart 7"/>
        <xdr:cNvGraphicFramePr/>
      </xdr:nvGraphicFramePr>
      <xdr:xfrm>
        <a:off x="142875" y="8096250"/>
        <a:ext cx="4038600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600075</xdr:colOff>
      <xdr:row>50</xdr:row>
      <xdr:rowOff>0</xdr:rowOff>
    </xdr:from>
    <xdr:to>
      <xdr:col>11</xdr:col>
      <xdr:colOff>76200</xdr:colOff>
      <xdr:row>64</xdr:row>
      <xdr:rowOff>38100</xdr:rowOff>
    </xdr:to>
    <xdr:graphicFrame>
      <xdr:nvGraphicFramePr>
        <xdr:cNvPr id="8" name="Chart 8"/>
        <xdr:cNvGraphicFramePr/>
      </xdr:nvGraphicFramePr>
      <xdr:xfrm>
        <a:off x="4410075" y="8096250"/>
        <a:ext cx="4048125" cy="2305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65</xdr:row>
      <xdr:rowOff>47625</xdr:rowOff>
    </xdr:from>
    <xdr:to>
      <xdr:col>5</xdr:col>
      <xdr:colOff>419100</xdr:colOff>
      <xdr:row>79</xdr:row>
      <xdr:rowOff>95250</xdr:rowOff>
    </xdr:to>
    <xdr:graphicFrame>
      <xdr:nvGraphicFramePr>
        <xdr:cNvPr id="9" name="Chart 9"/>
        <xdr:cNvGraphicFramePr/>
      </xdr:nvGraphicFramePr>
      <xdr:xfrm>
        <a:off x="171450" y="10572750"/>
        <a:ext cx="4057650" cy="2314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123825</xdr:rowOff>
    </xdr:from>
    <xdr:to>
      <xdr:col>18</xdr:col>
      <xdr:colOff>247650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733425" y="771525"/>
        <a:ext cx="82867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57150</xdr:rowOff>
    </xdr:from>
    <xdr:to>
      <xdr:col>11</xdr:col>
      <xdr:colOff>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952875" y="1028700"/>
        <a:ext cx="59340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161925</xdr:rowOff>
    </xdr:from>
    <xdr:to>
      <xdr:col>7</xdr:col>
      <xdr:colOff>1171575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7150" y="3724275"/>
        <a:ext cx="86772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9</xdr:row>
      <xdr:rowOff>114300</xdr:rowOff>
    </xdr:from>
    <xdr:to>
      <xdr:col>7</xdr:col>
      <xdr:colOff>1171575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76200" y="1571625"/>
        <a:ext cx="86582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152400</xdr:rowOff>
    </xdr:from>
    <xdr:to>
      <xdr:col>8</xdr:col>
      <xdr:colOff>447675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5143500" y="800100"/>
        <a:ext cx="38481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11</xdr:row>
      <xdr:rowOff>19050</xdr:rowOff>
    </xdr:from>
    <xdr:to>
      <xdr:col>3</xdr:col>
      <xdr:colOff>257175</xdr:colOff>
      <xdr:row>23</xdr:row>
      <xdr:rowOff>47625</xdr:rowOff>
    </xdr:to>
    <xdr:graphicFrame>
      <xdr:nvGraphicFramePr>
        <xdr:cNvPr id="2" name="Chart 2"/>
        <xdr:cNvGraphicFramePr/>
      </xdr:nvGraphicFramePr>
      <xdr:xfrm>
        <a:off x="238125" y="1800225"/>
        <a:ext cx="41148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18</xdr:row>
      <xdr:rowOff>85725</xdr:rowOff>
    </xdr:from>
    <xdr:to>
      <xdr:col>8</xdr:col>
      <xdr:colOff>428625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438650" y="3000375"/>
        <a:ext cx="4533900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24</xdr:row>
      <xdr:rowOff>104775</xdr:rowOff>
    </xdr:from>
    <xdr:to>
      <xdr:col>3</xdr:col>
      <xdr:colOff>276225</xdr:colOff>
      <xdr:row>40</xdr:row>
      <xdr:rowOff>47625</xdr:rowOff>
    </xdr:to>
    <xdr:graphicFrame>
      <xdr:nvGraphicFramePr>
        <xdr:cNvPr id="4" name="Chart 4"/>
        <xdr:cNvGraphicFramePr/>
      </xdr:nvGraphicFramePr>
      <xdr:xfrm>
        <a:off x="276225" y="3990975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66675</xdr:rowOff>
    </xdr:from>
    <xdr:to>
      <xdr:col>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52400" y="1524000"/>
        <a:ext cx="34956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9</xdr:row>
      <xdr:rowOff>76200</xdr:rowOff>
    </xdr:from>
    <xdr:to>
      <xdr:col>9</xdr:col>
      <xdr:colOff>361950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14775" y="1533525"/>
        <a:ext cx="35909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20</xdr:row>
      <xdr:rowOff>76200</xdr:rowOff>
    </xdr:from>
    <xdr:to>
      <xdr:col>5</xdr:col>
      <xdr:colOff>180975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171450" y="3314700"/>
        <a:ext cx="3467100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20</xdr:row>
      <xdr:rowOff>104775</xdr:rowOff>
    </xdr:from>
    <xdr:to>
      <xdr:col>9</xdr:col>
      <xdr:colOff>361950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3924300" y="3343275"/>
        <a:ext cx="358140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</xdr:row>
      <xdr:rowOff>152400</xdr:rowOff>
    </xdr:from>
    <xdr:to>
      <xdr:col>5</xdr:col>
      <xdr:colOff>657225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219075" y="1057275"/>
        <a:ext cx="42481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5</xdr:row>
      <xdr:rowOff>152400</xdr:rowOff>
    </xdr:from>
    <xdr:to>
      <xdr:col>11</xdr:col>
      <xdr:colOff>514350</xdr:colOff>
      <xdr:row>19</xdr:row>
      <xdr:rowOff>66675</xdr:rowOff>
    </xdr:to>
    <xdr:graphicFrame>
      <xdr:nvGraphicFramePr>
        <xdr:cNvPr id="2" name="Chart 2"/>
        <xdr:cNvGraphicFramePr/>
      </xdr:nvGraphicFramePr>
      <xdr:xfrm>
        <a:off x="4638675" y="1057275"/>
        <a:ext cx="42576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20</xdr:row>
      <xdr:rowOff>152400</xdr:rowOff>
    </xdr:from>
    <xdr:to>
      <xdr:col>5</xdr:col>
      <xdr:colOff>676275</xdr:colOff>
      <xdr:row>34</xdr:row>
      <xdr:rowOff>76200</xdr:rowOff>
    </xdr:to>
    <xdr:graphicFrame>
      <xdr:nvGraphicFramePr>
        <xdr:cNvPr id="3" name="Chart 3"/>
        <xdr:cNvGraphicFramePr/>
      </xdr:nvGraphicFramePr>
      <xdr:xfrm>
        <a:off x="219075" y="3486150"/>
        <a:ext cx="42672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133350</xdr:colOff>
      <xdr:row>20</xdr:row>
      <xdr:rowOff>161925</xdr:rowOff>
    </xdr:from>
    <xdr:to>
      <xdr:col>11</xdr:col>
      <xdr:colOff>600075</xdr:colOff>
      <xdr:row>34</xdr:row>
      <xdr:rowOff>95250</xdr:rowOff>
    </xdr:to>
    <xdr:graphicFrame>
      <xdr:nvGraphicFramePr>
        <xdr:cNvPr id="4" name="Chart 4"/>
        <xdr:cNvGraphicFramePr/>
      </xdr:nvGraphicFramePr>
      <xdr:xfrm>
        <a:off x="4705350" y="3495675"/>
        <a:ext cx="4276725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36</xdr:row>
      <xdr:rowOff>9525</xdr:rowOff>
    </xdr:from>
    <xdr:to>
      <xdr:col>5</xdr:col>
      <xdr:colOff>666750</xdr:colOff>
      <xdr:row>49</xdr:row>
      <xdr:rowOff>104775</xdr:rowOff>
    </xdr:to>
    <xdr:graphicFrame>
      <xdr:nvGraphicFramePr>
        <xdr:cNvPr id="5" name="Chart 5"/>
        <xdr:cNvGraphicFramePr/>
      </xdr:nvGraphicFramePr>
      <xdr:xfrm>
        <a:off x="200025" y="5934075"/>
        <a:ext cx="4276725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171450</xdr:colOff>
      <xdr:row>36</xdr:row>
      <xdr:rowOff>19050</xdr:rowOff>
    </xdr:from>
    <xdr:to>
      <xdr:col>11</xdr:col>
      <xdr:colOff>647700</xdr:colOff>
      <xdr:row>49</xdr:row>
      <xdr:rowOff>123825</xdr:rowOff>
    </xdr:to>
    <xdr:graphicFrame>
      <xdr:nvGraphicFramePr>
        <xdr:cNvPr id="6" name="Chart 6"/>
        <xdr:cNvGraphicFramePr/>
      </xdr:nvGraphicFramePr>
      <xdr:xfrm>
        <a:off x="4743450" y="5943600"/>
        <a:ext cx="42862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50</xdr:row>
      <xdr:rowOff>161925</xdr:rowOff>
    </xdr:from>
    <xdr:to>
      <xdr:col>5</xdr:col>
      <xdr:colOff>676275</xdr:colOff>
      <xdr:row>64</xdr:row>
      <xdr:rowOff>114300</xdr:rowOff>
    </xdr:to>
    <xdr:graphicFrame>
      <xdr:nvGraphicFramePr>
        <xdr:cNvPr id="7" name="Chart 7"/>
        <xdr:cNvGraphicFramePr/>
      </xdr:nvGraphicFramePr>
      <xdr:xfrm>
        <a:off x="190500" y="8353425"/>
        <a:ext cx="42957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50</xdr:row>
      <xdr:rowOff>161925</xdr:rowOff>
    </xdr:from>
    <xdr:to>
      <xdr:col>11</xdr:col>
      <xdr:colOff>676275</xdr:colOff>
      <xdr:row>64</xdr:row>
      <xdr:rowOff>123825</xdr:rowOff>
    </xdr:to>
    <xdr:graphicFrame>
      <xdr:nvGraphicFramePr>
        <xdr:cNvPr id="8" name="Chart 8"/>
        <xdr:cNvGraphicFramePr/>
      </xdr:nvGraphicFramePr>
      <xdr:xfrm>
        <a:off x="4752975" y="8353425"/>
        <a:ext cx="4305300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66</xdr:row>
      <xdr:rowOff>47625</xdr:rowOff>
    </xdr:from>
    <xdr:to>
      <xdr:col>5</xdr:col>
      <xdr:colOff>685800</xdr:colOff>
      <xdr:row>80</xdr:row>
      <xdr:rowOff>19050</xdr:rowOff>
    </xdr:to>
    <xdr:graphicFrame>
      <xdr:nvGraphicFramePr>
        <xdr:cNvPr id="9" name="Chart 9"/>
        <xdr:cNvGraphicFramePr/>
      </xdr:nvGraphicFramePr>
      <xdr:xfrm>
        <a:off x="180975" y="10829925"/>
        <a:ext cx="4314825" cy="2238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180975</xdr:colOff>
      <xdr:row>66</xdr:row>
      <xdr:rowOff>38100</xdr:rowOff>
    </xdr:from>
    <xdr:to>
      <xdr:col>11</xdr:col>
      <xdr:colOff>695325</xdr:colOff>
      <xdr:row>80</xdr:row>
      <xdr:rowOff>19050</xdr:rowOff>
    </xdr:to>
    <xdr:graphicFrame>
      <xdr:nvGraphicFramePr>
        <xdr:cNvPr id="10" name="Chart 10"/>
        <xdr:cNvGraphicFramePr/>
      </xdr:nvGraphicFramePr>
      <xdr:xfrm>
        <a:off x="4752975" y="10820400"/>
        <a:ext cx="4324350" cy="2247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9525</xdr:rowOff>
    </xdr:from>
    <xdr:to>
      <xdr:col>5</xdr:col>
      <xdr:colOff>542925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209550" y="981075"/>
        <a:ext cx="41433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6</xdr:row>
      <xdr:rowOff>9525</xdr:rowOff>
    </xdr:from>
    <xdr:to>
      <xdr:col>11</xdr:col>
      <xdr:colOff>466725</xdr:colOff>
      <xdr:row>18</xdr:row>
      <xdr:rowOff>104775</xdr:rowOff>
    </xdr:to>
    <xdr:graphicFrame>
      <xdr:nvGraphicFramePr>
        <xdr:cNvPr id="2" name="Chart 2"/>
        <xdr:cNvGraphicFramePr/>
      </xdr:nvGraphicFramePr>
      <xdr:xfrm>
        <a:off x="4610100" y="981075"/>
        <a:ext cx="42386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20</xdr:row>
      <xdr:rowOff>0</xdr:rowOff>
    </xdr:from>
    <xdr:to>
      <xdr:col>5</xdr:col>
      <xdr:colOff>695325</xdr:colOff>
      <xdr:row>32</xdr:row>
      <xdr:rowOff>104775</xdr:rowOff>
    </xdr:to>
    <xdr:graphicFrame>
      <xdr:nvGraphicFramePr>
        <xdr:cNvPr id="3" name="Chart 3"/>
        <xdr:cNvGraphicFramePr/>
      </xdr:nvGraphicFramePr>
      <xdr:xfrm>
        <a:off x="257175" y="3238500"/>
        <a:ext cx="42481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20</xdr:row>
      <xdr:rowOff>0</xdr:rowOff>
    </xdr:from>
    <xdr:to>
      <xdr:col>11</xdr:col>
      <xdr:colOff>533400</xdr:colOff>
      <xdr:row>32</xdr:row>
      <xdr:rowOff>114300</xdr:rowOff>
    </xdr:to>
    <xdr:graphicFrame>
      <xdr:nvGraphicFramePr>
        <xdr:cNvPr id="4" name="Chart 4"/>
        <xdr:cNvGraphicFramePr/>
      </xdr:nvGraphicFramePr>
      <xdr:xfrm>
        <a:off x="4657725" y="3238500"/>
        <a:ext cx="42576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33</xdr:row>
      <xdr:rowOff>161925</xdr:rowOff>
    </xdr:from>
    <xdr:to>
      <xdr:col>5</xdr:col>
      <xdr:colOff>685800</xdr:colOff>
      <xdr:row>46</xdr:row>
      <xdr:rowOff>114300</xdr:rowOff>
    </xdr:to>
    <xdr:graphicFrame>
      <xdr:nvGraphicFramePr>
        <xdr:cNvPr id="5" name="Chart 5"/>
        <xdr:cNvGraphicFramePr/>
      </xdr:nvGraphicFramePr>
      <xdr:xfrm>
        <a:off x="238125" y="5505450"/>
        <a:ext cx="42576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114300</xdr:colOff>
      <xdr:row>33</xdr:row>
      <xdr:rowOff>152400</xdr:rowOff>
    </xdr:from>
    <xdr:to>
      <xdr:col>11</xdr:col>
      <xdr:colOff>571500</xdr:colOff>
      <xdr:row>46</xdr:row>
      <xdr:rowOff>114300</xdr:rowOff>
    </xdr:to>
    <xdr:graphicFrame>
      <xdr:nvGraphicFramePr>
        <xdr:cNvPr id="6" name="Chart 6"/>
        <xdr:cNvGraphicFramePr/>
      </xdr:nvGraphicFramePr>
      <xdr:xfrm>
        <a:off x="4686300" y="5495925"/>
        <a:ext cx="426720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48</xdr:row>
      <xdr:rowOff>9525</xdr:rowOff>
    </xdr:from>
    <xdr:to>
      <xdr:col>5</xdr:col>
      <xdr:colOff>685800</xdr:colOff>
      <xdr:row>60</xdr:row>
      <xdr:rowOff>142875</xdr:rowOff>
    </xdr:to>
    <xdr:graphicFrame>
      <xdr:nvGraphicFramePr>
        <xdr:cNvPr id="7" name="Chart 7"/>
        <xdr:cNvGraphicFramePr/>
      </xdr:nvGraphicFramePr>
      <xdr:xfrm>
        <a:off x="219075" y="7781925"/>
        <a:ext cx="4276725" cy="2076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76200</xdr:colOff>
      <xdr:row>47</xdr:row>
      <xdr:rowOff>161925</xdr:rowOff>
    </xdr:from>
    <xdr:to>
      <xdr:col>11</xdr:col>
      <xdr:colOff>552450</xdr:colOff>
      <xdr:row>60</xdr:row>
      <xdr:rowOff>142875</xdr:rowOff>
    </xdr:to>
    <xdr:graphicFrame>
      <xdr:nvGraphicFramePr>
        <xdr:cNvPr id="8" name="Chart 8"/>
        <xdr:cNvGraphicFramePr/>
      </xdr:nvGraphicFramePr>
      <xdr:xfrm>
        <a:off x="4648200" y="7772400"/>
        <a:ext cx="4286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209550</xdr:colOff>
      <xdr:row>62</xdr:row>
      <xdr:rowOff>123825</xdr:rowOff>
    </xdr:from>
    <xdr:to>
      <xdr:col>5</xdr:col>
      <xdr:colOff>695325</xdr:colOff>
      <xdr:row>75</xdr:row>
      <xdr:rowOff>114300</xdr:rowOff>
    </xdr:to>
    <xdr:graphicFrame>
      <xdr:nvGraphicFramePr>
        <xdr:cNvPr id="9" name="Chart 9"/>
        <xdr:cNvGraphicFramePr/>
      </xdr:nvGraphicFramePr>
      <xdr:xfrm>
        <a:off x="209550" y="10163175"/>
        <a:ext cx="42957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190500</xdr:colOff>
      <xdr:row>62</xdr:row>
      <xdr:rowOff>142875</xdr:rowOff>
    </xdr:from>
    <xdr:to>
      <xdr:col>11</xdr:col>
      <xdr:colOff>685800</xdr:colOff>
      <xdr:row>75</xdr:row>
      <xdr:rowOff>142875</xdr:rowOff>
    </xdr:to>
    <xdr:graphicFrame>
      <xdr:nvGraphicFramePr>
        <xdr:cNvPr id="10" name="Chart 10"/>
        <xdr:cNvGraphicFramePr/>
      </xdr:nvGraphicFramePr>
      <xdr:xfrm>
        <a:off x="4762500" y="10182225"/>
        <a:ext cx="430530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</xdr:row>
      <xdr:rowOff>66675</xdr:rowOff>
    </xdr:from>
    <xdr:to>
      <xdr:col>8</xdr:col>
      <xdr:colOff>381000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95300" y="1038225"/>
        <a:ext cx="47339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676275</xdr:colOff>
      <xdr:row>6</xdr:row>
      <xdr:rowOff>66675</xdr:rowOff>
    </xdr:from>
    <xdr:to>
      <xdr:col>14</xdr:col>
      <xdr:colOff>104775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5524500" y="1038225"/>
        <a:ext cx="48482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152400</xdr:rowOff>
    </xdr:from>
    <xdr:to>
      <xdr:col>12</xdr:col>
      <xdr:colOff>390525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266700" y="962025"/>
        <a:ext cx="108870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</xdr:row>
      <xdr:rowOff>85725</xdr:rowOff>
    </xdr:from>
    <xdr:to>
      <xdr:col>10</xdr:col>
      <xdr:colOff>1228725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714750" y="571500"/>
        <a:ext cx="60769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12</xdr:row>
      <xdr:rowOff>9525</xdr:rowOff>
    </xdr:from>
    <xdr:to>
      <xdr:col>11</xdr:col>
      <xdr:colOff>666750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2276475" y="1952625"/>
        <a:ext cx="7353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17</xdr:row>
      <xdr:rowOff>123825</xdr:rowOff>
    </xdr:from>
    <xdr:to>
      <xdr:col>5</xdr:col>
      <xdr:colOff>676275</xdr:colOff>
      <xdr:row>18</xdr:row>
      <xdr:rowOff>142875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4467225" y="2876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57150</xdr:rowOff>
    </xdr:from>
    <xdr:to>
      <xdr:col>4</xdr:col>
      <xdr:colOff>152400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57150" y="3648075"/>
        <a:ext cx="6124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19</xdr:row>
      <xdr:rowOff>66675</xdr:rowOff>
    </xdr:from>
    <xdr:to>
      <xdr:col>11</xdr:col>
      <xdr:colOff>457200</xdr:colOff>
      <xdr:row>40</xdr:row>
      <xdr:rowOff>85725</xdr:rowOff>
    </xdr:to>
    <xdr:graphicFrame>
      <xdr:nvGraphicFramePr>
        <xdr:cNvPr id="2" name="Chart 2"/>
        <xdr:cNvGraphicFramePr/>
      </xdr:nvGraphicFramePr>
      <xdr:xfrm>
        <a:off x="6305550" y="3657600"/>
        <a:ext cx="61626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104775</xdr:rowOff>
    </xdr:from>
    <xdr:to>
      <xdr:col>5</xdr:col>
      <xdr:colOff>76200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52400" y="914400"/>
        <a:ext cx="6677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95250</xdr:rowOff>
    </xdr:from>
    <xdr:to>
      <xdr:col>9</xdr:col>
      <xdr:colOff>190500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581025"/>
        <a:ext cx="83248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28575</xdr:rowOff>
    </xdr:from>
    <xdr:to>
      <xdr:col>9</xdr:col>
      <xdr:colOff>190500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66675" y="3429000"/>
        <a:ext cx="83058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161925</xdr:rowOff>
    </xdr:from>
    <xdr:to>
      <xdr:col>8</xdr:col>
      <xdr:colOff>152400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180975" y="809625"/>
        <a:ext cx="75914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22</xdr:row>
      <xdr:rowOff>19050</xdr:rowOff>
    </xdr:from>
    <xdr:to>
      <xdr:col>9</xdr:col>
      <xdr:colOff>228600</xdr:colOff>
      <xdr:row>39</xdr:row>
      <xdr:rowOff>38100</xdr:rowOff>
    </xdr:to>
    <xdr:graphicFrame>
      <xdr:nvGraphicFramePr>
        <xdr:cNvPr id="1" name="Chart 2"/>
        <xdr:cNvGraphicFramePr/>
      </xdr:nvGraphicFramePr>
      <xdr:xfrm>
        <a:off x="828675" y="3905250"/>
        <a:ext cx="70199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40</xdr:row>
      <xdr:rowOff>123825</xdr:rowOff>
    </xdr:from>
    <xdr:to>
      <xdr:col>9</xdr:col>
      <xdr:colOff>314325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828675" y="6924675"/>
        <a:ext cx="71056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161925</xdr:rowOff>
    </xdr:from>
    <xdr:to>
      <xdr:col>7</xdr:col>
      <xdr:colOff>647700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190500" y="3724275"/>
        <a:ext cx="7581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38</xdr:row>
      <xdr:rowOff>114300</xdr:rowOff>
    </xdr:from>
    <xdr:to>
      <xdr:col>7</xdr:col>
      <xdr:colOff>314325</xdr:colOff>
      <xdr:row>68</xdr:row>
      <xdr:rowOff>152400</xdr:rowOff>
    </xdr:to>
    <xdr:graphicFrame>
      <xdr:nvGraphicFramePr>
        <xdr:cNvPr id="2" name="Chart 3"/>
        <xdr:cNvGraphicFramePr/>
      </xdr:nvGraphicFramePr>
      <xdr:xfrm>
        <a:off x="514350" y="6591300"/>
        <a:ext cx="69246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161925</xdr:rowOff>
    </xdr:from>
    <xdr:to>
      <xdr:col>7</xdr:col>
      <xdr:colOff>647700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190500" y="3724275"/>
        <a:ext cx="7581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38</xdr:row>
      <xdr:rowOff>114300</xdr:rowOff>
    </xdr:from>
    <xdr:to>
      <xdr:col>7</xdr:col>
      <xdr:colOff>314325</xdr:colOff>
      <xdr:row>68</xdr:row>
      <xdr:rowOff>152400</xdr:rowOff>
    </xdr:to>
    <xdr:graphicFrame>
      <xdr:nvGraphicFramePr>
        <xdr:cNvPr id="2" name="Chart 3"/>
        <xdr:cNvGraphicFramePr/>
      </xdr:nvGraphicFramePr>
      <xdr:xfrm>
        <a:off x="514350" y="6591300"/>
        <a:ext cx="69246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47625</xdr:rowOff>
    </xdr:from>
    <xdr:to>
      <xdr:col>7</xdr:col>
      <xdr:colOff>609600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5750" y="857250"/>
        <a:ext cx="88011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0.54675</cdr:x>
      <cdr:y>0.4865</cdr:y>
    </cdr:from>
    <cdr:to>
      <cdr:x>0.557</cdr:x>
      <cdr:y>0.52075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4886325" y="2133600"/>
          <a:ext cx="95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2" sheet="DPCache_P10"/>
  </cacheSource>
  <cacheFields count="2">
    <cacheField name="?Qu? opciones considera m?s adecuadas para adaptarse a las IFRS? (se?ale la/s que corresponda/n)">
      <sharedItems containsMixedTypes="0" count="8">
        <s v="Apoyo de la matriz y/o socios"/>
        <s v="Asesorías externas"/>
        <s v="Aumento de personal"/>
        <s v="Cambio de sistema informático"/>
        <s v="Capacitación"/>
        <s v="Apoyo con auditores externos"/>
        <s v="Apoyo de empresas de la misma industria"/>
        <s v="Otro"/>
      </sharedItems>
    </cacheField>
    <cacheField name="%">
      <sharedItems containsSemiMixedTypes="0" containsString="0" containsMixedTypes="0" containsNumber="1" containsInteger="1" count="2">
        <n v="1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81:C91" firstHeaderRow="2" firstDataRow="2" firstDataCol="1"/>
  <pivotFields count="2"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9"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Suma de %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ivotTable" Target="../pivotTables/pivotTable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comments" Target="../comments7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0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comments" Target="../comments7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1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comments" Target="../comments7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esentación"/>
  <dimension ref="B3:H11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.7109375" style="1" customWidth="1"/>
  </cols>
  <sheetData>
    <row r="3" spans="2:4" s="2" customFormat="1" ht="18">
      <c r="B3" s="3" t="s">
        <v>0</v>
      </c>
      <c r="C3" s="4"/>
      <c r="D3" s="4"/>
    </row>
    <row r="4" spans="2:4" s="2" customFormat="1" ht="12.75">
      <c r="B4" s="5"/>
      <c r="C4" s="5"/>
      <c r="D4" s="4"/>
    </row>
    <row r="5" spans="2:4" s="2" customFormat="1" ht="33" customHeight="1">
      <c r="B5" s="5">
        <v>1</v>
      </c>
      <c r="C5" s="5" t="s">
        <v>1</v>
      </c>
      <c r="D5" s="4"/>
    </row>
    <row r="6" spans="2:4" s="2" customFormat="1" ht="33" customHeight="1">
      <c r="B6" s="5">
        <v>2</v>
      </c>
      <c r="C6" s="5" t="s">
        <v>2</v>
      </c>
      <c r="D6" s="4"/>
    </row>
    <row r="7" spans="2:4" ht="33" customHeight="1">
      <c r="B7" s="5">
        <v>3</v>
      </c>
      <c r="C7" s="5" t="s">
        <v>3</v>
      </c>
      <c r="D7" s="4"/>
    </row>
    <row r="10" ht="13.5"/>
    <row r="11" spans="7:8" ht="24" customHeight="1">
      <c r="G11" s="6" t="s">
        <v>4</v>
      </c>
      <c r="H11" s="6"/>
    </row>
  </sheetData>
  <sheetProtection password="E1C6" sheet="1"/>
  <mergeCells count="1">
    <mergeCell ref="G11:H11"/>
  </mergeCells>
  <hyperlinks>
    <hyperlink ref="G11" location="Inicio!A1" display="I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9"/>
  <dimension ref="A1:G73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4.57421875" style="0" customWidth="1"/>
    <col min="2" max="2" width="64.8515625" style="0" customWidth="1"/>
    <col min="3" max="3" width="8.421875" style="0" customWidth="1"/>
    <col min="4" max="4" width="8.421875" style="71" customWidth="1"/>
    <col min="5" max="5" width="8.421875" style="0" customWidth="1"/>
    <col min="7" max="7" width="21.00390625" style="0" customWidth="1"/>
  </cols>
  <sheetData>
    <row r="1" ht="12.75">
      <c r="A1" s="1" t="s">
        <v>61</v>
      </c>
    </row>
    <row r="2" ht="12.75">
      <c r="A2" s="1" t="s">
        <v>62</v>
      </c>
    </row>
    <row r="3" spans="1:7" ht="12.75">
      <c r="A3" s="1"/>
      <c r="G3" s="22" t="s">
        <v>203</v>
      </c>
    </row>
    <row r="4" ht="12.75">
      <c r="A4" s="41" t="s">
        <v>204</v>
      </c>
    </row>
    <row r="5" ht="12.75">
      <c r="A5" s="41" t="s">
        <v>205</v>
      </c>
    </row>
    <row r="37" spans="3:5" ht="12.75">
      <c r="C37" s="54" t="s">
        <v>261</v>
      </c>
      <c r="D37" s="54" t="s">
        <v>248</v>
      </c>
      <c r="E37" s="54" t="s">
        <v>249</v>
      </c>
    </row>
    <row r="38" spans="1:5" ht="12.75">
      <c r="A38">
        <v>91</v>
      </c>
      <c r="B38" s="2" t="s">
        <v>284</v>
      </c>
      <c r="C38" s="72">
        <v>31</v>
      </c>
      <c r="D38" s="72">
        <v>1</v>
      </c>
      <c r="E38" s="55">
        <v>30</v>
      </c>
    </row>
    <row r="39" spans="1:5" ht="12.75">
      <c r="A39">
        <v>92</v>
      </c>
      <c r="B39" s="2" t="s">
        <v>285</v>
      </c>
      <c r="C39" s="72">
        <f>SUM(D39:E39)</f>
        <v>156</v>
      </c>
      <c r="D39" s="72">
        <v>55</v>
      </c>
      <c r="E39" s="55">
        <v>101</v>
      </c>
    </row>
    <row r="40" spans="1:5" ht="12.75">
      <c r="A40">
        <v>93</v>
      </c>
      <c r="B40" s="2" t="s">
        <v>286</v>
      </c>
      <c r="C40" s="72">
        <f aca="true" t="shared" si="0" ref="C40:C53">SUM(D40:E40)</f>
        <v>247</v>
      </c>
      <c r="D40" s="72">
        <v>112</v>
      </c>
      <c r="E40" s="55">
        <v>135</v>
      </c>
    </row>
    <row r="41" spans="1:5" ht="12.75">
      <c r="A41">
        <v>94</v>
      </c>
      <c r="B41" t="s">
        <v>287</v>
      </c>
      <c r="C41" s="72">
        <f t="shared" si="0"/>
        <v>235</v>
      </c>
      <c r="D41" s="72">
        <v>103</v>
      </c>
      <c r="E41" s="55">
        <v>132</v>
      </c>
    </row>
    <row r="42" spans="1:5" ht="12.75">
      <c r="A42">
        <v>95</v>
      </c>
      <c r="B42" t="s">
        <v>288</v>
      </c>
      <c r="C42" s="72">
        <f t="shared" si="0"/>
        <v>268</v>
      </c>
      <c r="D42" s="72">
        <v>114</v>
      </c>
      <c r="E42" s="55">
        <v>154</v>
      </c>
    </row>
    <row r="43" spans="1:5" ht="12.75">
      <c r="A43">
        <v>96</v>
      </c>
      <c r="B43" t="s">
        <v>289</v>
      </c>
      <c r="C43" s="72">
        <f t="shared" si="0"/>
        <v>244</v>
      </c>
      <c r="D43" s="72">
        <v>110</v>
      </c>
      <c r="E43" s="55">
        <v>134</v>
      </c>
    </row>
    <row r="44" spans="1:5" ht="12.75">
      <c r="A44">
        <v>97</v>
      </c>
      <c r="B44" t="s">
        <v>290</v>
      </c>
      <c r="C44" s="72">
        <f t="shared" si="0"/>
        <v>233</v>
      </c>
      <c r="D44" s="72">
        <v>112</v>
      </c>
      <c r="E44" s="55">
        <v>121</v>
      </c>
    </row>
    <row r="45" spans="1:5" ht="12.75">
      <c r="A45">
        <v>98</v>
      </c>
      <c r="B45" t="s">
        <v>291</v>
      </c>
      <c r="C45" s="72">
        <f t="shared" si="0"/>
        <v>194</v>
      </c>
      <c r="D45" s="72">
        <v>88</v>
      </c>
      <c r="E45" s="55">
        <v>106</v>
      </c>
    </row>
    <row r="46" spans="1:5" ht="12.75">
      <c r="A46">
        <v>99</v>
      </c>
      <c r="B46" t="s">
        <v>292</v>
      </c>
      <c r="C46" s="72">
        <f t="shared" si="0"/>
        <v>289</v>
      </c>
      <c r="D46" s="72">
        <v>111</v>
      </c>
      <c r="E46" s="55">
        <v>178</v>
      </c>
    </row>
    <row r="47" spans="1:5" ht="12.75">
      <c r="A47">
        <v>910</v>
      </c>
      <c r="B47" t="s">
        <v>293</v>
      </c>
      <c r="C47" s="72">
        <f t="shared" si="0"/>
        <v>281</v>
      </c>
      <c r="D47" s="72">
        <v>116</v>
      </c>
      <c r="E47" s="55">
        <v>165</v>
      </c>
    </row>
    <row r="48" spans="1:5" ht="12.75">
      <c r="A48">
        <v>911</v>
      </c>
      <c r="B48" t="s">
        <v>294</v>
      </c>
      <c r="C48" s="72">
        <f t="shared" si="0"/>
        <v>272</v>
      </c>
      <c r="D48" s="72">
        <v>113</v>
      </c>
      <c r="E48" s="55">
        <v>159</v>
      </c>
    </row>
    <row r="49" spans="1:5" ht="12.75">
      <c r="A49">
        <v>912</v>
      </c>
      <c r="B49" t="s">
        <v>295</v>
      </c>
      <c r="C49" s="72">
        <f t="shared" si="0"/>
        <v>235</v>
      </c>
      <c r="D49" s="72">
        <v>109</v>
      </c>
      <c r="E49" s="55">
        <v>126</v>
      </c>
    </row>
    <row r="50" spans="1:5" ht="12.75">
      <c r="A50">
        <v>913</v>
      </c>
      <c r="B50" t="s">
        <v>296</v>
      </c>
      <c r="C50" s="72">
        <f t="shared" si="0"/>
        <v>257</v>
      </c>
      <c r="D50" s="72">
        <v>112</v>
      </c>
      <c r="E50" s="55">
        <v>145</v>
      </c>
    </row>
    <row r="51" spans="1:5" ht="12.75">
      <c r="A51">
        <v>914</v>
      </c>
      <c r="B51" t="s">
        <v>297</v>
      </c>
      <c r="C51" s="72">
        <f t="shared" si="0"/>
        <v>206</v>
      </c>
      <c r="D51" s="72">
        <v>97</v>
      </c>
      <c r="E51" s="55">
        <v>109</v>
      </c>
    </row>
    <row r="52" spans="1:5" ht="12.75">
      <c r="A52">
        <v>915</v>
      </c>
      <c r="B52" t="s">
        <v>298</v>
      </c>
      <c r="C52" s="72">
        <f t="shared" si="0"/>
        <v>227</v>
      </c>
      <c r="D52" s="72">
        <v>107</v>
      </c>
      <c r="E52" s="55">
        <v>120</v>
      </c>
    </row>
    <row r="53" spans="1:5" ht="12.75">
      <c r="A53">
        <v>916</v>
      </c>
      <c r="B53" t="s">
        <v>299</v>
      </c>
      <c r="C53" s="72">
        <f t="shared" si="0"/>
        <v>64</v>
      </c>
      <c r="D53" s="72">
        <v>30</v>
      </c>
      <c r="E53" s="55">
        <v>34</v>
      </c>
    </row>
    <row r="54" ht="12.75">
      <c r="C54" s="1"/>
    </row>
    <row r="56" spans="3:5" ht="12.75">
      <c r="C56" s="1"/>
      <c r="D56" s="52" t="s">
        <v>300</v>
      </c>
      <c r="E56" s="52"/>
    </row>
    <row r="57" spans="2:5" ht="12.75">
      <c r="B57" s="71"/>
      <c r="C57" s="54" t="s">
        <v>261</v>
      </c>
      <c r="D57" s="48" t="s">
        <v>248</v>
      </c>
      <c r="E57" s="48" t="s">
        <v>249</v>
      </c>
    </row>
    <row r="58" spans="2:6" ht="12.75">
      <c r="B58" t="s">
        <v>284</v>
      </c>
      <c r="C58" s="73">
        <f>C38/384</f>
        <v>0.08072916666666667</v>
      </c>
      <c r="D58" s="73">
        <f>D38/124</f>
        <v>0.008064516129032258</v>
      </c>
      <c r="E58" s="73">
        <f>E38/260</f>
        <v>0.11538461538461539</v>
      </c>
      <c r="F58" s="56"/>
    </row>
    <row r="59" spans="2:5" ht="12.75">
      <c r="B59" t="s">
        <v>285</v>
      </c>
      <c r="C59" s="73">
        <f aca="true" t="shared" si="1" ref="C59:C73">C39/384</f>
        <v>0.40625</v>
      </c>
      <c r="D59" s="73">
        <f aca="true" t="shared" si="2" ref="D59:D73">D39/124</f>
        <v>0.4435483870967742</v>
      </c>
      <c r="E59" s="73">
        <f aca="true" t="shared" si="3" ref="E59:E73">E39/260</f>
        <v>0.38846153846153847</v>
      </c>
    </row>
    <row r="60" spans="2:5" ht="12.75">
      <c r="B60" t="s">
        <v>286</v>
      </c>
      <c r="C60" s="73">
        <f t="shared" si="1"/>
        <v>0.6432291666666666</v>
      </c>
      <c r="D60" s="73">
        <f t="shared" si="2"/>
        <v>0.9032258064516129</v>
      </c>
      <c r="E60" s="73">
        <f t="shared" si="3"/>
        <v>0.5192307692307693</v>
      </c>
    </row>
    <row r="61" spans="2:5" ht="12.75">
      <c r="B61" t="s">
        <v>287</v>
      </c>
      <c r="C61" s="73">
        <f t="shared" si="1"/>
        <v>0.6119791666666666</v>
      </c>
      <c r="D61" s="73">
        <f t="shared" si="2"/>
        <v>0.8306451612903226</v>
      </c>
      <c r="E61" s="73">
        <f t="shared" si="3"/>
        <v>0.5076923076923077</v>
      </c>
    </row>
    <row r="62" spans="2:5" ht="12.75">
      <c r="B62" t="s">
        <v>288</v>
      </c>
      <c r="C62" s="73">
        <f t="shared" si="1"/>
        <v>0.6979166666666666</v>
      </c>
      <c r="D62" s="73">
        <f t="shared" si="2"/>
        <v>0.9193548387096774</v>
      </c>
      <c r="E62" s="73">
        <f t="shared" si="3"/>
        <v>0.5923076923076923</v>
      </c>
    </row>
    <row r="63" spans="2:5" ht="12.75">
      <c r="B63" t="s">
        <v>289</v>
      </c>
      <c r="C63" s="73">
        <f t="shared" si="1"/>
        <v>0.6354166666666666</v>
      </c>
      <c r="D63" s="73">
        <f t="shared" si="2"/>
        <v>0.8870967741935484</v>
      </c>
      <c r="E63" s="73">
        <f t="shared" si="3"/>
        <v>0.5153846153846153</v>
      </c>
    </row>
    <row r="64" spans="2:5" ht="12.75">
      <c r="B64" t="s">
        <v>290</v>
      </c>
      <c r="C64" s="73">
        <f t="shared" si="1"/>
        <v>0.6067708333333334</v>
      </c>
      <c r="D64" s="73">
        <f t="shared" si="2"/>
        <v>0.9032258064516129</v>
      </c>
      <c r="E64" s="73">
        <f t="shared" si="3"/>
        <v>0.4653846153846154</v>
      </c>
    </row>
    <row r="65" spans="2:5" ht="12.75">
      <c r="B65" t="s">
        <v>291</v>
      </c>
      <c r="C65" s="73">
        <f t="shared" si="1"/>
        <v>0.5052083333333334</v>
      </c>
      <c r="D65" s="73">
        <f t="shared" si="2"/>
        <v>0.7096774193548387</v>
      </c>
      <c r="E65" s="73">
        <f t="shared" si="3"/>
        <v>0.4076923076923077</v>
      </c>
    </row>
    <row r="66" spans="2:5" ht="12.75">
      <c r="B66" t="s">
        <v>292</v>
      </c>
      <c r="C66" s="73">
        <f t="shared" si="1"/>
        <v>0.7526041666666666</v>
      </c>
      <c r="D66" s="73">
        <f t="shared" si="2"/>
        <v>0.8951612903225806</v>
      </c>
      <c r="E66" s="73">
        <f t="shared" si="3"/>
        <v>0.6846153846153846</v>
      </c>
    </row>
    <row r="67" spans="2:5" ht="12.75">
      <c r="B67" t="s">
        <v>293</v>
      </c>
      <c r="C67" s="73">
        <f t="shared" si="1"/>
        <v>0.7317708333333334</v>
      </c>
      <c r="D67" s="73">
        <f t="shared" si="2"/>
        <v>0.9354838709677419</v>
      </c>
      <c r="E67" s="73">
        <f t="shared" si="3"/>
        <v>0.6346153846153846</v>
      </c>
    </row>
    <row r="68" spans="2:5" ht="12.75">
      <c r="B68" t="s">
        <v>294</v>
      </c>
      <c r="C68" s="73">
        <f t="shared" si="1"/>
        <v>0.7083333333333334</v>
      </c>
      <c r="D68" s="73">
        <f t="shared" si="2"/>
        <v>0.9112903225806451</v>
      </c>
      <c r="E68" s="73">
        <f t="shared" si="3"/>
        <v>0.6115384615384616</v>
      </c>
    </row>
    <row r="69" spans="2:5" ht="12.75">
      <c r="B69" t="s">
        <v>295</v>
      </c>
      <c r="C69" s="73">
        <f t="shared" si="1"/>
        <v>0.6119791666666666</v>
      </c>
      <c r="D69" s="73">
        <f t="shared" si="2"/>
        <v>0.8790322580645161</v>
      </c>
      <c r="E69" s="73">
        <f t="shared" si="3"/>
        <v>0.4846153846153846</v>
      </c>
    </row>
    <row r="70" spans="2:5" ht="12.75">
      <c r="B70" t="s">
        <v>296</v>
      </c>
      <c r="C70" s="73">
        <f t="shared" si="1"/>
        <v>0.6692708333333334</v>
      </c>
      <c r="D70" s="73">
        <f t="shared" si="2"/>
        <v>0.9032258064516129</v>
      </c>
      <c r="E70" s="73">
        <f t="shared" si="3"/>
        <v>0.5576923076923077</v>
      </c>
    </row>
    <row r="71" spans="2:5" ht="12.75">
      <c r="B71" t="s">
        <v>297</v>
      </c>
      <c r="C71" s="73">
        <f t="shared" si="1"/>
        <v>0.5364583333333334</v>
      </c>
      <c r="D71" s="73">
        <f t="shared" si="2"/>
        <v>0.782258064516129</v>
      </c>
      <c r="E71" s="73">
        <f t="shared" si="3"/>
        <v>0.41923076923076924</v>
      </c>
    </row>
    <row r="72" spans="2:5" ht="12.75">
      <c r="B72" t="s">
        <v>298</v>
      </c>
      <c r="C72" s="73">
        <f t="shared" si="1"/>
        <v>0.5911458333333334</v>
      </c>
      <c r="D72" s="73">
        <f t="shared" si="2"/>
        <v>0.8629032258064516</v>
      </c>
      <c r="E72" s="73">
        <f t="shared" si="3"/>
        <v>0.46153846153846156</v>
      </c>
    </row>
    <row r="73" spans="2:5" ht="12.75">
      <c r="B73" t="s">
        <v>299</v>
      </c>
      <c r="C73" s="73">
        <f t="shared" si="1"/>
        <v>0.16666666666666666</v>
      </c>
      <c r="D73" s="73">
        <f t="shared" si="2"/>
        <v>0.24193548387096775</v>
      </c>
      <c r="E73" s="73">
        <f t="shared" si="3"/>
        <v>0.13076923076923078</v>
      </c>
    </row>
  </sheetData>
  <sheetProtection password="E1C6" sheet="1"/>
  <mergeCells count="1">
    <mergeCell ref="D56:E56"/>
  </mergeCells>
  <hyperlinks>
    <hyperlink ref="G3" location="Inicio!A67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2"/>
  <dimension ref="A1:E91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53.28125" style="0" customWidth="1"/>
    <col min="2" max="2" width="39.8515625" style="0" customWidth="1"/>
    <col min="3" max="3" width="5.00390625" style="0" customWidth="1"/>
    <col min="5" max="5" width="21.00390625" style="0" customWidth="1"/>
  </cols>
  <sheetData>
    <row r="1" ht="12.75">
      <c r="A1" s="1" t="s">
        <v>82</v>
      </c>
    </row>
    <row r="2" ht="12.75">
      <c r="A2" s="1"/>
    </row>
    <row r="3" spans="1:5" ht="12.75">
      <c r="A3" s="41" t="s">
        <v>204</v>
      </c>
      <c r="E3" s="22" t="s">
        <v>203</v>
      </c>
    </row>
    <row r="4" ht="12.75">
      <c r="A4" s="41" t="s">
        <v>205</v>
      </c>
    </row>
    <row r="34" spans="1:4" ht="12.75">
      <c r="A34" s="60"/>
      <c r="B34" s="54"/>
      <c r="C34" s="54" t="s">
        <v>301</v>
      </c>
      <c r="D34" s="54" t="s">
        <v>207</v>
      </c>
    </row>
    <row r="35" spans="1:4" ht="12.75">
      <c r="A35" s="1" t="s">
        <v>83</v>
      </c>
      <c r="B35" s="74">
        <f>+C35/(C35+D35)</f>
        <v>0.8151041666666666</v>
      </c>
      <c r="C35">
        <v>313</v>
      </c>
      <c r="D35">
        <v>71</v>
      </c>
    </row>
    <row r="36" spans="1:4" ht="12.75">
      <c r="A36" s="1" t="s">
        <v>302</v>
      </c>
      <c r="B36" s="74">
        <f>+C36/(C36+D36)</f>
        <v>0.8870967741935484</v>
      </c>
      <c r="C36">
        <v>110</v>
      </c>
      <c r="D36">
        <v>14</v>
      </c>
    </row>
    <row r="37" spans="1:4" ht="12.75">
      <c r="A37" s="1" t="s">
        <v>303</v>
      </c>
      <c r="B37" s="74">
        <f>+C37/(C37+D37)</f>
        <v>0.7807692307692308</v>
      </c>
      <c r="C37">
        <v>203</v>
      </c>
      <c r="D37">
        <v>57</v>
      </c>
    </row>
    <row r="38" spans="1:2" ht="12.75">
      <c r="A38" s="45"/>
      <c r="B38" s="74"/>
    </row>
    <row r="39" spans="1:4" ht="12.75">
      <c r="A39" s="1" t="s">
        <v>304</v>
      </c>
      <c r="B39" s="74">
        <f>+C39/(C39+D39)</f>
        <v>0.6875</v>
      </c>
      <c r="C39">
        <v>264</v>
      </c>
      <c r="D39">
        <v>120</v>
      </c>
    </row>
    <row r="40" spans="1:4" ht="12.75">
      <c r="A40" s="1" t="s">
        <v>305</v>
      </c>
      <c r="B40" s="74">
        <f>+C40/(C40+D40)</f>
        <v>0.6854838709677419</v>
      </c>
      <c r="C40">
        <v>85</v>
      </c>
      <c r="D40">
        <v>39</v>
      </c>
    </row>
    <row r="41" spans="1:4" ht="12.75">
      <c r="A41" s="1" t="s">
        <v>306</v>
      </c>
      <c r="B41" s="74">
        <f>+C41/(C41+D41)</f>
        <v>0.6884615384615385</v>
      </c>
      <c r="C41">
        <v>179</v>
      </c>
      <c r="D41">
        <v>81</v>
      </c>
    </row>
    <row r="42" spans="1:2" ht="12.75">
      <c r="A42" s="45"/>
      <c r="B42" s="74"/>
    </row>
    <row r="43" spans="1:4" ht="12.75">
      <c r="A43" s="1" t="s">
        <v>307</v>
      </c>
      <c r="B43" s="74">
        <f>+C43/(C43+D43)</f>
        <v>0.5052083333333334</v>
      </c>
      <c r="C43">
        <v>194</v>
      </c>
      <c r="D43">
        <v>190</v>
      </c>
    </row>
    <row r="44" spans="1:4" ht="12.75">
      <c r="A44" s="1" t="s">
        <v>308</v>
      </c>
      <c r="B44" s="74">
        <f>+C44/(C44+D44)</f>
        <v>0.5725806451612904</v>
      </c>
      <c r="C44">
        <v>71</v>
      </c>
      <c r="D44">
        <v>53</v>
      </c>
    </row>
    <row r="45" spans="1:4" ht="12.75">
      <c r="A45" s="1" t="s">
        <v>309</v>
      </c>
      <c r="B45" s="74">
        <f>+C45/(C45+D45)</f>
        <v>0.47307692307692306</v>
      </c>
      <c r="C45">
        <v>123</v>
      </c>
      <c r="D45">
        <v>137</v>
      </c>
    </row>
    <row r="46" spans="1:2" ht="12.75">
      <c r="A46" s="45"/>
      <c r="B46" s="74"/>
    </row>
    <row r="47" spans="1:4" ht="12.75">
      <c r="A47" s="1" t="s">
        <v>310</v>
      </c>
      <c r="B47" s="74">
        <f>+C47/(C47+D47)</f>
        <v>0.0625</v>
      </c>
      <c r="C47">
        <v>24</v>
      </c>
      <c r="D47">
        <v>360</v>
      </c>
    </row>
    <row r="48" spans="1:4" ht="12.75">
      <c r="A48" s="1" t="s">
        <v>311</v>
      </c>
      <c r="B48" s="74">
        <f>+C48/(C48+D48)</f>
        <v>0.06451612903225806</v>
      </c>
      <c r="C48">
        <v>8</v>
      </c>
      <c r="D48">
        <v>116</v>
      </c>
    </row>
    <row r="49" spans="1:4" ht="12.75">
      <c r="A49" s="1" t="s">
        <v>312</v>
      </c>
      <c r="B49" s="74">
        <f>+C49/(C49+D49)</f>
        <v>0.06153846153846154</v>
      </c>
      <c r="C49">
        <v>16</v>
      </c>
      <c r="D49">
        <v>244</v>
      </c>
    </row>
    <row r="51" ht="12.75">
      <c r="A51" s="1" t="s">
        <v>313</v>
      </c>
    </row>
    <row r="52" spans="1:2" ht="12.75">
      <c r="A52" t="s">
        <v>83</v>
      </c>
      <c r="B52" s="74">
        <f>+B35</f>
        <v>0.8151041666666666</v>
      </c>
    </row>
    <row r="53" spans="1:2" ht="12.75">
      <c r="A53" t="s">
        <v>304</v>
      </c>
      <c r="B53" s="74">
        <f>+B39</f>
        <v>0.6875</v>
      </c>
    </row>
    <row r="54" spans="1:2" ht="12.75">
      <c r="A54" t="s">
        <v>307</v>
      </c>
      <c r="B54" s="74">
        <f>+B43</f>
        <v>0.5052083333333334</v>
      </c>
    </row>
    <row r="55" spans="1:2" ht="12.75">
      <c r="A55" t="s">
        <v>310</v>
      </c>
      <c r="B55" s="74">
        <f>+B47</f>
        <v>0.0625</v>
      </c>
    </row>
    <row r="58" ht="12.75">
      <c r="A58" s="1" t="s">
        <v>313</v>
      </c>
    </row>
    <row r="59" spans="1:5" ht="12.75">
      <c r="A59" s="75" t="s">
        <v>314</v>
      </c>
      <c r="B59" s="75" t="s">
        <v>315</v>
      </c>
      <c r="C59" s="76">
        <f aca="true" t="shared" si="0" ref="C59:C79">SUM(D59:E59)</f>
        <v>1</v>
      </c>
      <c r="D59" s="76">
        <v>1</v>
      </c>
      <c r="E59" s="76">
        <v>0</v>
      </c>
    </row>
    <row r="60" spans="1:5" ht="12.75">
      <c r="A60" s="75" t="s">
        <v>316</v>
      </c>
      <c r="B60" s="75" t="s">
        <v>317</v>
      </c>
      <c r="C60" s="76">
        <f t="shared" si="0"/>
        <v>1</v>
      </c>
      <c r="D60" s="76">
        <v>1</v>
      </c>
      <c r="E60" s="76">
        <v>0</v>
      </c>
    </row>
    <row r="61" spans="1:5" ht="12.75">
      <c r="A61" s="75" t="s">
        <v>318</v>
      </c>
      <c r="B61" s="75" t="s">
        <v>317</v>
      </c>
      <c r="C61" s="76">
        <f t="shared" si="0"/>
        <v>1</v>
      </c>
      <c r="D61" s="76">
        <v>1</v>
      </c>
      <c r="E61" s="76">
        <v>0</v>
      </c>
    </row>
    <row r="62" spans="1:5" ht="12.75">
      <c r="A62" s="75" t="s">
        <v>319</v>
      </c>
      <c r="B62" s="75" t="s">
        <v>320</v>
      </c>
      <c r="C62" s="76">
        <f t="shared" si="0"/>
        <v>1</v>
      </c>
      <c r="D62" s="76">
        <v>0</v>
      </c>
      <c r="E62" s="76">
        <v>1</v>
      </c>
    </row>
    <row r="63" spans="1:5" ht="12.75">
      <c r="A63" s="75" t="s">
        <v>321</v>
      </c>
      <c r="B63" s="75" t="s">
        <v>322</v>
      </c>
      <c r="C63" s="76">
        <f t="shared" si="0"/>
        <v>1</v>
      </c>
      <c r="D63" s="76">
        <v>1</v>
      </c>
      <c r="E63" s="76">
        <v>0</v>
      </c>
    </row>
    <row r="64" spans="1:5" ht="12.75">
      <c r="A64" s="75" t="s">
        <v>323</v>
      </c>
      <c r="B64" s="75" t="s">
        <v>324</v>
      </c>
      <c r="C64" s="76">
        <f t="shared" si="0"/>
        <v>1</v>
      </c>
      <c r="D64" s="76">
        <v>0</v>
      </c>
      <c r="E64" s="76">
        <v>1</v>
      </c>
    </row>
    <row r="65" spans="1:5" ht="12.75">
      <c r="A65" s="75" t="s">
        <v>325</v>
      </c>
      <c r="B65" s="75" t="s">
        <v>324</v>
      </c>
      <c r="C65" s="76">
        <f t="shared" si="0"/>
        <v>1</v>
      </c>
      <c r="D65" s="76">
        <v>0</v>
      </c>
      <c r="E65" s="76">
        <v>1</v>
      </c>
    </row>
    <row r="66" spans="1:5" ht="12.75">
      <c r="A66" s="75" t="s">
        <v>326</v>
      </c>
      <c r="B66" s="75" t="s">
        <v>315</v>
      </c>
      <c r="C66" s="76">
        <f t="shared" si="0"/>
        <v>1</v>
      </c>
      <c r="D66" s="76">
        <v>1</v>
      </c>
      <c r="E66" s="76">
        <v>0</v>
      </c>
    </row>
    <row r="67" spans="1:5" ht="25.5">
      <c r="A67" s="75" t="s">
        <v>327</v>
      </c>
      <c r="B67" s="75" t="s">
        <v>315</v>
      </c>
      <c r="C67" s="76">
        <f t="shared" si="0"/>
        <v>1</v>
      </c>
      <c r="D67" s="76">
        <v>0</v>
      </c>
      <c r="E67" s="76">
        <v>1</v>
      </c>
    </row>
    <row r="68" spans="1:5" ht="25.5">
      <c r="A68" s="75" t="s">
        <v>328</v>
      </c>
      <c r="B68" s="75" t="s">
        <v>320</v>
      </c>
      <c r="C68" s="76">
        <f t="shared" si="0"/>
        <v>1</v>
      </c>
      <c r="D68" s="76">
        <v>1</v>
      </c>
      <c r="E68" s="76">
        <v>0</v>
      </c>
    </row>
    <row r="69" spans="1:5" ht="12.75">
      <c r="A69" s="75" t="s">
        <v>329</v>
      </c>
      <c r="B69" s="75" t="s">
        <v>330</v>
      </c>
      <c r="C69" s="76">
        <f t="shared" si="0"/>
        <v>1</v>
      </c>
      <c r="D69" s="76">
        <v>0</v>
      </c>
      <c r="E69" s="76">
        <v>1</v>
      </c>
    </row>
    <row r="70" spans="1:5" ht="12.75">
      <c r="A70" s="75" t="s">
        <v>331</v>
      </c>
      <c r="B70" s="75" t="s">
        <v>330</v>
      </c>
      <c r="C70" s="76">
        <f t="shared" si="0"/>
        <v>1</v>
      </c>
      <c r="D70" s="76">
        <v>1</v>
      </c>
      <c r="E70" s="76">
        <v>0</v>
      </c>
    </row>
    <row r="71" spans="1:5" ht="12.75">
      <c r="A71" s="75" t="s">
        <v>332</v>
      </c>
      <c r="B71" s="75" t="s">
        <v>333</v>
      </c>
      <c r="C71" s="76">
        <f t="shared" si="0"/>
        <v>1</v>
      </c>
      <c r="D71" s="76">
        <v>0</v>
      </c>
      <c r="E71" s="76">
        <v>1</v>
      </c>
    </row>
    <row r="72" spans="1:5" ht="25.5">
      <c r="A72" s="75" t="s">
        <v>334</v>
      </c>
      <c r="B72" s="75" t="s">
        <v>333</v>
      </c>
      <c r="C72" s="76">
        <f t="shared" si="0"/>
        <v>1</v>
      </c>
      <c r="D72" s="76">
        <v>0</v>
      </c>
      <c r="E72" s="76">
        <v>1</v>
      </c>
    </row>
    <row r="73" spans="1:5" ht="12.75">
      <c r="A73" s="75" t="s">
        <v>335</v>
      </c>
      <c r="B73" s="75" t="s">
        <v>320</v>
      </c>
      <c r="C73" s="76">
        <f t="shared" si="0"/>
        <v>1</v>
      </c>
      <c r="D73" s="76">
        <v>0</v>
      </c>
      <c r="E73" s="76">
        <v>1</v>
      </c>
    </row>
    <row r="74" spans="1:5" ht="12.75">
      <c r="A74" s="75" t="s">
        <v>336</v>
      </c>
      <c r="B74" s="75" t="s">
        <v>333</v>
      </c>
      <c r="C74" s="76">
        <f t="shared" si="0"/>
        <v>1</v>
      </c>
      <c r="D74" s="76">
        <v>0</v>
      </c>
      <c r="E74" s="76">
        <v>1</v>
      </c>
    </row>
    <row r="75" spans="1:5" ht="25.5">
      <c r="A75" s="75" t="s">
        <v>337</v>
      </c>
      <c r="B75" s="75" t="s">
        <v>315</v>
      </c>
      <c r="C75" s="76">
        <f t="shared" si="0"/>
        <v>3</v>
      </c>
      <c r="D75" s="76">
        <v>0</v>
      </c>
      <c r="E75" s="76">
        <v>3</v>
      </c>
    </row>
    <row r="76" spans="1:5" ht="12.75">
      <c r="A76" s="75" t="s">
        <v>338</v>
      </c>
      <c r="B76" s="75" t="s">
        <v>333</v>
      </c>
      <c r="C76" s="76">
        <f t="shared" si="0"/>
        <v>1</v>
      </c>
      <c r="D76" s="76">
        <v>0</v>
      </c>
      <c r="E76" s="76">
        <v>1</v>
      </c>
    </row>
    <row r="77" spans="1:5" ht="12.75">
      <c r="A77" s="75" t="s">
        <v>339</v>
      </c>
      <c r="B77" s="75" t="s">
        <v>315</v>
      </c>
      <c r="C77" s="76">
        <f t="shared" si="0"/>
        <v>1</v>
      </c>
      <c r="D77" s="76">
        <v>0</v>
      </c>
      <c r="E77" s="76">
        <v>1</v>
      </c>
    </row>
    <row r="78" spans="1:5" ht="12.75">
      <c r="A78" s="75" t="s">
        <v>340</v>
      </c>
      <c r="B78" s="75" t="s">
        <v>341</v>
      </c>
      <c r="C78" s="76">
        <f t="shared" si="0"/>
        <v>1</v>
      </c>
      <c r="D78" s="76">
        <v>1</v>
      </c>
      <c r="E78" s="76">
        <v>0</v>
      </c>
    </row>
    <row r="79" spans="1:5" ht="12.75">
      <c r="A79" s="75" t="s">
        <v>342</v>
      </c>
      <c r="B79" s="75" t="s">
        <v>315</v>
      </c>
      <c r="C79" s="76">
        <f t="shared" si="0"/>
        <v>1</v>
      </c>
      <c r="D79" s="76">
        <v>0</v>
      </c>
      <c r="E79" s="76">
        <v>1</v>
      </c>
    </row>
    <row r="81" spans="2:3" ht="12.75">
      <c r="B81" s="77" t="s">
        <v>343</v>
      </c>
      <c r="C81" s="78"/>
    </row>
    <row r="82" spans="2:3" ht="12.75">
      <c r="B82" s="77" t="s">
        <v>313</v>
      </c>
      <c r="C82" s="78" t="s">
        <v>261</v>
      </c>
    </row>
    <row r="83" spans="2:3" ht="12.75">
      <c r="B83" s="77" t="s">
        <v>315</v>
      </c>
      <c r="C83" s="79">
        <v>8</v>
      </c>
    </row>
    <row r="84" spans="2:3" ht="12.75">
      <c r="B84" s="80" t="s">
        <v>333</v>
      </c>
      <c r="C84" s="81">
        <v>4</v>
      </c>
    </row>
    <row r="85" spans="2:3" ht="12.75">
      <c r="B85" s="80" t="s">
        <v>320</v>
      </c>
      <c r="C85" s="81">
        <v>3</v>
      </c>
    </row>
    <row r="86" spans="2:3" ht="12.75">
      <c r="B86" s="80" t="s">
        <v>330</v>
      </c>
      <c r="C86" s="81">
        <v>2</v>
      </c>
    </row>
    <row r="87" spans="2:3" ht="12.75">
      <c r="B87" s="80" t="s">
        <v>317</v>
      </c>
      <c r="C87" s="81">
        <v>2</v>
      </c>
    </row>
    <row r="88" spans="2:3" ht="12.75">
      <c r="B88" s="80" t="s">
        <v>324</v>
      </c>
      <c r="C88" s="81">
        <v>2</v>
      </c>
    </row>
    <row r="89" spans="2:3" ht="12.75">
      <c r="B89" s="80" t="s">
        <v>322</v>
      </c>
      <c r="C89" s="81">
        <v>1</v>
      </c>
    </row>
    <row r="90" spans="2:3" ht="12.75">
      <c r="B90" s="80" t="s">
        <v>341</v>
      </c>
      <c r="C90" s="81">
        <v>1</v>
      </c>
    </row>
    <row r="91" spans="2:3" ht="12.75">
      <c r="B91" s="82" t="s">
        <v>259</v>
      </c>
      <c r="C91" s="83">
        <v>23</v>
      </c>
    </row>
  </sheetData>
  <sheetProtection password="E1C6" sheet="1"/>
  <hyperlinks>
    <hyperlink ref="E3" location="Inicio!A89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5"/>
  <dimension ref="A1:K37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29.00390625" style="0" customWidth="1"/>
    <col min="2" max="4" width="6.140625" style="0" customWidth="1"/>
    <col min="11" max="11" width="21.00390625" style="0" customWidth="1"/>
  </cols>
  <sheetData>
    <row r="1" ht="12.75">
      <c r="A1" s="1" t="s">
        <v>87</v>
      </c>
    </row>
    <row r="2" ht="12.75">
      <c r="K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41"/>
    </row>
    <row r="6" spans="2:4" ht="12.75">
      <c r="B6" s="54" t="s">
        <v>247</v>
      </c>
      <c r="C6" s="54" t="s">
        <v>301</v>
      </c>
      <c r="D6" s="54" t="s">
        <v>207</v>
      </c>
    </row>
    <row r="7" spans="1:4" s="1" customFormat="1" ht="12.75">
      <c r="A7" s="1" t="s">
        <v>344</v>
      </c>
      <c r="B7" s="84">
        <f>+C7/(C7+D7)</f>
        <v>0.7604166666666666</v>
      </c>
      <c r="C7" s="1">
        <v>292</v>
      </c>
      <c r="D7" s="1">
        <v>92</v>
      </c>
    </row>
    <row r="8" spans="1:4" ht="12.75">
      <c r="A8" s="45" t="s">
        <v>345</v>
      </c>
      <c r="B8" s="74">
        <f>+C8/(C8+D8)</f>
        <v>0.7903225806451613</v>
      </c>
      <c r="C8">
        <v>98</v>
      </c>
      <c r="D8">
        <v>26</v>
      </c>
    </row>
    <row r="9" spans="1:4" ht="12.75">
      <c r="A9" s="45" t="s">
        <v>346</v>
      </c>
      <c r="B9" s="74">
        <f>+C9/(C9+D9)</f>
        <v>0.7461538461538462</v>
      </c>
      <c r="C9">
        <v>194</v>
      </c>
      <c r="D9">
        <v>66</v>
      </c>
    </row>
    <row r="10" spans="1:2" ht="12.75">
      <c r="A10" s="45"/>
      <c r="B10" s="74"/>
    </row>
    <row r="11" spans="1:4" s="1" customFormat="1" ht="12.75">
      <c r="A11" s="1" t="s">
        <v>347</v>
      </c>
      <c r="B11" s="84">
        <f>+C11/(C11+D11)</f>
        <v>0.5260416666666666</v>
      </c>
      <c r="C11" s="1">
        <v>202</v>
      </c>
      <c r="D11" s="1">
        <v>182</v>
      </c>
    </row>
    <row r="12" spans="1:4" ht="12.75">
      <c r="A12" s="45" t="s">
        <v>348</v>
      </c>
      <c r="B12" s="74">
        <f>+C12/(C12+D12)</f>
        <v>0.7258064516129032</v>
      </c>
      <c r="C12">
        <v>90</v>
      </c>
      <c r="D12">
        <v>34</v>
      </c>
    </row>
    <row r="13" spans="1:4" ht="12.75">
      <c r="A13" s="45" t="s">
        <v>349</v>
      </c>
      <c r="B13" s="74">
        <f>+C13/(C13+D13)</f>
        <v>0.4307692307692308</v>
      </c>
      <c r="C13">
        <v>112</v>
      </c>
      <c r="D13">
        <v>148</v>
      </c>
    </row>
    <row r="14" spans="1:2" ht="12.75">
      <c r="A14" s="45"/>
      <c r="B14" s="74"/>
    </row>
    <row r="15" spans="1:4" s="1" customFormat="1" ht="12.75">
      <c r="A15" s="1" t="s">
        <v>90</v>
      </c>
      <c r="B15" s="84">
        <f>+C15/(C15+D15)</f>
        <v>0.3177083333333333</v>
      </c>
      <c r="C15" s="1">
        <v>122</v>
      </c>
      <c r="D15" s="1">
        <v>262</v>
      </c>
    </row>
    <row r="16" spans="1:4" ht="12.75">
      <c r="A16" s="45" t="s">
        <v>350</v>
      </c>
      <c r="B16" s="74">
        <f>+C16/(C16+D16)</f>
        <v>0.45161290322580644</v>
      </c>
      <c r="C16">
        <v>56</v>
      </c>
      <c r="D16">
        <v>68</v>
      </c>
    </row>
    <row r="17" spans="1:4" ht="12.75">
      <c r="A17" s="45" t="s">
        <v>351</v>
      </c>
      <c r="B17" s="74">
        <f>+C17/(C17+D17)</f>
        <v>0.25384615384615383</v>
      </c>
      <c r="C17">
        <v>66</v>
      </c>
      <c r="D17">
        <v>194</v>
      </c>
    </row>
    <row r="18" spans="1:2" ht="12.75">
      <c r="A18" s="45"/>
      <c r="B18" s="74"/>
    </row>
    <row r="19" spans="1:4" s="1" customFormat="1" ht="12.75">
      <c r="A19" s="1" t="s">
        <v>352</v>
      </c>
      <c r="B19" s="84">
        <f>+C19/(C19+D19)</f>
        <v>0.09895833333333333</v>
      </c>
      <c r="C19" s="1">
        <v>38</v>
      </c>
      <c r="D19" s="1">
        <v>346</v>
      </c>
    </row>
    <row r="20" spans="1:4" ht="12.75">
      <c r="A20" s="45" t="s">
        <v>353</v>
      </c>
      <c r="B20" s="74">
        <f>+C20/(C20+D20)</f>
        <v>0.1693548387096774</v>
      </c>
      <c r="C20">
        <v>21</v>
      </c>
      <c r="D20">
        <v>103</v>
      </c>
    </row>
    <row r="21" spans="1:4" ht="12.75">
      <c r="A21" s="45" t="s">
        <v>354</v>
      </c>
      <c r="B21" s="74">
        <f>+C21/(C21+D21)</f>
        <v>0.06538461538461539</v>
      </c>
      <c r="C21">
        <v>17</v>
      </c>
      <c r="D21">
        <v>243</v>
      </c>
    </row>
    <row r="22" spans="1:2" ht="12.75">
      <c r="A22" s="45"/>
      <c r="B22" s="74"/>
    </row>
    <row r="23" spans="1:4" s="1" customFormat="1" ht="12.75">
      <c r="A23" s="1" t="s">
        <v>92</v>
      </c>
      <c r="B23" s="84">
        <f>+C23/(C23+D23)</f>
        <v>0.2760416666666667</v>
      </c>
      <c r="C23" s="1">
        <v>106</v>
      </c>
      <c r="D23" s="1">
        <v>278</v>
      </c>
    </row>
    <row r="24" spans="1:4" ht="12.75">
      <c r="A24" s="45" t="s">
        <v>355</v>
      </c>
      <c r="B24" s="74">
        <f>+C24/(C24+D24)</f>
        <v>0.4596774193548387</v>
      </c>
      <c r="C24">
        <v>57</v>
      </c>
      <c r="D24">
        <v>67</v>
      </c>
    </row>
    <row r="25" spans="1:4" ht="12.75">
      <c r="A25" s="45" t="s">
        <v>356</v>
      </c>
      <c r="B25" s="74">
        <f>+C25/(C25+D25)</f>
        <v>0.18846153846153846</v>
      </c>
      <c r="C25">
        <v>49</v>
      </c>
      <c r="D25">
        <v>211</v>
      </c>
    </row>
    <row r="26" spans="1:2" ht="12.75">
      <c r="A26" s="45"/>
      <c r="B26" s="74"/>
    </row>
    <row r="27" spans="1:4" s="1" customFormat="1" ht="12.75">
      <c r="A27" s="1" t="s">
        <v>93</v>
      </c>
      <c r="B27" s="84">
        <f>+C27/(C27+D27)</f>
        <v>0.515625</v>
      </c>
      <c r="C27" s="1">
        <v>198</v>
      </c>
      <c r="D27" s="1">
        <v>186</v>
      </c>
    </row>
    <row r="28" spans="1:4" ht="12.75">
      <c r="A28" s="45" t="s">
        <v>357</v>
      </c>
      <c r="B28" s="74">
        <f>+C28/(C28+D28)</f>
        <v>0.5887096774193549</v>
      </c>
      <c r="C28">
        <v>73</v>
      </c>
      <c r="D28">
        <v>51</v>
      </c>
    </row>
    <row r="29" spans="1:4" ht="12.75">
      <c r="A29" s="45" t="s">
        <v>358</v>
      </c>
      <c r="B29" s="74">
        <f>+C29/(C29+D29)</f>
        <v>0.4807692307692308</v>
      </c>
      <c r="C29">
        <v>125</v>
      </c>
      <c r="D29">
        <v>135</v>
      </c>
    </row>
    <row r="30" spans="1:2" ht="12.75">
      <c r="A30" s="45"/>
      <c r="B30" s="74"/>
    </row>
    <row r="31" spans="1:4" s="1" customFormat="1" ht="12.75">
      <c r="A31" s="1" t="s">
        <v>94</v>
      </c>
      <c r="B31" s="84">
        <f>+C31/(C31+D31)</f>
        <v>0.3645833333333333</v>
      </c>
      <c r="C31" s="1">
        <v>140</v>
      </c>
      <c r="D31" s="1">
        <v>244</v>
      </c>
    </row>
    <row r="32" spans="1:4" ht="12.75">
      <c r="A32" s="45" t="s">
        <v>359</v>
      </c>
      <c r="B32" s="74">
        <f>+C32/(C32+D32)</f>
        <v>0.4274193548387097</v>
      </c>
      <c r="C32">
        <v>53</v>
      </c>
      <c r="D32">
        <v>71</v>
      </c>
    </row>
    <row r="33" spans="1:4" ht="12.75">
      <c r="A33" s="45" t="s">
        <v>360</v>
      </c>
      <c r="B33" s="74">
        <f>+C33/(C33+D33)</f>
        <v>0.3346153846153846</v>
      </c>
      <c r="C33">
        <v>87</v>
      </c>
      <c r="D33">
        <v>173</v>
      </c>
    </row>
    <row r="34" spans="1:2" ht="12.75">
      <c r="A34" s="45"/>
      <c r="B34" s="74"/>
    </row>
    <row r="35" spans="1:4" s="1" customFormat="1" ht="12.75">
      <c r="A35" s="1" t="s">
        <v>310</v>
      </c>
      <c r="B35" s="84">
        <f>+C35/(C35+D35)</f>
        <v>0.1875</v>
      </c>
      <c r="C35" s="1">
        <v>72</v>
      </c>
      <c r="D35" s="1">
        <v>312</v>
      </c>
    </row>
    <row r="36" spans="1:4" ht="12.75">
      <c r="A36" s="45" t="s">
        <v>311</v>
      </c>
      <c r="B36" s="74">
        <f>+C36/(C36+D36)</f>
        <v>0.25</v>
      </c>
      <c r="C36">
        <v>31</v>
      </c>
      <c r="D36">
        <v>93</v>
      </c>
    </row>
    <row r="37" spans="1:4" ht="12.75">
      <c r="A37" s="45" t="s">
        <v>312</v>
      </c>
      <c r="B37" s="74">
        <f>+C37/(C37+D37)</f>
        <v>0.1576923076923077</v>
      </c>
      <c r="C37">
        <v>41</v>
      </c>
      <c r="D37">
        <v>219</v>
      </c>
    </row>
  </sheetData>
  <sheetProtection password="E1C6" sheet="1"/>
  <hyperlinks>
    <hyperlink ref="K2" location="Inicio!A9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8"/>
  <dimension ref="A1:K25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3.8515625" style="0" customWidth="1"/>
    <col min="2" max="4" width="5.28125" style="0" customWidth="1"/>
    <col min="11" max="11" width="21.00390625" style="0" customWidth="1"/>
  </cols>
  <sheetData>
    <row r="1" ht="12.75">
      <c r="A1" s="1" t="s">
        <v>96</v>
      </c>
    </row>
    <row r="2" spans="1:11" ht="12.75">
      <c r="A2" s="1"/>
      <c r="K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60"/>
    </row>
    <row r="6" spans="2:4" ht="12.75">
      <c r="B6" s="54" t="s">
        <v>361</v>
      </c>
      <c r="C6" s="54" t="s">
        <v>301</v>
      </c>
      <c r="D6" s="54" t="s">
        <v>207</v>
      </c>
    </row>
    <row r="7" spans="1:4" s="1" customFormat="1" ht="12.75">
      <c r="A7" s="1" t="s">
        <v>347</v>
      </c>
      <c r="B7" s="85">
        <f>+C7/(C7+D7)</f>
        <v>0.5104166666666666</v>
      </c>
      <c r="C7" s="54">
        <v>196</v>
      </c>
      <c r="D7" s="54">
        <v>188</v>
      </c>
    </row>
    <row r="8" spans="1:4" ht="12.75">
      <c r="A8" s="45" t="s">
        <v>348</v>
      </c>
      <c r="B8" s="86">
        <f>+C8/(C8+D8)</f>
        <v>0.6532258064516129</v>
      </c>
      <c r="C8" s="55">
        <v>81</v>
      </c>
      <c r="D8" s="55">
        <v>43</v>
      </c>
    </row>
    <row r="9" spans="1:4" ht="12.75">
      <c r="A9" s="45" t="s">
        <v>349</v>
      </c>
      <c r="B9" s="86">
        <f>+C9/(C9+D9)</f>
        <v>0.4423076923076923</v>
      </c>
      <c r="C9" s="55">
        <v>115</v>
      </c>
      <c r="D9" s="55">
        <v>145</v>
      </c>
    </row>
    <row r="10" spans="2:4" ht="12.75">
      <c r="B10" s="86"/>
      <c r="C10" s="55"/>
      <c r="D10" s="55"/>
    </row>
    <row r="11" spans="1:4" s="1" customFormat="1" ht="12.75">
      <c r="A11" s="1" t="s">
        <v>362</v>
      </c>
      <c r="B11" s="85">
        <f>+C11/(C11+D11)</f>
        <v>0.421875</v>
      </c>
      <c r="C11" s="54">
        <v>162</v>
      </c>
      <c r="D11" s="54">
        <v>222</v>
      </c>
    </row>
    <row r="12" spans="1:4" ht="12.75">
      <c r="A12" s="45" t="s">
        <v>363</v>
      </c>
      <c r="B12" s="86">
        <f>+C12/(C12+D12)</f>
        <v>0.41935483870967744</v>
      </c>
      <c r="C12" s="55">
        <v>52</v>
      </c>
      <c r="D12" s="55">
        <v>72</v>
      </c>
    </row>
    <row r="13" spans="1:4" ht="12.75">
      <c r="A13" s="45" t="s">
        <v>364</v>
      </c>
      <c r="B13" s="86">
        <f>+C13/(C13+D13)</f>
        <v>0.4230769230769231</v>
      </c>
      <c r="C13" s="55">
        <v>110</v>
      </c>
      <c r="D13" s="55">
        <v>150</v>
      </c>
    </row>
    <row r="14" spans="2:4" ht="12.75">
      <c r="B14" s="86"/>
      <c r="C14" s="55"/>
      <c r="D14" s="55"/>
    </row>
    <row r="15" spans="1:4" s="1" customFormat="1" ht="12.75">
      <c r="A15" s="1" t="s">
        <v>99</v>
      </c>
      <c r="B15" s="85">
        <f>+C15/(C15+D15)</f>
        <v>0.21875</v>
      </c>
      <c r="C15" s="54">
        <v>84</v>
      </c>
      <c r="D15" s="54">
        <v>300</v>
      </c>
    </row>
    <row r="16" spans="1:4" ht="12.75">
      <c r="A16" s="45" t="s">
        <v>248</v>
      </c>
      <c r="B16" s="86">
        <f>+C16/(C16+D16)</f>
        <v>0.20967741935483872</v>
      </c>
      <c r="C16" s="55">
        <v>26</v>
      </c>
      <c r="D16" s="55">
        <v>98</v>
      </c>
    </row>
    <row r="17" spans="1:4" ht="12.75">
      <c r="A17" s="45" t="s">
        <v>249</v>
      </c>
      <c r="B17" s="86">
        <f>+C17/(C17+D17)</f>
        <v>0.2230769230769231</v>
      </c>
      <c r="C17" s="55">
        <v>58</v>
      </c>
      <c r="D17" s="55">
        <v>202</v>
      </c>
    </row>
    <row r="18" spans="2:4" ht="12.75">
      <c r="B18" s="86"/>
      <c r="C18" s="55"/>
      <c r="D18" s="55"/>
    </row>
    <row r="19" spans="1:4" s="1" customFormat="1" ht="12.75">
      <c r="A19" s="1" t="s">
        <v>365</v>
      </c>
      <c r="B19" s="85">
        <f>+C19/(C19+D19)</f>
        <v>0.625</v>
      </c>
      <c r="C19" s="54">
        <v>240</v>
      </c>
      <c r="D19" s="54">
        <v>144</v>
      </c>
    </row>
    <row r="20" spans="1:4" ht="12.75">
      <c r="A20" s="45" t="s">
        <v>248</v>
      </c>
      <c r="B20" s="86">
        <f>+C20/(C20+D20)</f>
        <v>0.6532258064516129</v>
      </c>
      <c r="C20" s="55">
        <v>81</v>
      </c>
      <c r="D20" s="55">
        <v>43</v>
      </c>
    </row>
    <row r="21" spans="1:4" ht="12.75">
      <c r="A21" s="45" t="s">
        <v>249</v>
      </c>
      <c r="B21" s="86">
        <f>+C21/(C21+D21)</f>
        <v>0.6115384615384616</v>
      </c>
      <c r="C21" s="55">
        <v>159</v>
      </c>
      <c r="D21" s="55">
        <v>101</v>
      </c>
    </row>
    <row r="22" spans="2:4" ht="12.75">
      <c r="B22" s="55"/>
      <c r="C22" s="55"/>
      <c r="D22" s="55"/>
    </row>
    <row r="23" spans="1:4" s="1" customFormat="1" ht="12.75">
      <c r="A23" s="1" t="s">
        <v>310</v>
      </c>
      <c r="B23" s="85">
        <f>+C23/(C23+D23)</f>
        <v>0.2265625</v>
      </c>
      <c r="C23" s="54">
        <v>87</v>
      </c>
      <c r="D23" s="54">
        <v>297</v>
      </c>
    </row>
    <row r="24" spans="1:4" ht="12.75">
      <c r="A24" s="45" t="s">
        <v>248</v>
      </c>
      <c r="B24" s="86">
        <f>+C24/(C24+D24)</f>
        <v>0.20967741935483872</v>
      </c>
      <c r="C24" s="55">
        <v>26</v>
      </c>
      <c r="D24" s="55">
        <v>98</v>
      </c>
    </row>
    <row r="25" spans="1:4" ht="12.75">
      <c r="A25" s="45" t="s">
        <v>249</v>
      </c>
      <c r="B25" s="86">
        <f>+C25/(C25+D25)</f>
        <v>0.23461538461538461</v>
      </c>
      <c r="C25" s="55">
        <v>61</v>
      </c>
      <c r="D25" s="55">
        <v>199</v>
      </c>
    </row>
  </sheetData>
  <sheetProtection password="E1C6" sheet="1"/>
  <hyperlinks>
    <hyperlink ref="K2" location="Inicio!A10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4"/>
  <dimension ref="A1:M81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33.8515625" style="0" customWidth="1"/>
    <col min="2" max="2" width="9.57421875" style="0" customWidth="1"/>
    <col min="3" max="4" width="8.421875" style="0" customWidth="1"/>
    <col min="5" max="5" width="11.28125" style="0" customWidth="1"/>
    <col min="6" max="6" width="12.8515625" style="0" customWidth="1"/>
    <col min="7" max="7" width="13.28125" style="0" customWidth="1"/>
    <col min="8" max="10" width="8.421875" style="0" customWidth="1"/>
    <col min="11" max="11" width="10.7109375" style="0" customWidth="1"/>
    <col min="12" max="12" width="13.00390625" style="0" customWidth="1"/>
    <col min="13" max="13" width="21.7109375" style="0" customWidth="1"/>
  </cols>
  <sheetData>
    <row r="1" spans="1:8" ht="15.75" customHeight="1">
      <c r="A1" s="1" t="s">
        <v>101</v>
      </c>
      <c r="B1" s="41"/>
      <c r="C1" s="41"/>
      <c r="D1" s="41"/>
      <c r="E1" s="41"/>
      <c r="F1" s="41"/>
      <c r="G1" s="41"/>
      <c r="H1" s="41"/>
    </row>
    <row r="2" ht="12.75">
      <c r="A2" s="60"/>
    </row>
    <row r="3" spans="1:13" ht="12.75">
      <c r="A3" s="41" t="s">
        <v>204</v>
      </c>
      <c r="M3" s="22" t="s">
        <v>203</v>
      </c>
    </row>
    <row r="4" ht="12.75">
      <c r="A4" s="41" t="s">
        <v>205</v>
      </c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2.75">
      <c r="A37" s="60"/>
    </row>
    <row r="38" spans="1:13" ht="12.75">
      <c r="A38" s="43"/>
      <c r="B38" s="87"/>
      <c r="C38" s="87"/>
      <c r="D38" s="87"/>
      <c r="E38" s="87"/>
      <c r="F38" s="87"/>
      <c r="G38" s="87"/>
      <c r="H38" s="87"/>
      <c r="I38" s="19">
        <v>1</v>
      </c>
      <c r="J38" s="19">
        <v>2</v>
      </c>
      <c r="K38" s="19">
        <v>3</v>
      </c>
      <c r="L38" s="19">
        <v>4</v>
      </c>
      <c r="M38" s="19">
        <v>5</v>
      </c>
    </row>
    <row r="39" spans="2:13" ht="24">
      <c r="B39" s="19" t="s">
        <v>250</v>
      </c>
      <c r="C39" s="88" t="s">
        <v>275</v>
      </c>
      <c r="D39" s="88" t="s">
        <v>276</v>
      </c>
      <c r="E39" s="88" t="s">
        <v>277</v>
      </c>
      <c r="F39" s="88" t="s">
        <v>278</v>
      </c>
      <c r="G39" s="88" t="s">
        <v>366</v>
      </c>
      <c r="H39" s="19"/>
      <c r="I39" s="88" t="s">
        <v>275</v>
      </c>
      <c r="J39" s="88" t="s">
        <v>276</v>
      </c>
      <c r="K39" s="88" t="s">
        <v>277</v>
      </c>
      <c r="L39" s="88" t="s">
        <v>278</v>
      </c>
      <c r="M39" s="88" t="s">
        <v>366</v>
      </c>
    </row>
    <row r="40" spans="1:13" ht="12.75">
      <c r="A40" t="s">
        <v>344</v>
      </c>
      <c r="B40" s="89">
        <f>SUMPRODUCT($I$38:$M$38,I40:M40)/SUM(I40:M40)</f>
        <v>3.4166666666666665</v>
      </c>
      <c r="C40" s="74">
        <f aca="true" t="shared" si="0" ref="C40:G42">+I40/SUM($I40:$M40)</f>
        <v>0.1111111111111111</v>
      </c>
      <c r="D40" s="74">
        <f t="shared" si="0"/>
        <v>0.14506172839506173</v>
      </c>
      <c r="E40" s="74">
        <f t="shared" si="0"/>
        <v>0.2191358024691358</v>
      </c>
      <c r="F40" s="74">
        <f t="shared" si="0"/>
        <v>0.2654320987654321</v>
      </c>
      <c r="G40" s="74">
        <f t="shared" si="0"/>
        <v>0.25925925925925924</v>
      </c>
      <c r="I40">
        <v>36</v>
      </c>
      <c r="J40">
        <v>47</v>
      </c>
      <c r="K40">
        <v>71</v>
      </c>
      <c r="L40">
        <v>86</v>
      </c>
      <c r="M40">
        <v>84</v>
      </c>
    </row>
    <row r="41" spans="1:13" ht="12.75">
      <c r="A41" s="45" t="s">
        <v>248</v>
      </c>
      <c r="B41" s="89">
        <f>SUMPRODUCT($I$38:$M$38,I41:M41)/SUM(I41:M41)</f>
        <v>3.435185185185185</v>
      </c>
      <c r="C41" s="74">
        <f t="shared" si="0"/>
        <v>0.09259259259259259</v>
      </c>
      <c r="D41" s="74">
        <f t="shared" si="0"/>
        <v>0.14814814814814814</v>
      </c>
      <c r="E41" s="74">
        <f t="shared" si="0"/>
        <v>0.25</v>
      </c>
      <c r="F41" s="74">
        <f t="shared" si="0"/>
        <v>0.25</v>
      </c>
      <c r="G41" s="74">
        <f t="shared" si="0"/>
        <v>0.25925925925925924</v>
      </c>
      <c r="I41">
        <v>10</v>
      </c>
      <c r="J41">
        <v>16</v>
      </c>
      <c r="K41">
        <v>27</v>
      </c>
      <c r="L41">
        <v>27</v>
      </c>
      <c r="M41">
        <v>28</v>
      </c>
    </row>
    <row r="42" spans="1:13" ht="12.75">
      <c r="A42" s="45" t="s">
        <v>249</v>
      </c>
      <c r="B42" s="89">
        <f>SUMPRODUCT($I$38:$M$38,I42:M42)/SUM(I42:M42)</f>
        <v>3.4074074074074074</v>
      </c>
      <c r="C42" s="74">
        <f t="shared" si="0"/>
        <v>0.12037037037037036</v>
      </c>
      <c r="D42" s="74">
        <f t="shared" si="0"/>
        <v>0.14351851851851852</v>
      </c>
      <c r="E42" s="74">
        <f t="shared" si="0"/>
        <v>0.2037037037037037</v>
      </c>
      <c r="F42" s="74">
        <f t="shared" si="0"/>
        <v>0.27314814814814814</v>
      </c>
      <c r="G42" s="74">
        <f t="shared" si="0"/>
        <v>0.25925925925925924</v>
      </c>
      <c r="I42">
        <v>26</v>
      </c>
      <c r="J42">
        <v>31</v>
      </c>
      <c r="K42">
        <v>44</v>
      </c>
      <c r="L42">
        <v>59</v>
      </c>
      <c r="M42">
        <v>56</v>
      </c>
    </row>
    <row r="43" ht="12.75">
      <c r="B43" s="89"/>
    </row>
    <row r="44" spans="1:13" ht="12.75">
      <c r="A44" t="s">
        <v>347</v>
      </c>
      <c r="B44" s="89">
        <f>SUMPRODUCT($I$38:$M$38,I44:M44)/SUM(I44:M44)</f>
        <v>2.8262295081967213</v>
      </c>
      <c r="C44" s="74">
        <f aca="true" t="shared" si="1" ref="C44:G46">+I44/SUM($I44:$M44)</f>
        <v>0.18688524590163935</v>
      </c>
      <c r="D44" s="74">
        <f t="shared" si="1"/>
        <v>0.21311475409836064</v>
      </c>
      <c r="E44" s="74">
        <f t="shared" si="1"/>
        <v>0.28852459016393445</v>
      </c>
      <c r="F44" s="74">
        <f t="shared" si="1"/>
        <v>0.2098360655737705</v>
      </c>
      <c r="G44" s="74">
        <f t="shared" si="1"/>
        <v>0.10163934426229508</v>
      </c>
      <c r="I44">
        <v>57</v>
      </c>
      <c r="J44">
        <v>65</v>
      </c>
      <c r="K44">
        <v>88</v>
      </c>
      <c r="L44">
        <v>64</v>
      </c>
      <c r="M44">
        <v>31</v>
      </c>
    </row>
    <row r="45" spans="1:13" ht="12.75">
      <c r="A45" s="45" t="s">
        <v>248</v>
      </c>
      <c r="B45" s="89">
        <f>SUMPRODUCT($I$38:$M$38,I45:M45)/SUM(I45:M45)</f>
        <v>2.955357142857143</v>
      </c>
      <c r="C45" s="74">
        <f t="shared" si="1"/>
        <v>0.08928571428571429</v>
      </c>
      <c r="D45" s="74">
        <f t="shared" si="1"/>
        <v>0.21428571428571427</v>
      </c>
      <c r="E45" s="74">
        <f t="shared" si="1"/>
        <v>0.4107142857142857</v>
      </c>
      <c r="F45" s="74">
        <f t="shared" si="1"/>
        <v>0.22321428571428573</v>
      </c>
      <c r="G45" s="74">
        <f t="shared" si="1"/>
        <v>0.0625</v>
      </c>
      <c r="I45">
        <v>10</v>
      </c>
      <c r="J45">
        <v>24</v>
      </c>
      <c r="K45">
        <v>46</v>
      </c>
      <c r="L45">
        <v>25</v>
      </c>
      <c r="M45">
        <v>7</v>
      </c>
    </row>
    <row r="46" spans="1:13" ht="12.75">
      <c r="A46" s="45" t="s">
        <v>249</v>
      </c>
      <c r="B46" s="89">
        <f>SUMPRODUCT($I$38:$M$38,I46:M46)/SUM(I46:M46)</f>
        <v>2.7512953367875648</v>
      </c>
      <c r="C46" s="74">
        <f t="shared" si="1"/>
        <v>0.24352331606217617</v>
      </c>
      <c r="D46" s="74">
        <f t="shared" si="1"/>
        <v>0.21243523316062177</v>
      </c>
      <c r="E46" s="74">
        <f t="shared" si="1"/>
        <v>0.21761658031088082</v>
      </c>
      <c r="F46" s="74">
        <f t="shared" si="1"/>
        <v>0.20207253886010362</v>
      </c>
      <c r="G46" s="74">
        <f t="shared" si="1"/>
        <v>0.12435233160621761</v>
      </c>
      <c r="I46">
        <v>47</v>
      </c>
      <c r="J46">
        <v>41</v>
      </c>
      <c r="K46">
        <v>42</v>
      </c>
      <c r="L46">
        <v>39</v>
      </c>
      <c r="M46">
        <v>24</v>
      </c>
    </row>
    <row r="47" ht="12.75">
      <c r="B47" s="89"/>
    </row>
    <row r="48" spans="1:13" ht="12.75">
      <c r="A48" t="s">
        <v>90</v>
      </c>
      <c r="B48" s="89">
        <f>SUMPRODUCT($I$38:$M$38,I48:M48)/SUM(I48:M48)</f>
        <v>2.3740458015267176</v>
      </c>
      <c r="C48" s="74">
        <f aca="true" t="shared" si="2" ref="C48:G50">+I48/SUM($I48:$M48)</f>
        <v>0.4122137404580153</v>
      </c>
      <c r="D48" s="74">
        <f t="shared" si="2"/>
        <v>0.1183206106870229</v>
      </c>
      <c r="E48" s="74">
        <f t="shared" si="2"/>
        <v>0.22519083969465647</v>
      </c>
      <c r="F48" s="74">
        <f t="shared" si="2"/>
        <v>0.1717557251908397</v>
      </c>
      <c r="G48" s="74">
        <f t="shared" si="2"/>
        <v>0.07251908396946564</v>
      </c>
      <c r="I48">
        <v>108</v>
      </c>
      <c r="J48">
        <v>31</v>
      </c>
      <c r="K48">
        <v>59</v>
      </c>
      <c r="L48">
        <v>45</v>
      </c>
      <c r="M48">
        <v>19</v>
      </c>
    </row>
    <row r="49" spans="1:13" ht="12.75">
      <c r="A49" s="45" t="s">
        <v>248</v>
      </c>
      <c r="B49" s="89">
        <f>SUMPRODUCT($I$38:$M$38,I49:M49)/SUM(I49:M49)</f>
        <v>2.6344086021505375</v>
      </c>
      <c r="C49" s="74">
        <f t="shared" si="2"/>
        <v>0.2903225806451613</v>
      </c>
      <c r="D49" s="74">
        <f t="shared" si="2"/>
        <v>0.15053763440860216</v>
      </c>
      <c r="E49" s="74">
        <f t="shared" si="2"/>
        <v>0.26881720430107525</v>
      </c>
      <c r="F49" s="74">
        <f t="shared" si="2"/>
        <v>0.21505376344086022</v>
      </c>
      <c r="G49" s="74">
        <f t="shared" si="2"/>
        <v>0.07526881720430108</v>
      </c>
      <c r="I49">
        <v>27</v>
      </c>
      <c r="J49">
        <v>14</v>
      </c>
      <c r="K49">
        <v>25</v>
      </c>
      <c r="L49">
        <v>20</v>
      </c>
      <c r="M49">
        <v>7</v>
      </c>
    </row>
    <row r="50" spans="1:13" ht="12.75">
      <c r="A50" s="45" t="s">
        <v>249</v>
      </c>
      <c r="B50" s="89">
        <f>SUMPRODUCT($I$38:$M$38,I50:M50)/SUM(I50:M50)</f>
        <v>2.230769230769231</v>
      </c>
      <c r="C50" s="74">
        <f t="shared" si="2"/>
        <v>0.47928994082840237</v>
      </c>
      <c r="D50" s="74">
        <f t="shared" si="2"/>
        <v>0.10059171597633136</v>
      </c>
      <c r="E50" s="74">
        <f t="shared" si="2"/>
        <v>0.20118343195266272</v>
      </c>
      <c r="F50" s="74">
        <f t="shared" si="2"/>
        <v>0.14792899408284024</v>
      </c>
      <c r="G50" s="74">
        <f t="shared" si="2"/>
        <v>0.07100591715976332</v>
      </c>
      <c r="I50">
        <v>81</v>
      </c>
      <c r="J50">
        <v>17</v>
      </c>
      <c r="K50">
        <v>34</v>
      </c>
      <c r="L50">
        <v>25</v>
      </c>
      <c r="M50">
        <v>12</v>
      </c>
    </row>
    <row r="51" ht="12.75">
      <c r="B51" s="89"/>
    </row>
    <row r="52" spans="1:13" ht="12.75">
      <c r="A52" t="s">
        <v>91</v>
      </c>
      <c r="B52" s="89">
        <f>SUMPRODUCT($I$38:$M$38,I52:M52)/SUM(I52:M52)</f>
        <v>1.61244019138756</v>
      </c>
      <c r="C52" s="74">
        <f aca="true" t="shared" si="3" ref="C52:G54">+I52/SUM($I52:$M52)</f>
        <v>0.784688995215311</v>
      </c>
      <c r="D52" s="74">
        <f t="shared" si="3"/>
        <v>0.03827751196172249</v>
      </c>
      <c r="E52" s="74">
        <f t="shared" si="3"/>
        <v>0.03349282296650718</v>
      </c>
      <c r="F52" s="74">
        <f t="shared" si="3"/>
        <v>0.06698564593301436</v>
      </c>
      <c r="G52" s="74">
        <f t="shared" si="3"/>
        <v>0.07655502392344497</v>
      </c>
      <c r="I52">
        <v>164</v>
      </c>
      <c r="J52">
        <v>8</v>
      </c>
      <c r="K52">
        <v>7</v>
      </c>
      <c r="L52">
        <v>14</v>
      </c>
      <c r="M52">
        <v>16</v>
      </c>
    </row>
    <row r="53" spans="1:13" ht="12.75">
      <c r="A53" s="45" t="s">
        <v>248</v>
      </c>
      <c r="B53" s="89">
        <f>SUMPRODUCT($I$38:$M$38,I53:M53)/SUM(I53:M53)</f>
        <v>1.7285714285714286</v>
      </c>
      <c r="C53" s="74">
        <f t="shared" si="3"/>
        <v>0.7142857142857143</v>
      </c>
      <c r="D53" s="74">
        <f t="shared" si="3"/>
        <v>0.07142857142857142</v>
      </c>
      <c r="E53" s="74">
        <f t="shared" si="3"/>
        <v>0.05714285714285714</v>
      </c>
      <c r="F53" s="74">
        <f t="shared" si="3"/>
        <v>0.08571428571428572</v>
      </c>
      <c r="G53" s="74">
        <f t="shared" si="3"/>
        <v>0.07142857142857142</v>
      </c>
      <c r="I53">
        <v>50</v>
      </c>
      <c r="J53">
        <v>5</v>
      </c>
      <c r="K53">
        <v>4</v>
      </c>
      <c r="L53">
        <v>6</v>
      </c>
      <c r="M53">
        <v>5</v>
      </c>
    </row>
    <row r="54" spans="1:13" ht="12.75">
      <c r="A54" s="45" t="s">
        <v>249</v>
      </c>
      <c r="B54" s="89">
        <f>SUMPRODUCT($I$38:$M$38,I54:M54)/SUM(I54:M54)</f>
        <v>1.5539568345323742</v>
      </c>
      <c r="C54" s="74">
        <f t="shared" si="3"/>
        <v>0.8201438848920863</v>
      </c>
      <c r="D54" s="74">
        <f t="shared" si="3"/>
        <v>0.02158273381294964</v>
      </c>
      <c r="E54" s="74">
        <f t="shared" si="3"/>
        <v>0.02158273381294964</v>
      </c>
      <c r="F54" s="74">
        <f t="shared" si="3"/>
        <v>0.05755395683453238</v>
      </c>
      <c r="G54" s="74">
        <f t="shared" si="3"/>
        <v>0.07913669064748201</v>
      </c>
      <c r="I54">
        <v>114</v>
      </c>
      <c r="J54">
        <v>3</v>
      </c>
      <c r="K54">
        <v>3</v>
      </c>
      <c r="L54">
        <v>8</v>
      </c>
      <c r="M54">
        <v>11</v>
      </c>
    </row>
    <row r="55" ht="12.75">
      <c r="B55" s="89"/>
    </row>
    <row r="56" spans="1:13" ht="12.75">
      <c r="A56" t="s">
        <v>92</v>
      </c>
      <c r="B56" s="89">
        <f>SUMPRODUCT($I$38:$M$38,I56:M56)/SUM(I56:M56)</f>
        <v>2.0390625</v>
      </c>
      <c r="C56" s="74">
        <f aca="true" t="shared" si="4" ref="C56:G58">+I56/SUM($I56:$M56)</f>
        <v>0.38671875</v>
      </c>
      <c r="D56" s="74">
        <f t="shared" si="4"/>
        <v>0.33984375</v>
      </c>
      <c r="E56" s="74">
        <f t="shared" si="4"/>
        <v>0.171875</v>
      </c>
      <c r="F56" s="74">
        <f t="shared" si="4"/>
        <v>0.05078125</v>
      </c>
      <c r="G56" s="74">
        <f t="shared" si="4"/>
        <v>0.05078125</v>
      </c>
      <c r="I56">
        <v>99</v>
      </c>
      <c r="J56">
        <v>87</v>
      </c>
      <c r="K56">
        <v>44</v>
      </c>
      <c r="L56">
        <v>13</v>
      </c>
      <c r="M56">
        <v>13</v>
      </c>
    </row>
    <row r="57" spans="1:13" ht="12.75">
      <c r="A57" s="45" t="s">
        <v>248</v>
      </c>
      <c r="B57" s="89">
        <f>SUMPRODUCT($I$38:$M$38,I57:M57)/SUM(I57:M57)</f>
        <v>2.2989690721649483</v>
      </c>
      <c r="C57" s="74">
        <f t="shared" si="4"/>
        <v>0.21649484536082475</v>
      </c>
      <c r="D57" s="74">
        <f t="shared" si="4"/>
        <v>0.4329896907216495</v>
      </c>
      <c r="E57" s="74">
        <f t="shared" si="4"/>
        <v>0.2268041237113402</v>
      </c>
      <c r="F57" s="74">
        <f t="shared" si="4"/>
        <v>0.08247422680412371</v>
      </c>
      <c r="G57" s="74">
        <f t="shared" si="4"/>
        <v>0.041237113402061855</v>
      </c>
      <c r="I57">
        <v>21</v>
      </c>
      <c r="J57">
        <v>42</v>
      </c>
      <c r="K57">
        <v>22</v>
      </c>
      <c r="L57">
        <v>8</v>
      </c>
      <c r="M57">
        <v>4</v>
      </c>
    </row>
    <row r="58" spans="1:13" ht="12.75">
      <c r="A58" s="45" t="s">
        <v>249</v>
      </c>
      <c r="B58" s="89">
        <f>SUMPRODUCT($I$38:$M$38,I58:M58)/SUM(I58:M58)</f>
        <v>1.880503144654088</v>
      </c>
      <c r="C58" s="74">
        <f t="shared" si="4"/>
        <v>0.49056603773584906</v>
      </c>
      <c r="D58" s="74">
        <f t="shared" si="4"/>
        <v>0.2830188679245283</v>
      </c>
      <c r="E58" s="74">
        <f t="shared" si="4"/>
        <v>0.13836477987421383</v>
      </c>
      <c r="F58" s="74">
        <f t="shared" si="4"/>
        <v>0.031446540880503145</v>
      </c>
      <c r="G58" s="74">
        <f t="shared" si="4"/>
        <v>0.05660377358490566</v>
      </c>
      <c r="I58">
        <v>78</v>
      </c>
      <c r="J58">
        <v>45</v>
      </c>
      <c r="K58">
        <v>22</v>
      </c>
      <c r="L58">
        <v>5</v>
      </c>
      <c r="M58">
        <v>9</v>
      </c>
    </row>
    <row r="59" ht="12.75">
      <c r="B59" s="90"/>
    </row>
    <row r="60" spans="1:13" ht="12.75">
      <c r="A60" t="s">
        <v>93</v>
      </c>
      <c r="B60" s="89">
        <f>SUMPRODUCT($I$38:$M$38,I60:M60)/SUM(I60:M60)</f>
        <v>2.4147157190635453</v>
      </c>
      <c r="C60" s="74">
        <f aca="true" t="shared" si="5" ref="C60:G62">+I60/SUM($I60:$M60)</f>
        <v>0.19732441471571907</v>
      </c>
      <c r="D60" s="74">
        <f t="shared" si="5"/>
        <v>0.3712374581939799</v>
      </c>
      <c r="E60" s="74">
        <f t="shared" si="5"/>
        <v>0.28762541806020064</v>
      </c>
      <c r="F60" s="74">
        <f t="shared" si="5"/>
        <v>0.10702341137123746</v>
      </c>
      <c r="G60" s="74">
        <f t="shared" si="5"/>
        <v>0.03678929765886288</v>
      </c>
      <c r="I60">
        <v>59</v>
      </c>
      <c r="J60">
        <v>111</v>
      </c>
      <c r="K60">
        <v>86</v>
      </c>
      <c r="L60">
        <v>32</v>
      </c>
      <c r="M60">
        <v>11</v>
      </c>
    </row>
    <row r="61" spans="1:13" ht="12.75">
      <c r="A61" s="45" t="s">
        <v>248</v>
      </c>
      <c r="B61" s="89">
        <f>SUMPRODUCT($I$38:$M$38,I61:M61)/SUM(I61:M61)</f>
        <v>2.327433628318584</v>
      </c>
      <c r="C61" s="74">
        <f t="shared" si="5"/>
        <v>0.20353982300884957</v>
      </c>
      <c r="D61" s="74">
        <f t="shared" si="5"/>
        <v>0.4247787610619469</v>
      </c>
      <c r="E61" s="74">
        <f t="shared" si="5"/>
        <v>0.23893805309734514</v>
      </c>
      <c r="F61" s="74">
        <f t="shared" si="5"/>
        <v>0.10619469026548672</v>
      </c>
      <c r="G61" s="74">
        <f t="shared" si="5"/>
        <v>0.02654867256637168</v>
      </c>
      <c r="I61">
        <v>23</v>
      </c>
      <c r="J61">
        <v>48</v>
      </c>
      <c r="K61">
        <v>27</v>
      </c>
      <c r="L61">
        <v>12</v>
      </c>
      <c r="M61">
        <v>3</v>
      </c>
    </row>
    <row r="62" spans="1:13" ht="12.75">
      <c r="A62" s="45" t="s">
        <v>249</v>
      </c>
      <c r="B62" s="89">
        <f>SUMPRODUCT($I$38:$M$38,I62:M62)/SUM(I62:M62)</f>
        <v>2.467741935483871</v>
      </c>
      <c r="C62" s="74">
        <f t="shared" si="5"/>
        <v>0.1935483870967742</v>
      </c>
      <c r="D62" s="74">
        <f t="shared" si="5"/>
        <v>0.3387096774193548</v>
      </c>
      <c r="E62" s="74">
        <f t="shared" si="5"/>
        <v>0.3172043010752688</v>
      </c>
      <c r="F62" s="74">
        <f t="shared" si="5"/>
        <v>0.10752688172043011</v>
      </c>
      <c r="G62" s="74">
        <f t="shared" si="5"/>
        <v>0.043010752688172046</v>
      </c>
      <c r="I62">
        <v>36</v>
      </c>
      <c r="J62">
        <v>63</v>
      </c>
      <c r="K62">
        <v>59</v>
      </c>
      <c r="L62">
        <v>20</v>
      </c>
      <c r="M62">
        <v>8</v>
      </c>
    </row>
    <row r="63" ht="12.75">
      <c r="B63" s="90"/>
    </row>
    <row r="64" spans="1:13" ht="12.75">
      <c r="A64" t="s">
        <v>94</v>
      </c>
      <c r="B64" s="89">
        <f>SUMPRODUCT($I$38:$M$38,I64:M64)/SUM(I64:M64)</f>
        <v>2.304029304029304</v>
      </c>
      <c r="C64" s="74">
        <f aca="true" t="shared" si="6" ref="C64:G66">+I64/SUM($I64:$M64)</f>
        <v>0.2783882783882784</v>
      </c>
      <c r="D64" s="74">
        <f t="shared" si="6"/>
        <v>0.31868131868131866</v>
      </c>
      <c r="E64" s="74">
        <f t="shared" si="6"/>
        <v>0.2454212454212454</v>
      </c>
      <c r="F64" s="74">
        <f t="shared" si="6"/>
        <v>0.13553113553113552</v>
      </c>
      <c r="G64" s="74">
        <f t="shared" si="6"/>
        <v>0.02197802197802198</v>
      </c>
      <c r="I64">
        <v>76</v>
      </c>
      <c r="J64">
        <v>87</v>
      </c>
      <c r="K64">
        <v>67</v>
      </c>
      <c r="L64">
        <v>37</v>
      </c>
      <c r="M64">
        <v>6</v>
      </c>
    </row>
    <row r="65" spans="1:13" ht="12.75">
      <c r="A65" s="45" t="s">
        <v>248</v>
      </c>
      <c r="B65" s="89">
        <f>SUMPRODUCT($I$38:$M$38,I65:M65)/SUM(I65:M65)</f>
        <v>2.306122448979592</v>
      </c>
      <c r="C65" s="74">
        <f t="shared" si="6"/>
        <v>0.21428571428571427</v>
      </c>
      <c r="D65" s="74">
        <f t="shared" si="6"/>
        <v>0.4387755102040816</v>
      </c>
      <c r="E65" s="74">
        <f t="shared" si="6"/>
        <v>0.19387755102040816</v>
      </c>
      <c r="F65" s="74">
        <f t="shared" si="6"/>
        <v>0.1326530612244898</v>
      </c>
      <c r="G65" s="74">
        <f t="shared" si="6"/>
        <v>0.02040816326530612</v>
      </c>
      <c r="I65">
        <v>21</v>
      </c>
      <c r="J65">
        <v>43</v>
      </c>
      <c r="K65">
        <v>19</v>
      </c>
      <c r="L65">
        <v>13</v>
      </c>
      <c r="M65">
        <v>2</v>
      </c>
    </row>
    <row r="66" spans="1:13" ht="12.75">
      <c r="A66" s="45" t="s">
        <v>249</v>
      </c>
      <c r="B66" s="89">
        <f>SUMPRODUCT($I$38:$M$38,I66:M66)/SUM(I66:M66)</f>
        <v>2.302857142857143</v>
      </c>
      <c r="C66" s="74">
        <f t="shared" si="6"/>
        <v>0.3142857142857143</v>
      </c>
      <c r="D66" s="74">
        <f t="shared" si="6"/>
        <v>0.25142857142857145</v>
      </c>
      <c r="E66" s="74">
        <f t="shared" si="6"/>
        <v>0.2742857142857143</v>
      </c>
      <c r="F66" s="74">
        <f t="shared" si="6"/>
        <v>0.13714285714285715</v>
      </c>
      <c r="G66" s="74">
        <f t="shared" si="6"/>
        <v>0.022857142857142857</v>
      </c>
      <c r="I66">
        <v>55</v>
      </c>
      <c r="J66">
        <v>44</v>
      </c>
      <c r="K66">
        <v>48</v>
      </c>
      <c r="L66">
        <v>24</v>
      </c>
      <c r="M66">
        <v>4</v>
      </c>
    </row>
    <row r="67" ht="12.75">
      <c r="B67" s="90"/>
    </row>
    <row r="68" spans="1:13" ht="12.75">
      <c r="A68" t="s">
        <v>367</v>
      </c>
      <c r="B68" s="89">
        <f>SUMPRODUCT($I$38:$M$38,I68:M68)/SUM(I68:M68)</f>
        <v>2.2518248175182483</v>
      </c>
      <c r="C68" s="74">
        <f aca="true" t="shared" si="7" ref="C68:G70">+I68/SUM($I68:$M68)</f>
        <v>0.2737226277372263</v>
      </c>
      <c r="D68" s="74">
        <f t="shared" si="7"/>
        <v>0.38321167883211676</v>
      </c>
      <c r="E68" s="74">
        <f t="shared" si="7"/>
        <v>0.20802919708029197</v>
      </c>
      <c r="F68" s="74">
        <f t="shared" si="7"/>
        <v>0.08759124087591241</v>
      </c>
      <c r="G68" s="74">
        <f t="shared" si="7"/>
        <v>0.04744525547445255</v>
      </c>
      <c r="I68">
        <v>75</v>
      </c>
      <c r="J68">
        <v>105</v>
      </c>
      <c r="K68">
        <v>57</v>
      </c>
      <c r="L68">
        <v>24</v>
      </c>
      <c r="M68">
        <v>13</v>
      </c>
    </row>
    <row r="69" spans="1:13" ht="12.75">
      <c r="A69" s="45" t="s">
        <v>248</v>
      </c>
      <c r="B69" s="89">
        <f>SUMPRODUCT($I$38:$M$38,I69:M69)/SUM(I69:M69)</f>
        <v>2.0707070707070705</v>
      </c>
      <c r="C69" s="74">
        <f t="shared" si="7"/>
        <v>0.2727272727272727</v>
      </c>
      <c r="D69" s="74">
        <f t="shared" si="7"/>
        <v>0.48484848484848486</v>
      </c>
      <c r="E69" s="74">
        <f t="shared" si="7"/>
        <v>0.1717171717171717</v>
      </c>
      <c r="F69" s="74">
        <f t="shared" si="7"/>
        <v>0.04040404040404041</v>
      </c>
      <c r="G69" s="74">
        <f t="shared" si="7"/>
        <v>0.030303030303030304</v>
      </c>
      <c r="I69">
        <v>27</v>
      </c>
      <c r="J69">
        <v>48</v>
      </c>
      <c r="K69">
        <v>17</v>
      </c>
      <c r="L69">
        <v>4</v>
      </c>
      <c r="M69">
        <v>3</v>
      </c>
    </row>
    <row r="70" spans="1:13" ht="12.75">
      <c r="A70" s="45" t="s">
        <v>249</v>
      </c>
      <c r="B70" s="89">
        <f>SUMPRODUCT($I$38:$M$38,I70:M70)/SUM(I70:M70)</f>
        <v>2.354285714285714</v>
      </c>
      <c r="C70" s="74">
        <f t="shared" si="7"/>
        <v>0.2742857142857143</v>
      </c>
      <c r="D70" s="74">
        <f t="shared" si="7"/>
        <v>0.32571428571428573</v>
      </c>
      <c r="E70" s="74">
        <f t="shared" si="7"/>
        <v>0.22857142857142856</v>
      </c>
      <c r="F70" s="74">
        <f t="shared" si="7"/>
        <v>0.11428571428571428</v>
      </c>
      <c r="G70" s="74">
        <f t="shared" si="7"/>
        <v>0.05714285714285714</v>
      </c>
      <c r="I70">
        <v>48</v>
      </c>
      <c r="J70">
        <v>57</v>
      </c>
      <c r="K70">
        <v>40</v>
      </c>
      <c r="L70">
        <v>20</v>
      </c>
      <c r="M70">
        <v>10</v>
      </c>
    </row>
    <row r="73" spans="1:7" ht="63.75">
      <c r="A73" s="91">
        <f>+A1</f>
        <v>0</v>
      </c>
      <c r="B73" s="92" t="s">
        <v>250</v>
      </c>
      <c r="C73" s="92" t="s">
        <v>275</v>
      </c>
      <c r="D73" s="92" t="s">
        <v>276</v>
      </c>
      <c r="E73" s="92" t="s">
        <v>277</v>
      </c>
      <c r="F73" s="92" t="s">
        <v>278</v>
      </c>
      <c r="G73" s="92" t="s">
        <v>366</v>
      </c>
    </row>
    <row r="74" spans="1:7" ht="12.75">
      <c r="A74" s="76">
        <f aca="true" t="shared" si="8" ref="A74:G74">+A40</f>
        <v>0</v>
      </c>
      <c r="B74" s="93">
        <f t="shared" si="8"/>
        <v>3.4166666666666665</v>
      </c>
      <c r="C74" s="94">
        <f t="shared" si="8"/>
        <v>0.1111111111111111</v>
      </c>
      <c r="D74" s="94">
        <f t="shared" si="8"/>
        <v>0.14506172839506173</v>
      </c>
      <c r="E74" s="94">
        <f t="shared" si="8"/>
        <v>0.2191358024691358</v>
      </c>
      <c r="F74" s="94">
        <f t="shared" si="8"/>
        <v>0.2654320987654321</v>
      </c>
      <c r="G74" s="94">
        <f t="shared" si="8"/>
        <v>0.25925925925925924</v>
      </c>
    </row>
    <row r="75" spans="1:7" ht="12.75">
      <c r="A75" s="76">
        <f aca="true" t="shared" si="9" ref="A75:G75">+A44</f>
        <v>0</v>
      </c>
      <c r="B75" s="93">
        <f t="shared" si="9"/>
        <v>2.8262295081967213</v>
      </c>
      <c r="C75" s="94">
        <f t="shared" si="9"/>
        <v>0.18688524590163935</v>
      </c>
      <c r="D75" s="94">
        <f t="shared" si="9"/>
        <v>0.21311475409836064</v>
      </c>
      <c r="E75" s="94">
        <f t="shared" si="9"/>
        <v>0.28852459016393445</v>
      </c>
      <c r="F75" s="94">
        <f t="shared" si="9"/>
        <v>0.2098360655737705</v>
      </c>
      <c r="G75" s="94">
        <f t="shared" si="9"/>
        <v>0.10163934426229508</v>
      </c>
    </row>
    <row r="76" spans="1:7" ht="12.75">
      <c r="A76" s="76">
        <f aca="true" t="shared" si="10" ref="A76:G76">+A48</f>
        <v>0</v>
      </c>
      <c r="B76" s="93">
        <f t="shared" si="10"/>
        <v>2.3740458015267176</v>
      </c>
      <c r="C76" s="94">
        <f t="shared" si="10"/>
        <v>0.4122137404580153</v>
      </c>
      <c r="D76" s="94">
        <f t="shared" si="10"/>
        <v>0.1183206106870229</v>
      </c>
      <c r="E76" s="94">
        <f t="shared" si="10"/>
        <v>0.22519083969465647</v>
      </c>
      <c r="F76" s="94">
        <f t="shared" si="10"/>
        <v>0.1717557251908397</v>
      </c>
      <c r="G76" s="94">
        <f t="shared" si="10"/>
        <v>0.07251908396946564</v>
      </c>
    </row>
    <row r="77" spans="1:7" ht="12.75">
      <c r="A77" s="76">
        <f aca="true" t="shared" si="11" ref="A77:G77">+A52</f>
        <v>0</v>
      </c>
      <c r="B77" s="93">
        <f t="shared" si="11"/>
        <v>1.61244019138756</v>
      </c>
      <c r="C77" s="94">
        <f t="shared" si="11"/>
        <v>0.784688995215311</v>
      </c>
      <c r="D77" s="94">
        <f t="shared" si="11"/>
        <v>0.03827751196172249</v>
      </c>
      <c r="E77" s="94">
        <f t="shared" si="11"/>
        <v>0.03349282296650718</v>
      </c>
      <c r="F77" s="94">
        <f t="shared" si="11"/>
        <v>0.06698564593301436</v>
      </c>
      <c r="G77" s="94">
        <f t="shared" si="11"/>
        <v>0.07655502392344497</v>
      </c>
    </row>
    <row r="78" spans="1:7" ht="12.75">
      <c r="A78" s="76">
        <f aca="true" t="shared" si="12" ref="A78:G78">+A56</f>
        <v>0</v>
      </c>
      <c r="B78" s="93">
        <f t="shared" si="12"/>
        <v>2.0390625</v>
      </c>
      <c r="C78" s="94">
        <f t="shared" si="12"/>
        <v>0.38671875</v>
      </c>
      <c r="D78" s="94">
        <f t="shared" si="12"/>
        <v>0.33984375</v>
      </c>
      <c r="E78" s="94">
        <f t="shared" si="12"/>
        <v>0.171875</v>
      </c>
      <c r="F78" s="94">
        <f t="shared" si="12"/>
        <v>0.05078125</v>
      </c>
      <c r="G78" s="94">
        <f t="shared" si="12"/>
        <v>0.05078125</v>
      </c>
    </row>
    <row r="79" spans="1:7" ht="12.75">
      <c r="A79" s="76">
        <f aca="true" t="shared" si="13" ref="A79:G79">+A60</f>
        <v>0</v>
      </c>
      <c r="B79" s="93">
        <f t="shared" si="13"/>
        <v>2.4147157190635453</v>
      </c>
      <c r="C79" s="94">
        <f t="shared" si="13"/>
        <v>0.19732441471571907</v>
      </c>
      <c r="D79" s="94">
        <f t="shared" si="13"/>
        <v>0.3712374581939799</v>
      </c>
      <c r="E79" s="94">
        <f t="shared" si="13"/>
        <v>0.28762541806020064</v>
      </c>
      <c r="F79" s="94">
        <f t="shared" si="13"/>
        <v>0.10702341137123746</v>
      </c>
      <c r="G79" s="94">
        <f t="shared" si="13"/>
        <v>0.03678929765886288</v>
      </c>
    </row>
    <row r="80" spans="1:7" ht="12.75">
      <c r="A80" s="76">
        <f aca="true" t="shared" si="14" ref="A80:G80">+A64</f>
        <v>0</v>
      </c>
      <c r="B80" s="93">
        <f t="shared" si="14"/>
        <v>2.304029304029304</v>
      </c>
      <c r="C80" s="94">
        <f t="shared" si="14"/>
        <v>0.2783882783882784</v>
      </c>
      <c r="D80" s="94">
        <f t="shared" si="14"/>
        <v>0.31868131868131866</v>
      </c>
      <c r="E80" s="94">
        <f t="shared" si="14"/>
        <v>0.2454212454212454</v>
      </c>
      <c r="F80" s="94">
        <f t="shared" si="14"/>
        <v>0.13553113553113552</v>
      </c>
      <c r="G80" s="94">
        <f t="shared" si="14"/>
        <v>0.02197802197802198</v>
      </c>
    </row>
    <row r="81" spans="1:7" ht="12.75">
      <c r="A81" s="76">
        <f aca="true" t="shared" si="15" ref="A81:G81">+A68</f>
        <v>0</v>
      </c>
      <c r="B81" s="93">
        <f t="shared" si="15"/>
        <v>2.2518248175182483</v>
      </c>
      <c r="C81" s="94">
        <f t="shared" si="15"/>
        <v>0.2737226277372263</v>
      </c>
      <c r="D81" s="94">
        <f t="shared" si="15"/>
        <v>0.38321167883211676</v>
      </c>
      <c r="E81" s="94">
        <f t="shared" si="15"/>
        <v>0.20802919708029197</v>
      </c>
      <c r="F81" s="94">
        <f t="shared" si="15"/>
        <v>0.08759124087591241</v>
      </c>
      <c r="G81" s="94">
        <f t="shared" si="15"/>
        <v>0.04744525547445255</v>
      </c>
    </row>
  </sheetData>
  <sheetProtection password="E1C6" sheet="1"/>
  <hyperlinks>
    <hyperlink ref="M3" location="Inicio!A113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9"/>
  <dimension ref="A1:M78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33.8515625" style="0" customWidth="1"/>
    <col min="2" max="2" width="10.421875" style="0" customWidth="1"/>
    <col min="3" max="3" width="8.28125" style="0" customWidth="1"/>
    <col min="4" max="4" width="8.140625" style="0" customWidth="1"/>
    <col min="5" max="5" width="10.421875" style="0" customWidth="1"/>
    <col min="6" max="6" width="13.57421875" style="0" customWidth="1"/>
    <col min="7" max="7" width="14.57421875" style="0" customWidth="1"/>
    <col min="8" max="8" width="6.7109375" style="0" customWidth="1"/>
    <col min="9" max="10" width="6.28125" style="0" customWidth="1"/>
    <col min="11" max="11" width="11.7109375" style="0" customWidth="1"/>
    <col min="12" max="12" width="21.7109375" style="0" customWidth="1"/>
    <col min="13" max="13" width="14.421875" style="0" customWidth="1"/>
  </cols>
  <sheetData>
    <row r="1" ht="12.75" customHeight="1">
      <c r="A1" s="1" t="s">
        <v>113</v>
      </c>
    </row>
    <row r="2" ht="12.75" customHeight="1">
      <c r="A2" s="1"/>
    </row>
    <row r="3" ht="12.75">
      <c r="A3" s="41" t="s">
        <v>204</v>
      </c>
    </row>
    <row r="4" spans="1:12" ht="12.75">
      <c r="A4" s="41" t="s">
        <v>205</v>
      </c>
      <c r="L4" s="22" t="s">
        <v>203</v>
      </c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  <row r="44" ht="12.75">
      <c r="A44" s="60"/>
    </row>
    <row r="45" spans="1:13" ht="12.75" customHeight="1">
      <c r="A45" s="43"/>
      <c r="B45" s="54"/>
      <c r="C45" s="54"/>
      <c r="D45" s="54"/>
      <c r="E45" s="54"/>
      <c r="F45" s="95"/>
      <c r="G45" s="95"/>
      <c r="H45" s="95"/>
      <c r="I45" s="95">
        <v>1</v>
      </c>
      <c r="J45" s="95">
        <v>2</v>
      </c>
      <c r="K45" s="95">
        <v>3</v>
      </c>
      <c r="L45" s="95">
        <v>4</v>
      </c>
      <c r="M45" s="95">
        <v>5</v>
      </c>
    </row>
    <row r="46" spans="2:13" ht="25.5">
      <c r="B46" s="54" t="s">
        <v>250</v>
      </c>
      <c r="C46" s="54" t="s">
        <v>275</v>
      </c>
      <c r="D46" s="54" t="s">
        <v>276</v>
      </c>
      <c r="E46" s="54" t="s">
        <v>277</v>
      </c>
      <c r="F46" s="95" t="s">
        <v>278</v>
      </c>
      <c r="G46" s="95" t="s">
        <v>366</v>
      </c>
      <c r="H46" s="95"/>
      <c r="I46" s="95" t="s">
        <v>275</v>
      </c>
      <c r="J46" s="95" t="s">
        <v>276</v>
      </c>
      <c r="K46" s="95" t="s">
        <v>277</v>
      </c>
      <c r="L46" s="95" t="s">
        <v>278</v>
      </c>
      <c r="M46" s="95" t="s">
        <v>366</v>
      </c>
    </row>
    <row r="47" spans="1:13" ht="12.75">
      <c r="A47" t="s">
        <v>368</v>
      </c>
      <c r="B47" s="89">
        <f>SUMPRODUCT($I$45:$M$45,I47:M47)/SUM(I47:M47)</f>
        <v>3.550314465408805</v>
      </c>
      <c r="C47" s="74">
        <f aca="true" t="shared" si="0" ref="C47:G49">+I47/SUM($I47:$M47)</f>
        <v>0.018867924528301886</v>
      </c>
      <c r="D47" s="74">
        <f t="shared" si="0"/>
        <v>0.16981132075471697</v>
      </c>
      <c r="E47" s="74">
        <f t="shared" si="0"/>
        <v>0.29245283018867924</v>
      </c>
      <c r="F47" s="74">
        <f t="shared" si="0"/>
        <v>0.279874213836478</v>
      </c>
      <c r="G47" s="74">
        <f t="shared" si="0"/>
        <v>0.2389937106918239</v>
      </c>
      <c r="I47">
        <v>6</v>
      </c>
      <c r="J47">
        <v>54</v>
      </c>
      <c r="K47">
        <v>93</v>
      </c>
      <c r="L47">
        <v>89</v>
      </c>
      <c r="M47">
        <v>76</v>
      </c>
    </row>
    <row r="48" spans="1:13" ht="12.75">
      <c r="A48" s="45" t="s">
        <v>248</v>
      </c>
      <c r="B48" s="89">
        <f>SUMPRODUCT($I$45:$M$45,I48:M48)/SUM(I48:M48)</f>
        <v>3.457943925233645</v>
      </c>
      <c r="C48" s="74">
        <f t="shared" si="0"/>
        <v>0.009345794392523364</v>
      </c>
      <c r="D48" s="74">
        <f t="shared" si="0"/>
        <v>0.205607476635514</v>
      </c>
      <c r="E48" s="74">
        <f t="shared" si="0"/>
        <v>0.308411214953271</v>
      </c>
      <c r="F48" s="74">
        <f t="shared" si="0"/>
        <v>0.27102803738317754</v>
      </c>
      <c r="G48" s="74">
        <f t="shared" si="0"/>
        <v>0.205607476635514</v>
      </c>
      <c r="I48">
        <v>1</v>
      </c>
      <c r="J48">
        <v>22</v>
      </c>
      <c r="K48">
        <v>33</v>
      </c>
      <c r="L48">
        <v>29</v>
      </c>
      <c r="M48">
        <v>22</v>
      </c>
    </row>
    <row r="49" spans="1:13" ht="12.75">
      <c r="A49" s="45" t="s">
        <v>249</v>
      </c>
      <c r="B49" s="89">
        <f>SUMPRODUCT($I$45:$M$45,I49:M49)/SUM(I49:M49)</f>
        <v>3.5971563981042656</v>
      </c>
      <c r="C49" s="74">
        <f t="shared" si="0"/>
        <v>0.023696682464454975</v>
      </c>
      <c r="D49" s="74">
        <f t="shared" si="0"/>
        <v>0.15165876777251186</v>
      </c>
      <c r="E49" s="74">
        <f t="shared" si="0"/>
        <v>0.2843601895734597</v>
      </c>
      <c r="F49" s="74">
        <f t="shared" si="0"/>
        <v>0.2843601895734597</v>
      </c>
      <c r="G49" s="74">
        <f t="shared" si="0"/>
        <v>0.2559241706161137</v>
      </c>
      <c r="I49">
        <v>5</v>
      </c>
      <c r="J49">
        <v>32</v>
      </c>
      <c r="K49">
        <v>60</v>
      </c>
      <c r="L49">
        <v>60</v>
      </c>
      <c r="M49">
        <v>54</v>
      </c>
    </row>
    <row r="50" ht="12.75">
      <c r="B50" s="89"/>
    </row>
    <row r="51" spans="1:13" ht="12.75">
      <c r="A51" t="s">
        <v>100</v>
      </c>
      <c r="B51" s="89">
        <f>SUMPRODUCT($I$45:$M$45,I51:M51)/SUM(I51:M51)</f>
        <v>2.496732026143791</v>
      </c>
      <c r="C51" s="74">
        <f aca="true" t="shared" si="1" ref="C51:G53">+I51/SUM($I51:$M51)</f>
        <v>0.13725490196078433</v>
      </c>
      <c r="D51" s="74">
        <f t="shared" si="1"/>
        <v>0.42483660130718953</v>
      </c>
      <c r="E51" s="74">
        <f t="shared" si="1"/>
        <v>0.2679738562091503</v>
      </c>
      <c r="F51" s="74">
        <f t="shared" si="1"/>
        <v>0.1437908496732026</v>
      </c>
      <c r="G51" s="74">
        <f t="shared" si="1"/>
        <v>0.026143790849673203</v>
      </c>
      <c r="I51">
        <v>42</v>
      </c>
      <c r="J51">
        <v>130</v>
      </c>
      <c r="K51">
        <v>82</v>
      </c>
      <c r="L51">
        <v>44</v>
      </c>
      <c r="M51">
        <v>8</v>
      </c>
    </row>
    <row r="52" spans="1:13" ht="12.75">
      <c r="A52" s="45" t="s">
        <v>248</v>
      </c>
      <c r="B52" s="89">
        <f>SUMPRODUCT($I$45:$M$45,I52:M52)/SUM(I52:M52)</f>
        <v>2.407766990291262</v>
      </c>
      <c r="C52" s="74">
        <f t="shared" si="1"/>
        <v>0.18446601941747573</v>
      </c>
      <c r="D52" s="74">
        <f t="shared" si="1"/>
        <v>0.3883495145631068</v>
      </c>
      <c r="E52" s="74">
        <f t="shared" si="1"/>
        <v>0.2815533980582524</v>
      </c>
      <c r="F52" s="74">
        <f t="shared" si="1"/>
        <v>0.1262135922330097</v>
      </c>
      <c r="G52" s="74">
        <f t="shared" si="1"/>
        <v>0.019417475728155338</v>
      </c>
      <c r="I52">
        <v>19</v>
      </c>
      <c r="J52">
        <v>40</v>
      </c>
      <c r="K52">
        <v>29</v>
      </c>
      <c r="L52">
        <v>13</v>
      </c>
      <c r="M52">
        <v>2</v>
      </c>
    </row>
    <row r="53" spans="1:13" ht="12.75">
      <c r="A53" s="45" t="s">
        <v>249</v>
      </c>
      <c r="B53" s="89">
        <f>SUMPRODUCT($I$45:$M$45,I53:M53)/SUM(I53:M53)</f>
        <v>2.541871921182266</v>
      </c>
      <c r="C53" s="74">
        <f t="shared" si="1"/>
        <v>0.11330049261083744</v>
      </c>
      <c r="D53" s="74">
        <f t="shared" si="1"/>
        <v>0.4433497536945813</v>
      </c>
      <c r="E53" s="74">
        <f t="shared" si="1"/>
        <v>0.26108374384236455</v>
      </c>
      <c r="F53" s="74">
        <f t="shared" si="1"/>
        <v>0.15270935960591134</v>
      </c>
      <c r="G53" s="74">
        <f t="shared" si="1"/>
        <v>0.029556650246305417</v>
      </c>
      <c r="I53">
        <v>23</v>
      </c>
      <c r="J53">
        <v>90</v>
      </c>
      <c r="K53">
        <v>53</v>
      </c>
      <c r="L53">
        <v>31</v>
      </c>
      <c r="M53">
        <v>6</v>
      </c>
    </row>
    <row r="54" ht="12.75">
      <c r="B54" s="89"/>
    </row>
    <row r="55" spans="1:13" ht="12.75">
      <c r="A55" t="s">
        <v>369</v>
      </c>
      <c r="B55" s="89">
        <f>SUMPRODUCT($I$45:$M$45,I55:M55)/SUM(I55:M55)</f>
        <v>2.6779661016949152</v>
      </c>
      <c r="C55" s="74">
        <f aca="true" t="shared" si="2" ref="C55:G57">+I55/SUM($I55:$M55)</f>
        <v>0.18305084745762712</v>
      </c>
      <c r="D55" s="74">
        <f t="shared" si="2"/>
        <v>0.28135593220338984</v>
      </c>
      <c r="E55" s="74">
        <f t="shared" si="2"/>
        <v>0.27796610169491526</v>
      </c>
      <c r="F55" s="74">
        <f t="shared" si="2"/>
        <v>0.18983050847457628</v>
      </c>
      <c r="G55" s="74">
        <f t="shared" si="2"/>
        <v>0.06779661016949153</v>
      </c>
      <c r="I55">
        <v>54</v>
      </c>
      <c r="J55">
        <v>83</v>
      </c>
      <c r="K55">
        <v>82</v>
      </c>
      <c r="L55">
        <v>56</v>
      </c>
      <c r="M55">
        <v>20</v>
      </c>
    </row>
    <row r="56" spans="1:13" ht="12.75">
      <c r="A56" s="45" t="s">
        <v>248</v>
      </c>
      <c r="B56" s="89">
        <f>SUMPRODUCT($I$45:$M$45,I56:M56)/SUM(I56:M56)</f>
        <v>2.792452830188679</v>
      </c>
      <c r="C56" s="74">
        <f t="shared" si="2"/>
        <v>0.08490566037735849</v>
      </c>
      <c r="D56" s="74">
        <f t="shared" si="2"/>
        <v>0.3018867924528302</v>
      </c>
      <c r="E56" s="74">
        <f t="shared" si="2"/>
        <v>0.39622641509433965</v>
      </c>
      <c r="F56" s="74">
        <f t="shared" si="2"/>
        <v>0.16981132075471697</v>
      </c>
      <c r="G56" s="74">
        <f t="shared" si="2"/>
        <v>0.04716981132075472</v>
      </c>
      <c r="I56">
        <v>9</v>
      </c>
      <c r="J56">
        <v>32</v>
      </c>
      <c r="K56">
        <v>42</v>
      </c>
      <c r="L56">
        <v>18</v>
      </c>
      <c r="M56">
        <v>5</v>
      </c>
    </row>
    <row r="57" spans="1:13" ht="12.75">
      <c r="A57" s="45" t="s">
        <v>249</v>
      </c>
      <c r="B57" s="89">
        <f>SUMPRODUCT($I$45:$M$45,I57:M57)/SUM(I57:M57)</f>
        <v>2.613756613756614</v>
      </c>
      <c r="C57" s="74">
        <f t="shared" si="2"/>
        <v>0.23809523809523808</v>
      </c>
      <c r="D57" s="74">
        <f t="shared" si="2"/>
        <v>0.2698412698412698</v>
      </c>
      <c r="E57" s="74">
        <f t="shared" si="2"/>
        <v>0.21164021164021163</v>
      </c>
      <c r="F57" s="74">
        <f t="shared" si="2"/>
        <v>0.20105820105820105</v>
      </c>
      <c r="G57" s="74">
        <f t="shared" si="2"/>
        <v>0.07936507936507936</v>
      </c>
      <c r="I57">
        <v>45</v>
      </c>
      <c r="J57">
        <v>51</v>
      </c>
      <c r="K57">
        <v>40</v>
      </c>
      <c r="L57">
        <v>38</v>
      </c>
      <c r="M57">
        <v>15</v>
      </c>
    </row>
    <row r="58" ht="12.75">
      <c r="B58" s="89"/>
    </row>
    <row r="59" spans="1:13" ht="12.75">
      <c r="A59" t="s">
        <v>370</v>
      </c>
      <c r="B59" s="89">
        <f>SUMPRODUCT($I$45:$M$45,I59:M59)/SUM(I59:M59)</f>
        <v>2.3971119133574006</v>
      </c>
      <c r="C59" s="74">
        <f aca="true" t="shared" si="3" ref="C59:G61">+I59/SUM($I59:$M59)</f>
        <v>0.20216606498194944</v>
      </c>
      <c r="D59" s="74">
        <f t="shared" si="3"/>
        <v>0.41155234657039713</v>
      </c>
      <c r="E59" s="74">
        <f t="shared" si="3"/>
        <v>0.21660649819494585</v>
      </c>
      <c r="F59" s="74">
        <f t="shared" si="3"/>
        <v>0.1263537906137184</v>
      </c>
      <c r="G59" s="74">
        <f t="shared" si="3"/>
        <v>0.04332129963898917</v>
      </c>
      <c r="I59">
        <v>56</v>
      </c>
      <c r="J59">
        <v>114</v>
      </c>
      <c r="K59">
        <v>60</v>
      </c>
      <c r="L59">
        <v>35</v>
      </c>
      <c r="M59">
        <v>12</v>
      </c>
    </row>
    <row r="60" spans="1:13" ht="12.75">
      <c r="A60" s="45" t="s">
        <v>248</v>
      </c>
      <c r="B60" s="89">
        <f>SUMPRODUCT($I$45:$M$45,I60:M60)/SUM(I60:M60)</f>
        <v>2.2244897959183674</v>
      </c>
      <c r="C60" s="74">
        <f t="shared" si="3"/>
        <v>0.24489795918367346</v>
      </c>
      <c r="D60" s="74">
        <f t="shared" si="3"/>
        <v>0.4387755102040816</v>
      </c>
      <c r="E60" s="74">
        <f t="shared" si="3"/>
        <v>0.17346938775510204</v>
      </c>
      <c r="F60" s="74">
        <f t="shared" si="3"/>
        <v>0.1326530612244898</v>
      </c>
      <c r="G60" s="74">
        <f t="shared" si="3"/>
        <v>0.01020408163265306</v>
      </c>
      <c r="I60">
        <v>24</v>
      </c>
      <c r="J60">
        <v>43</v>
      </c>
      <c r="K60">
        <v>17</v>
      </c>
      <c r="L60">
        <v>13</v>
      </c>
      <c r="M60">
        <v>1</v>
      </c>
    </row>
    <row r="61" spans="1:13" ht="12.75">
      <c r="A61" s="45" t="s">
        <v>249</v>
      </c>
      <c r="B61" s="89">
        <f>SUMPRODUCT($I$45:$M$45,I61:M61)/SUM(I61:M61)</f>
        <v>2.4916201117318435</v>
      </c>
      <c r="C61" s="74">
        <f t="shared" si="3"/>
        <v>0.1787709497206704</v>
      </c>
      <c r="D61" s="74">
        <f t="shared" si="3"/>
        <v>0.39664804469273746</v>
      </c>
      <c r="E61" s="74">
        <f t="shared" si="3"/>
        <v>0.24022346368715083</v>
      </c>
      <c r="F61" s="74">
        <f t="shared" si="3"/>
        <v>0.12290502793296089</v>
      </c>
      <c r="G61" s="74">
        <f t="shared" si="3"/>
        <v>0.061452513966480445</v>
      </c>
      <c r="I61">
        <v>32</v>
      </c>
      <c r="J61">
        <v>71</v>
      </c>
      <c r="K61">
        <v>43</v>
      </c>
      <c r="L61">
        <v>22</v>
      </c>
      <c r="M61">
        <v>11</v>
      </c>
    </row>
    <row r="62" ht="12.75">
      <c r="B62" s="89"/>
    </row>
    <row r="63" spans="1:13" ht="12.75">
      <c r="A63" t="s">
        <v>371</v>
      </c>
      <c r="B63" s="89">
        <f>SUMPRODUCT($I$45:$M$45,I63:M63)/SUM(I63:M63)</f>
        <v>3.13265306122449</v>
      </c>
      <c r="C63" s="74">
        <f aca="true" t="shared" si="4" ref="C63:G65">+I63/SUM($I63:$M63)</f>
        <v>0.03741496598639456</v>
      </c>
      <c r="D63" s="74">
        <f t="shared" si="4"/>
        <v>0.2687074829931973</v>
      </c>
      <c r="E63" s="74">
        <f t="shared" si="4"/>
        <v>0.3673469387755102</v>
      </c>
      <c r="F63" s="74">
        <f t="shared" si="4"/>
        <v>0.17687074829931973</v>
      </c>
      <c r="G63" s="74">
        <f t="shared" si="4"/>
        <v>0.14965986394557823</v>
      </c>
      <c r="I63">
        <v>11</v>
      </c>
      <c r="J63">
        <v>79</v>
      </c>
      <c r="K63">
        <v>108</v>
      </c>
      <c r="L63">
        <v>52</v>
      </c>
      <c r="M63">
        <v>44</v>
      </c>
    </row>
    <row r="64" spans="1:13" ht="12.75">
      <c r="A64" s="45" t="s">
        <v>248</v>
      </c>
      <c r="B64" s="89">
        <f>SUMPRODUCT($I$45:$M$45,I64:M64)/SUM(I64:M64)</f>
        <v>2.9797979797979797</v>
      </c>
      <c r="C64" s="74">
        <f t="shared" si="4"/>
        <v>0.010101010101010102</v>
      </c>
      <c r="D64" s="74">
        <f t="shared" si="4"/>
        <v>0.30303030303030304</v>
      </c>
      <c r="E64" s="74">
        <f t="shared" si="4"/>
        <v>0.46464646464646464</v>
      </c>
      <c r="F64" s="74">
        <f t="shared" si="4"/>
        <v>0.1414141414141414</v>
      </c>
      <c r="G64" s="74">
        <f t="shared" si="4"/>
        <v>0.08080808080808081</v>
      </c>
      <c r="I64">
        <v>1</v>
      </c>
      <c r="J64">
        <v>30</v>
      </c>
      <c r="K64">
        <v>46</v>
      </c>
      <c r="L64">
        <v>14</v>
      </c>
      <c r="M64">
        <v>8</v>
      </c>
    </row>
    <row r="65" spans="1:13" ht="12.75">
      <c r="A65" s="45" t="s">
        <v>249</v>
      </c>
      <c r="B65" s="89">
        <f>SUMPRODUCT($I$45:$M$45,I65:M65)/SUM(I65:M65)</f>
        <v>3.2102564102564104</v>
      </c>
      <c r="C65" s="74">
        <f t="shared" si="4"/>
        <v>0.05128205128205128</v>
      </c>
      <c r="D65" s="74">
        <f t="shared" si="4"/>
        <v>0.2512820512820513</v>
      </c>
      <c r="E65" s="74">
        <f t="shared" si="4"/>
        <v>0.31794871794871793</v>
      </c>
      <c r="F65" s="74">
        <f t="shared" si="4"/>
        <v>0.19487179487179487</v>
      </c>
      <c r="G65" s="74">
        <f t="shared" si="4"/>
        <v>0.18461538461538463</v>
      </c>
      <c r="I65">
        <v>10</v>
      </c>
      <c r="J65">
        <v>49</v>
      </c>
      <c r="K65">
        <v>62</v>
      </c>
      <c r="L65">
        <v>38</v>
      </c>
      <c r="M65">
        <v>36</v>
      </c>
    </row>
    <row r="66" ht="12.75">
      <c r="B66" s="90"/>
    </row>
    <row r="67" spans="1:13" ht="12.75">
      <c r="A67" t="s">
        <v>372</v>
      </c>
      <c r="B67" s="89">
        <f>SUMPRODUCT($I$45:$M$45,I67:M67)/SUM(I67:M67)</f>
        <v>3.4646464646464645</v>
      </c>
      <c r="C67" s="74">
        <f aca="true" t="shared" si="5" ref="C67:G69">+I67/SUM($I67:$M67)</f>
        <v>0.020202020202020204</v>
      </c>
      <c r="D67" s="74">
        <f t="shared" si="5"/>
        <v>0.1919191919191919</v>
      </c>
      <c r="E67" s="74">
        <f t="shared" si="5"/>
        <v>0.3333333333333333</v>
      </c>
      <c r="F67" s="74">
        <f t="shared" si="5"/>
        <v>0.21212121212121213</v>
      </c>
      <c r="G67" s="74">
        <f t="shared" si="5"/>
        <v>0.24242424242424243</v>
      </c>
      <c r="I67">
        <v>6</v>
      </c>
      <c r="J67">
        <v>57</v>
      </c>
      <c r="K67">
        <v>99</v>
      </c>
      <c r="L67">
        <v>63</v>
      </c>
      <c r="M67">
        <v>72</v>
      </c>
    </row>
    <row r="68" spans="1:13" ht="12.75">
      <c r="A68" s="45" t="s">
        <v>248</v>
      </c>
      <c r="B68" s="89">
        <f>SUMPRODUCT($I$45:$M$45,I68:M68)/SUM(I68:M68)</f>
        <v>3.411764705882353</v>
      </c>
      <c r="C68" s="74">
        <f t="shared" si="5"/>
        <v>0</v>
      </c>
      <c r="D68" s="74">
        <f t="shared" si="5"/>
        <v>0.20588235294117646</v>
      </c>
      <c r="E68" s="74">
        <f t="shared" si="5"/>
        <v>0.37254901960784315</v>
      </c>
      <c r="F68" s="74">
        <f t="shared" si="5"/>
        <v>0.22549019607843138</v>
      </c>
      <c r="G68" s="74">
        <f t="shared" si="5"/>
        <v>0.19607843137254902</v>
      </c>
      <c r="I68">
        <v>0</v>
      </c>
      <c r="J68">
        <v>21</v>
      </c>
      <c r="K68">
        <v>38</v>
      </c>
      <c r="L68">
        <v>23</v>
      </c>
      <c r="M68">
        <v>20</v>
      </c>
    </row>
    <row r="69" spans="1:13" ht="12.75">
      <c r="A69" s="45" t="s">
        <v>249</v>
      </c>
      <c r="B69" s="89">
        <f>SUMPRODUCT($I$45:$M$45,I69:M69)/SUM(I69:M69)</f>
        <v>3.4923076923076923</v>
      </c>
      <c r="C69" s="74">
        <f t="shared" si="5"/>
        <v>0.03076923076923077</v>
      </c>
      <c r="D69" s="74">
        <f t="shared" si="5"/>
        <v>0.18461538461538463</v>
      </c>
      <c r="E69" s="74">
        <f t="shared" si="5"/>
        <v>0.3128205128205128</v>
      </c>
      <c r="F69" s="74">
        <f t="shared" si="5"/>
        <v>0.20512820512820512</v>
      </c>
      <c r="G69" s="74">
        <f t="shared" si="5"/>
        <v>0.26666666666666666</v>
      </c>
      <c r="I69">
        <v>6</v>
      </c>
      <c r="J69">
        <v>36</v>
      </c>
      <c r="K69">
        <v>61</v>
      </c>
      <c r="L69">
        <v>40</v>
      </c>
      <c r="M69">
        <v>52</v>
      </c>
    </row>
    <row r="70" ht="12.75">
      <c r="B70" s="90"/>
    </row>
    <row r="72" spans="1:7" ht="51">
      <c r="A72" s="91">
        <f>+A1</f>
        <v>0</v>
      </c>
      <c r="B72" s="92" t="s">
        <v>250</v>
      </c>
      <c r="C72" s="92" t="s">
        <v>275</v>
      </c>
      <c r="D72" s="92" t="s">
        <v>276</v>
      </c>
      <c r="E72" s="92" t="s">
        <v>277</v>
      </c>
      <c r="F72" s="92" t="s">
        <v>278</v>
      </c>
      <c r="G72" s="92" t="s">
        <v>366</v>
      </c>
    </row>
    <row r="73" spans="1:7" ht="12.75">
      <c r="A73" s="76">
        <f aca="true" t="shared" si="6" ref="A73:G73">+A47</f>
        <v>0</v>
      </c>
      <c r="B73" s="93">
        <f t="shared" si="6"/>
        <v>3.550314465408805</v>
      </c>
      <c r="C73" s="94">
        <f t="shared" si="6"/>
        <v>0.018867924528301886</v>
      </c>
      <c r="D73" s="94">
        <f t="shared" si="6"/>
        <v>0.16981132075471697</v>
      </c>
      <c r="E73" s="94">
        <f t="shared" si="6"/>
        <v>0.29245283018867924</v>
      </c>
      <c r="F73" s="94">
        <f t="shared" si="6"/>
        <v>0.279874213836478</v>
      </c>
      <c r="G73" s="94">
        <f t="shared" si="6"/>
        <v>0.2389937106918239</v>
      </c>
    </row>
    <row r="74" spans="1:7" ht="12.75">
      <c r="A74" s="76">
        <f aca="true" t="shared" si="7" ref="A74:G74">+A51</f>
        <v>0</v>
      </c>
      <c r="B74" s="93">
        <f t="shared" si="7"/>
        <v>2.496732026143791</v>
      </c>
      <c r="C74" s="94">
        <f t="shared" si="7"/>
        <v>0.13725490196078433</v>
      </c>
      <c r="D74" s="94">
        <f t="shared" si="7"/>
        <v>0.42483660130718953</v>
      </c>
      <c r="E74" s="94">
        <f t="shared" si="7"/>
        <v>0.2679738562091503</v>
      </c>
      <c r="F74" s="94">
        <f t="shared" si="7"/>
        <v>0.1437908496732026</v>
      </c>
      <c r="G74" s="94">
        <f t="shared" si="7"/>
        <v>0.026143790849673203</v>
      </c>
    </row>
    <row r="75" spans="1:7" ht="12.75">
      <c r="A75" s="76">
        <f aca="true" t="shared" si="8" ref="A75:G75">+A55</f>
        <v>0</v>
      </c>
      <c r="B75" s="93">
        <f t="shared" si="8"/>
        <v>2.6779661016949152</v>
      </c>
      <c r="C75" s="94">
        <f t="shared" si="8"/>
        <v>0.18305084745762712</v>
      </c>
      <c r="D75" s="94">
        <f t="shared" si="8"/>
        <v>0.28135593220338984</v>
      </c>
      <c r="E75" s="94">
        <f t="shared" si="8"/>
        <v>0.27796610169491526</v>
      </c>
      <c r="F75" s="94">
        <f t="shared" si="8"/>
        <v>0.18983050847457628</v>
      </c>
      <c r="G75" s="94">
        <f t="shared" si="8"/>
        <v>0.06779661016949153</v>
      </c>
    </row>
    <row r="76" spans="1:7" ht="12.75">
      <c r="A76" s="76">
        <f aca="true" t="shared" si="9" ref="A76:G76">+A59</f>
        <v>0</v>
      </c>
      <c r="B76" s="93">
        <f t="shared" si="9"/>
        <v>2.3971119133574006</v>
      </c>
      <c r="C76" s="94">
        <f t="shared" si="9"/>
        <v>0.20216606498194944</v>
      </c>
      <c r="D76" s="94">
        <f t="shared" si="9"/>
        <v>0.41155234657039713</v>
      </c>
      <c r="E76" s="94">
        <f t="shared" si="9"/>
        <v>0.21660649819494585</v>
      </c>
      <c r="F76" s="94">
        <f t="shared" si="9"/>
        <v>0.1263537906137184</v>
      </c>
      <c r="G76" s="94">
        <f t="shared" si="9"/>
        <v>0.04332129963898917</v>
      </c>
    </row>
    <row r="77" spans="1:7" ht="12.75">
      <c r="A77" s="76">
        <f aca="true" t="shared" si="10" ref="A77:G77">+A63</f>
        <v>0</v>
      </c>
      <c r="B77" s="93">
        <f t="shared" si="10"/>
        <v>3.13265306122449</v>
      </c>
      <c r="C77" s="94">
        <f t="shared" si="10"/>
        <v>0.03741496598639456</v>
      </c>
      <c r="D77" s="94">
        <f t="shared" si="10"/>
        <v>0.2687074829931973</v>
      </c>
      <c r="E77" s="94">
        <f t="shared" si="10"/>
        <v>0.3673469387755102</v>
      </c>
      <c r="F77" s="94">
        <f t="shared" si="10"/>
        <v>0.17687074829931973</v>
      </c>
      <c r="G77" s="94">
        <f t="shared" si="10"/>
        <v>0.14965986394557823</v>
      </c>
    </row>
    <row r="78" spans="1:7" ht="12.75">
      <c r="A78" s="76">
        <f aca="true" t="shared" si="11" ref="A78:G78">+A67</f>
        <v>0</v>
      </c>
      <c r="B78" s="93">
        <f t="shared" si="11"/>
        <v>3.4646464646464645</v>
      </c>
      <c r="C78" s="94">
        <f t="shared" si="11"/>
        <v>0.020202020202020204</v>
      </c>
      <c r="D78" s="94">
        <f t="shared" si="11"/>
        <v>0.1919191919191919</v>
      </c>
      <c r="E78" s="94">
        <f t="shared" si="11"/>
        <v>0.3333333333333333</v>
      </c>
      <c r="F78" s="94">
        <f t="shared" si="11"/>
        <v>0.21212121212121213</v>
      </c>
      <c r="G78" s="94">
        <f t="shared" si="11"/>
        <v>0.24242424242424243</v>
      </c>
    </row>
  </sheetData>
  <sheetProtection password="E1C6" sheet="1"/>
  <hyperlinks>
    <hyperlink ref="L4" location="Inicio!A12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5"/>
  <dimension ref="A1:N81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45.8515625" style="0" customWidth="1"/>
    <col min="2" max="2" width="10.421875" style="0" customWidth="1"/>
    <col min="3" max="4" width="7.28125" style="0" customWidth="1"/>
    <col min="6" max="7" width="13.00390625" style="0" customWidth="1"/>
    <col min="8" max="8" width="7.421875" style="0" customWidth="1"/>
    <col min="9" max="10" width="6.7109375" style="0" customWidth="1"/>
    <col min="11" max="11" width="21.7109375" style="0" customWidth="1"/>
    <col min="12" max="12" width="13.28125" style="0" customWidth="1"/>
    <col min="13" max="13" width="12.7109375" style="0" customWidth="1"/>
  </cols>
  <sheetData>
    <row r="1" ht="12.75">
      <c r="A1" s="1" t="s">
        <v>120</v>
      </c>
    </row>
    <row r="2" ht="12.75">
      <c r="A2" s="1"/>
    </row>
    <row r="3" spans="1:11" ht="12.75">
      <c r="A3" s="41" t="s">
        <v>204</v>
      </c>
      <c r="K3" s="22" t="s">
        <v>203</v>
      </c>
    </row>
    <row r="4" spans="1:13" ht="12.75">
      <c r="A4" s="41" t="s">
        <v>205</v>
      </c>
      <c r="B4" s="54"/>
      <c r="C4" s="54"/>
      <c r="D4" s="54"/>
      <c r="E4" s="54"/>
      <c r="F4" s="95"/>
      <c r="G4" s="95"/>
      <c r="H4" s="95"/>
      <c r="I4" s="95"/>
      <c r="J4" s="95"/>
      <c r="K4" s="95"/>
      <c r="L4" s="95"/>
      <c r="M4" s="95"/>
    </row>
    <row r="5" spans="1:13" ht="12.75">
      <c r="A5" s="60"/>
      <c r="B5" s="54"/>
      <c r="C5" s="54"/>
      <c r="D5" s="54"/>
      <c r="E5" s="54"/>
      <c r="F5" s="95"/>
      <c r="G5" s="95"/>
      <c r="H5" s="95"/>
      <c r="I5" s="95"/>
      <c r="J5" s="95"/>
      <c r="K5" s="95"/>
      <c r="L5" s="95"/>
      <c r="M5" s="95"/>
    </row>
    <row r="6" spans="1:13" ht="12.75">
      <c r="A6" s="60"/>
      <c r="B6" s="54"/>
      <c r="C6" s="54"/>
      <c r="D6" s="54"/>
      <c r="E6" s="54"/>
      <c r="F6" s="95"/>
      <c r="G6" s="95"/>
      <c r="H6" s="95"/>
      <c r="I6" s="95"/>
      <c r="J6" s="95"/>
      <c r="K6" s="95"/>
      <c r="L6" s="95"/>
      <c r="M6" s="95"/>
    </row>
    <row r="7" spans="1:13" ht="12.75">
      <c r="A7" s="60"/>
      <c r="B7" s="54"/>
      <c r="C7" s="54"/>
      <c r="D7" s="54"/>
      <c r="E7" s="54"/>
      <c r="F7" s="95"/>
      <c r="G7" s="95"/>
      <c r="H7" s="95"/>
      <c r="I7" s="95"/>
      <c r="J7" s="95"/>
      <c r="K7" s="95"/>
      <c r="L7" s="95"/>
      <c r="M7" s="95"/>
    </row>
    <row r="8" spans="1:13" ht="12.75">
      <c r="A8" s="60"/>
      <c r="B8" s="54"/>
      <c r="C8" s="54"/>
      <c r="D8" s="54"/>
      <c r="E8" s="54"/>
      <c r="F8" s="95"/>
      <c r="G8" s="95"/>
      <c r="H8" s="95"/>
      <c r="I8" s="95"/>
      <c r="J8" s="95"/>
      <c r="K8" s="95"/>
      <c r="L8" s="95"/>
      <c r="M8" s="95"/>
    </row>
    <row r="9" spans="1:13" ht="12.75">
      <c r="A9" s="60"/>
      <c r="B9" s="54"/>
      <c r="C9" s="54"/>
      <c r="D9" s="54"/>
      <c r="E9" s="54"/>
      <c r="F9" s="95"/>
      <c r="G9" s="95"/>
      <c r="H9" s="95"/>
      <c r="I9" s="95"/>
      <c r="J9" s="95"/>
      <c r="K9" s="95"/>
      <c r="L9" s="95"/>
      <c r="M9" s="95"/>
    </row>
    <row r="10" spans="1:13" ht="12.75">
      <c r="A10" s="60"/>
      <c r="B10" s="54"/>
      <c r="C10" s="54"/>
      <c r="D10" s="54"/>
      <c r="E10" s="54"/>
      <c r="F10" s="95"/>
      <c r="G10" s="95"/>
      <c r="H10" s="95"/>
      <c r="I10" s="95"/>
      <c r="J10" s="95"/>
      <c r="K10" s="95"/>
      <c r="L10" s="95"/>
      <c r="M10" s="95"/>
    </row>
    <row r="11" spans="1:13" ht="12.75">
      <c r="A11" s="60"/>
      <c r="B11" s="54"/>
      <c r="C11" s="54"/>
      <c r="D11" s="54"/>
      <c r="E11" s="54"/>
      <c r="F11" s="95"/>
      <c r="G11" s="95"/>
      <c r="H11" s="95"/>
      <c r="I11" s="95"/>
      <c r="J11" s="95"/>
      <c r="K11" s="95"/>
      <c r="L11" s="95"/>
      <c r="M11" s="95"/>
    </row>
    <row r="12" spans="1:13" ht="12.75">
      <c r="A12" s="60"/>
      <c r="B12" s="54"/>
      <c r="C12" s="54"/>
      <c r="D12" s="54"/>
      <c r="E12" s="54"/>
      <c r="F12" s="95"/>
      <c r="G12" s="95"/>
      <c r="H12" s="95"/>
      <c r="I12" s="95"/>
      <c r="J12" s="95"/>
      <c r="K12" s="95"/>
      <c r="L12" s="95"/>
      <c r="M12" s="95"/>
    </row>
    <row r="13" spans="1:13" ht="12.75">
      <c r="A13" s="60"/>
      <c r="B13" s="54"/>
      <c r="C13" s="54"/>
      <c r="D13" s="54"/>
      <c r="E13" s="54"/>
      <c r="F13" s="95"/>
      <c r="G13" s="95"/>
      <c r="H13" s="95"/>
      <c r="I13" s="95"/>
      <c r="J13" s="95"/>
      <c r="K13" s="95"/>
      <c r="L13" s="95"/>
      <c r="M13" s="95"/>
    </row>
    <row r="14" spans="1:13" ht="12.75">
      <c r="A14" s="60"/>
      <c r="B14" s="54"/>
      <c r="C14" s="54"/>
      <c r="D14" s="54"/>
      <c r="E14" s="54"/>
      <c r="F14" s="95"/>
      <c r="G14" s="95"/>
      <c r="H14" s="95"/>
      <c r="I14" s="95"/>
      <c r="J14" s="95"/>
      <c r="K14" s="95"/>
      <c r="L14" s="95"/>
      <c r="M14" s="95"/>
    </row>
    <row r="15" spans="1:13" ht="12.75">
      <c r="A15" s="60"/>
      <c r="B15" s="54"/>
      <c r="C15" s="54"/>
      <c r="D15" s="54"/>
      <c r="E15" s="54"/>
      <c r="F15" s="95"/>
      <c r="G15" s="95"/>
      <c r="H15" s="95"/>
      <c r="I15" s="95"/>
      <c r="J15" s="95"/>
      <c r="K15" s="95"/>
      <c r="L15" s="95"/>
      <c r="M15" s="95"/>
    </row>
    <row r="16" spans="1:13" ht="12.75">
      <c r="A16" s="60"/>
      <c r="B16" s="54"/>
      <c r="C16" s="54"/>
      <c r="D16" s="54"/>
      <c r="E16" s="54"/>
      <c r="F16" s="95"/>
      <c r="G16" s="95"/>
      <c r="H16" s="95"/>
      <c r="I16" s="95"/>
      <c r="J16" s="95"/>
      <c r="K16" s="95"/>
      <c r="L16" s="95"/>
      <c r="M16" s="95"/>
    </row>
    <row r="17" spans="1:13" ht="12.75">
      <c r="A17" s="60"/>
      <c r="B17" s="54"/>
      <c r="C17" s="54"/>
      <c r="D17" s="54"/>
      <c r="E17" s="54"/>
      <c r="F17" s="95"/>
      <c r="G17" s="95"/>
      <c r="H17" s="95"/>
      <c r="I17" s="95"/>
      <c r="J17" s="95"/>
      <c r="K17" s="95"/>
      <c r="L17" s="95"/>
      <c r="M17" s="95"/>
    </row>
    <row r="18" spans="1:13" ht="12.75">
      <c r="A18" s="60"/>
      <c r="B18" s="54"/>
      <c r="C18" s="54"/>
      <c r="D18" s="54"/>
      <c r="E18" s="54"/>
      <c r="F18" s="95"/>
      <c r="G18" s="95"/>
      <c r="H18" s="95"/>
      <c r="I18" s="95"/>
      <c r="J18" s="95"/>
      <c r="K18" s="95"/>
      <c r="L18" s="95"/>
      <c r="M18" s="95"/>
    </row>
    <row r="19" spans="1:13" ht="12.75">
      <c r="A19" s="60"/>
      <c r="B19" s="54"/>
      <c r="C19" s="54"/>
      <c r="D19" s="54"/>
      <c r="E19" s="54"/>
      <c r="F19" s="95"/>
      <c r="G19" s="95"/>
      <c r="H19" s="95"/>
      <c r="I19" s="95"/>
      <c r="J19" s="95"/>
      <c r="K19" s="95"/>
      <c r="L19" s="95"/>
      <c r="M19" s="95"/>
    </row>
    <row r="20" spans="1:13" ht="12.75">
      <c r="A20" s="60"/>
      <c r="B20" s="54"/>
      <c r="C20" s="54"/>
      <c r="D20" s="54"/>
      <c r="E20" s="54"/>
      <c r="F20" s="95"/>
      <c r="G20" s="95"/>
      <c r="H20" s="95"/>
      <c r="I20" s="95"/>
      <c r="J20" s="95"/>
      <c r="K20" s="95"/>
      <c r="L20" s="95"/>
      <c r="M20" s="95"/>
    </row>
    <row r="21" spans="1:13" ht="12.75">
      <c r="A21" s="60"/>
      <c r="B21" s="54"/>
      <c r="C21" s="54"/>
      <c r="D21" s="54"/>
      <c r="E21" s="54"/>
      <c r="F21" s="95"/>
      <c r="G21" s="95"/>
      <c r="H21" s="95"/>
      <c r="I21" s="95"/>
      <c r="J21" s="95"/>
      <c r="K21" s="95"/>
      <c r="L21" s="95"/>
      <c r="M21" s="95"/>
    </row>
    <row r="22" spans="1:13" ht="12.75">
      <c r="A22" s="60"/>
      <c r="B22" s="54"/>
      <c r="C22" s="54"/>
      <c r="D22" s="54"/>
      <c r="E22" s="54"/>
      <c r="F22" s="95"/>
      <c r="G22" s="95"/>
      <c r="H22" s="95"/>
      <c r="I22" s="95"/>
      <c r="J22" s="95"/>
      <c r="K22" s="95"/>
      <c r="L22" s="95"/>
      <c r="M22" s="95"/>
    </row>
    <row r="23" spans="1:13" ht="12.75">
      <c r="A23" s="60"/>
      <c r="B23" s="54"/>
      <c r="C23" s="54"/>
      <c r="D23" s="54"/>
      <c r="E23" s="54"/>
      <c r="F23" s="95"/>
      <c r="G23" s="95"/>
      <c r="H23" s="95"/>
      <c r="I23" s="95"/>
      <c r="J23" s="95"/>
      <c r="K23" s="95"/>
      <c r="L23" s="95"/>
      <c r="M23" s="95"/>
    </row>
    <row r="24" spans="1:13" ht="12.75">
      <c r="A24" s="60"/>
      <c r="B24" s="54"/>
      <c r="C24" s="54"/>
      <c r="D24" s="54"/>
      <c r="E24" s="54"/>
      <c r="F24" s="95"/>
      <c r="G24" s="95"/>
      <c r="H24" s="95"/>
      <c r="I24" s="95"/>
      <c r="J24" s="95"/>
      <c r="K24" s="95"/>
      <c r="L24" s="95"/>
      <c r="M24" s="95"/>
    </row>
    <row r="25" spans="1:13" ht="12.75">
      <c r="A25" s="60"/>
      <c r="B25" s="54"/>
      <c r="C25" s="54"/>
      <c r="D25" s="54"/>
      <c r="E25" s="54"/>
      <c r="F25" s="95"/>
      <c r="G25" s="95"/>
      <c r="H25" s="95"/>
      <c r="I25" s="95"/>
      <c r="J25" s="95"/>
      <c r="K25" s="95"/>
      <c r="L25" s="95"/>
      <c r="M25" s="95"/>
    </row>
    <row r="26" spans="1:13" ht="12.75">
      <c r="A26" s="60"/>
      <c r="B26" s="54"/>
      <c r="C26" s="54"/>
      <c r="D26" s="54"/>
      <c r="E26" s="54"/>
      <c r="F26" s="95"/>
      <c r="G26" s="95"/>
      <c r="H26" s="95"/>
      <c r="I26" s="95"/>
      <c r="J26" s="95"/>
      <c r="K26" s="95"/>
      <c r="L26" s="95"/>
      <c r="M26" s="95"/>
    </row>
    <row r="27" spans="1:13" ht="12.75">
      <c r="A27" s="60"/>
      <c r="B27" s="54"/>
      <c r="C27" s="54"/>
      <c r="D27" s="54"/>
      <c r="E27" s="54"/>
      <c r="F27" s="95"/>
      <c r="G27" s="95"/>
      <c r="H27" s="95"/>
      <c r="I27" s="95"/>
      <c r="J27" s="95"/>
      <c r="K27" s="95"/>
      <c r="L27" s="95"/>
      <c r="M27" s="95"/>
    </row>
    <row r="28" spans="1:13" ht="12.75">
      <c r="A28" s="60"/>
      <c r="B28" s="54"/>
      <c r="C28" s="54"/>
      <c r="D28" s="54"/>
      <c r="E28" s="54"/>
      <c r="F28" s="95"/>
      <c r="G28" s="95"/>
      <c r="H28" s="95"/>
      <c r="I28" s="95"/>
      <c r="J28" s="95"/>
      <c r="K28" s="95"/>
      <c r="L28" s="95"/>
      <c r="M28" s="95"/>
    </row>
    <row r="29" spans="1:13" ht="12.75">
      <c r="A29" s="60"/>
      <c r="B29" s="54"/>
      <c r="C29" s="54"/>
      <c r="D29" s="54"/>
      <c r="E29" s="54"/>
      <c r="F29" s="95"/>
      <c r="G29" s="95"/>
      <c r="H29" s="95"/>
      <c r="I29" s="95"/>
      <c r="J29" s="95"/>
      <c r="K29" s="95"/>
      <c r="L29" s="95"/>
      <c r="M29" s="95"/>
    </row>
    <row r="30" spans="1:13" ht="12.75">
      <c r="A30" s="60"/>
      <c r="B30" s="54"/>
      <c r="C30" s="54"/>
      <c r="D30" s="54"/>
      <c r="E30" s="54"/>
      <c r="F30" s="95"/>
      <c r="G30" s="95"/>
      <c r="H30" s="95"/>
      <c r="I30" s="95"/>
      <c r="J30" s="95"/>
      <c r="K30" s="95"/>
      <c r="L30" s="95"/>
      <c r="M30" s="95"/>
    </row>
    <row r="31" spans="1:13" ht="12.75">
      <c r="A31" s="60"/>
      <c r="B31" s="54"/>
      <c r="C31" s="54"/>
      <c r="D31" s="54"/>
      <c r="E31" s="54"/>
      <c r="F31" s="95"/>
      <c r="G31" s="95"/>
      <c r="H31" s="95"/>
      <c r="I31" s="95"/>
      <c r="J31" s="95"/>
      <c r="K31" s="95"/>
      <c r="L31" s="95"/>
      <c r="M31" s="95"/>
    </row>
    <row r="32" spans="1:13" ht="12.75">
      <c r="A32" s="60"/>
      <c r="B32" s="54"/>
      <c r="C32" s="54"/>
      <c r="D32" s="54"/>
      <c r="E32" s="54"/>
      <c r="F32" s="95"/>
      <c r="G32" s="95"/>
      <c r="H32" s="95"/>
      <c r="I32" s="95"/>
      <c r="J32" s="95"/>
      <c r="K32" s="95"/>
      <c r="L32" s="95"/>
      <c r="M32" s="95"/>
    </row>
    <row r="33" spans="1:13" ht="12.75">
      <c r="A33" s="60"/>
      <c r="B33" s="54"/>
      <c r="C33" s="54"/>
      <c r="D33" s="54"/>
      <c r="E33" s="54"/>
      <c r="F33" s="95"/>
      <c r="G33" s="95"/>
      <c r="H33" s="95"/>
      <c r="I33" s="95"/>
      <c r="J33" s="95"/>
      <c r="K33" s="95"/>
      <c r="L33" s="95"/>
      <c r="M33" s="95"/>
    </row>
    <row r="34" spans="1:13" ht="12.75">
      <c r="A34" s="60"/>
      <c r="B34" s="54"/>
      <c r="C34" s="54"/>
      <c r="D34" s="54"/>
      <c r="E34" s="54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60"/>
      <c r="B35" s="54"/>
      <c r="C35" s="54"/>
      <c r="D35" s="54"/>
      <c r="E35" s="54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60"/>
      <c r="B36" s="54"/>
      <c r="C36" s="54"/>
      <c r="D36" s="54"/>
      <c r="E36" s="54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60"/>
      <c r="B37" s="54"/>
      <c r="C37" s="54"/>
      <c r="D37" s="54"/>
      <c r="E37" s="54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60"/>
      <c r="B38" s="54"/>
      <c r="C38" s="54"/>
      <c r="D38" s="54"/>
      <c r="E38" s="54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60"/>
      <c r="B39" s="54"/>
      <c r="C39" s="54"/>
      <c r="D39" s="54"/>
      <c r="E39" s="54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60"/>
      <c r="B40" s="54"/>
      <c r="C40" s="54"/>
      <c r="D40" s="54"/>
      <c r="E40" s="54"/>
      <c r="F40" s="95"/>
      <c r="G40" s="95"/>
      <c r="H40" s="95"/>
      <c r="I40" s="95"/>
      <c r="J40" s="95"/>
      <c r="K40" s="95"/>
      <c r="L40" s="95"/>
      <c r="M40" s="95"/>
    </row>
    <row r="41" spans="1:14" ht="12.75">
      <c r="A41" s="60"/>
      <c r="B41" s="54"/>
      <c r="C41" s="54"/>
      <c r="D41" s="54"/>
      <c r="E41" s="54"/>
      <c r="F41" s="95"/>
      <c r="G41" s="95"/>
      <c r="H41" s="95"/>
      <c r="I41" s="95">
        <v>1</v>
      </c>
      <c r="J41" s="95">
        <v>2</v>
      </c>
      <c r="K41" s="95">
        <v>3</v>
      </c>
      <c r="L41" s="95">
        <v>4</v>
      </c>
      <c r="M41" s="95">
        <v>5</v>
      </c>
      <c r="N41" s="54"/>
    </row>
    <row r="42" spans="1:14" ht="25.5">
      <c r="A42" s="60"/>
      <c r="B42" s="54" t="s">
        <v>250</v>
      </c>
      <c r="C42" s="54" t="s">
        <v>275</v>
      </c>
      <c r="D42" s="54" t="s">
        <v>276</v>
      </c>
      <c r="E42" s="54" t="s">
        <v>277</v>
      </c>
      <c r="F42" s="95" t="s">
        <v>278</v>
      </c>
      <c r="G42" s="95" t="s">
        <v>366</v>
      </c>
      <c r="H42" s="95"/>
      <c r="I42" s="95" t="s">
        <v>275</v>
      </c>
      <c r="J42" s="95" t="s">
        <v>276</v>
      </c>
      <c r="K42" s="95" t="s">
        <v>277</v>
      </c>
      <c r="L42" s="95" t="s">
        <v>278</v>
      </c>
      <c r="M42" s="95" t="s">
        <v>366</v>
      </c>
      <c r="N42" s="54"/>
    </row>
    <row r="43" spans="1:13" ht="12.75">
      <c r="A43" s="43"/>
      <c r="B43" s="89">
        <f>SUMPRODUCT($I$41:$M$41,I43:M43)/SUM(I43:M43)</f>
        <v>2.7993079584775087</v>
      </c>
      <c r="C43" s="74">
        <f aca="true" t="shared" si="0" ref="C43:G45">+I43/SUM($I43:$M43)</f>
        <v>0.23183391003460208</v>
      </c>
      <c r="D43" s="74">
        <f t="shared" si="0"/>
        <v>0.16262975778546712</v>
      </c>
      <c r="E43" s="74">
        <f t="shared" si="0"/>
        <v>0.28719723183391005</v>
      </c>
      <c r="F43" s="74">
        <f t="shared" si="0"/>
        <v>0.21107266435986158</v>
      </c>
      <c r="G43" s="74">
        <f t="shared" si="0"/>
        <v>0.10726643598615918</v>
      </c>
      <c r="I43" s="96">
        <v>67</v>
      </c>
      <c r="J43" s="96">
        <v>47</v>
      </c>
      <c r="K43" s="96">
        <v>83</v>
      </c>
      <c r="L43" s="96">
        <v>61</v>
      </c>
      <c r="M43" s="96">
        <v>31</v>
      </c>
    </row>
    <row r="44" spans="2:13" ht="12.75">
      <c r="B44" s="89">
        <f>SUMPRODUCT($I$41:$M$41,I44:M44)/SUM(I44:M44)</f>
        <v>3.0427350427350426</v>
      </c>
      <c r="C44" s="74">
        <f t="shared" si="0"/>
        <v>0.1111111111111111</v>
      </c>
      <c r="D44" s="74">
        <f t="shared" si="0"/>
        <v>0.1794871794871795</v>
      </c>
      <c r="E44" s="74">
        <f t="shared" si="0"/>
        <v>0.37606837606837606</v>
      </c>
      <c r="F44" s="74">
        <f t="shared" si="0"/>
        <v>0.2222222222222222</v>
      </c>
      <c r="G44" s="74">
        <f t="shared" si="0"/>
        <v>0.1111111111111111</v>
      </c>
      <c r="I44">
        <v>13</v>
      </c>
      <c r="J44">
        <v>21</v>
      </c>
      <c r="K44">
        <v>44</v>
      </c>
      <c r="L44">
        <v>26</v>
      </c>
      <c r="M44">
        <v>13</v>
      </c>
    </row>
    <row r="45" spans="1:13" ht="12.75">
      <c r="A45" t="s">
        <v>373</v>
      </c>
      <c r="B45" s="89">
        <f>SUMPRODUCT($I$41:$M$41,I45:M45)/SUM(I45:M45)</f>
        <v>2.633720930232558</v>
      </c>
      <c r="C45" s="74">
        <f t="shared" si="0"/>
        <v>0.313953488372093</v>
      </c>
      <c r="D45" s="74">
        <f t="shared" si="0"/>
        <v>0.1511627906976744</v>
      </c>
      <c r="E45" s="74">
        <f t="shared" si="0"/>
        <v>0.22674418604651161</v>
      </c>
      <c r="F45" s="74">
        <f t="shared" si="0"/>
        <v>0.20348837209302326</v>
      </c>
      <c r="G45" s="74">
        <f t="shared" si="0"/>
        <v>0.10465116279069768</v>
      </c>
      <c r="I45">
        <v>54</v>
      </c>
      <c r="J45">
        <v>26</v>
      </c>
      <c r="K45">
        <v>39</v>
      </c>
      <c r="L45">
        <v>35</v>
      </c>
      <c r="M45">
        <v>18</v>
      </c>
    </row>
    <row r="46" spans="1:2" ht="12.75">
      <c r="A46" s="45" t="s">
        <v>248</v>
      </c>
      <c r="B46" s="89"/>
    </row>
    <row r="47" spans="1:13" ht="12.75">
      <c r="A47" s="45" t="s">
        <v>249</v>
      </c>
      <c r="B47" s="89">
        <f>SUMPRODUCT($I$41:$M$41,I47:M47)/SUM(I47:M47)</f>
        <v>2.517857142857143</v>
      </c>
      <c r="C47" s="74">
        <f aca="true" t="shared" si="1" ref="C47:G49">+I47/SUM($I47:$M47)</f>
        <v>0.275</v>
      </c>
      <c r="D47" s="74">
        <f t="shared" si="1"/>
        <v>0.26071428571428573</v>
      </c>
      <c r="E47" s="74">
        <f t="shared" si="1"/>
        <v>0.23214285714285715</v>
      </c>
      <c r="F47" s="74">
        <f t="shared" si="1"/>
        <v>0.1357142857142857</v>
      </c>
      <c r="G47" s="74">
        <f t="shared" si="1"/>
        <v>0.09642857142857143</v>
      </c>
      <c r="I47" s="96">
        <v>77</v>
      </c>
      <c r="J47" s="96">
        <v>73</v>
      </c>
      <c r="K47" s="96">
        <v>65</v>
      </c>
      <c r="L47" s="96">
        <v>38</v>
      </c>
      <c r="M47" s="96">
        <v>27</v>
      </c>
    </row>
    <row r="48" spans="2:13" ht="12.75">
      <c r="B48" s="89">
        <f>SUMPRODUCT($I$41:$M$41,I48:M48)/SUM(I48:M48)</f>
        <v>2.376237623762376</v>
      </c>
      <c r="C48" s="74">
        <f t="shared" si="1"/>
        <v>0.2376237623762376</v>
      </c>
      <c r="D48" s="74">
        <f t="shared" si="1"/>
        <v>0.33663366336633666</v>
      </c>
      <c r="E48" s="74">
        <f t="shared" si="1"/>
        <v>0.297029702970297</v>
      </c>
      <c r="F48" s="74">
        <f t="shared" si="1"/>
        <v>0.06930693069306931</v>
      </c>
      <c r="G48" s="74">
        <f t="shared" si="1"/>
        <v>0.0594059405940594</v>
      </c>
      <c r="I48">
        <v>24</v>
      </c>
      <c r="J48">
        <v>34</v>
      </c>
      <c r="K48">
        <v>30</v>
      </c>
      <c r="L48">
        <v>7</v>
      </c>
      <c r="M48">
        <v>6</v>
      </c>
    </row>
    <row r="49" spans="1:13" ht="12.75">
      <c r="A49" t="s">
        <v>374</v>
      </c>
      <c r="B49" s="89">
        <f>SUMPRODUCT($I$41:$M$41,I49:M49)/SUM(I49:M49)</f>
        <v>2.5977653631284916</v>
      </c>
      <c r="C49" s="74">
        <f t="shared" si="1"/>
        <v>0.29608938547486036</v>
      </c>
      <c r="D49" s="74">
        <f t="shared" si="1"/>
        <v>0.21787709497206703</v>
      </c>
      <c r="E49" s="74">
        <f t="shared" si="1"/>
        <v>0.19553072625698323</v>
      </c>
      <c r="F49" s="74">
        <f t="shared" si="1"/>
        <v>0.17318435754189945</v>
      </c>
      <c r="G49" s="74">
        <f t="shared" si="1"/>
        <v>0.11731843575418995</v>
      </c>
      <c r="I49">
        <v>53</v>
      </c>
      <c r="J49">
        <v>39</v>
      </c>
      <c r="K49">
        <v>35</v>
      </c>
      <c r="L49">
        <v>31</v>
      </c>
      <c r="M49">
        <v>21</v>
      </c>
    </row>
    <row r="50" spans="1:2" ht="12.75">
      <c r="A50" s="45" t="s">
        <v>248</v>
      </c>
      <c r="B50" s="89"/>
    </row>
    <row r="51" spans="1:13" ht="12.75">
      <c r="A51" s="45" t="s">
        <v>249</v>
      </c>
      <c r="B51" s="89">
        <f>SUMPRODUCT($I$41:$M$41,I51:M51)/SUM(I51:M51)</f>
        <v>3.3184713375796178</v>
      </c>
      <c r="C51" s="74">
        <f aca="true" t="shared" si="2" ref="C51:G53">+I51/SUM($I51:$M51)</f>
        <v>0.044585987261146494</v>
      </c>
      <c r="D51" s="74">
        <f t="shared" si="2"/>
        <v>0.21019108280254778</v>
      </c>
      <c r="E51" s="74">
        <f t="shared" si="2"/>
        <v>0.31210191082802546</v>
      </c>
      <c r="F51" s="74">
        <f t="shared" si="2"/>
        <v>0.2484076433121019</v>
      </c>
      <c r="G51" s="74">
        <f t="shared" si="2"/>
        <v>0.18471337579617833</v>
      </c>
      <c r="I51" s="96">
        <v>14</v>
      </c>
      <c r="J51" s="96">
        <v>66</v>
      </c>
      <c r="K51" s="96">
        <v>98</v>
      </c>
      <c r="L51" s="96">
        <v>78</v>
      </c>
      <c r="M51" s="96">
        <v>58</v>
      </c>
    </row>
    <row r="52" spans="2:13" ht="12.75">
      <c r="B52" s="89">
        <f>SUMPRODUCT($I$41:$M$41,I52:M52)/SUM(I52:M52)</f>
        <v>3.189189189189189</v>
      </c>
      <c r="C52" s="74">
        <f t="shared" si="2"/>
        <v>0.036036036036036036</v>
      </c>
      <c r="D52" s="74">
        <f t="shared" si="2"/>
        <v>0.2882882882882883</v>
      </c>
      <c r="E52" s="74">
        <f t="shared" si="2"/>
        <v>0.2972972972972973</v>
      </c>
      <c r="F52" s="74">
        <f t="shared" si="2"/>
        <v>0.2072072072072072</v>
      </c>
      <c r="G52" s="74">
        <f t="shared" si="2"/>
        <v>0.17117117117117117</v>
      </c>
      <c r="I52">
        <v>4</v>
      </c>
      <c r="J52">
        <v>32</v>
      </c>
      <c r="K52">
        <v>33</v>
      </c>
      <c r="L52">
        <v>23</v>
      </c>
      <c r="M52">
        <v>19</v>
      </c>
    </row>
    <row r="53" spans="1:13" ht="12.75">
      <c r="A53" t="s">
        <v>375</v>
      </c>
      <c r="B53" s="89">
        <f>SUMPRODUCT($I$41:$M$41,I53:M53)/SUM(I53:M53)</f>
        <v>3.3891625615763545</v>
      </c>
      <c r="C53" s="74">
        <f t="shared" si="2"/>
        <v>0.04926108374384237</v>
      </c>
      <c r="D53" s="74">
        <f t="shared" si="2"/>
        <v>0.16748768472906403</v>
      </c>
      <c r="E53" s="74">
        <f t="shared" si="2"/>
        <v>0.32019704433497537</v>
      </c>
      <c r="F53" s="74">
        <f t="shared" si="2"/>
        <v>0.270935960591133</v>
      </c>
      <c r="G53" s="74">
        <f t="shared" si="2"/>
        <v>0.1921182266009852</v>
      </c>
      <c r="I53">
        <v>10</v>
      </c>
      <c r="J53">
        <v>34</v>
      </c>
      <c r="K53">
        <v>65</v>
      </c>
      <c r="L53">
        <v>55</v>
      </c>
      <c r="M53">
        <v>39</v>
      </c>
    </row>
    <row r="54" spans="1:2" ht="12.75">
      <c r="A54" s="45" t="s">
        <v>248</v>
      </c>
      <c r="B54" s="89"/>
    </row>
    <row r="55" spans="1:13" ht="12.75">
      <c r="A55" s="45" t="s">
        <v>249</v>
      </c>
      <c r="B55" s="89">
        <f>SUMPRODUCT($I$41:$M$41,I55:M55)/SUM(I55:M55)</f>
        <v>1.77007299270073</v>
      </c>
      <c r="C55" s="74">
        <f aca="true" t="shared" si="3" ref="C55:G57">+I55/SUM($I55:$M55)</f>
        <v>0.5401459854014599</v>
      </c>
      <c r="D55" s="74">
        <f t="shared" si="3"/>
        <v>0.24087591240875914</v>
      </c>
      <c r="E55" s="74">
        <f t="shared" si="3"/>
        <v>0.145985401459854</v>
      </c>
      <c r="F55" s="74">
        <f t="shared" si="3"/>
        <v>0.05474452554744526</v>
      </c>
      <c r="G55" s="74">
        <f t="shared" si="3"/>
        <v>0.01824817518248175</v>
      </c>
      <c r="I55" s="96">
        <v>148</v>
      </c>
      <c r="J55" s="96">
        <v>66</v>
      </c>
      <c r="K55" s="96">
        <v>40</v>
      </c>
      <c r="L55" s="96">
        <v>15</v>
      </c>
      <c r="M55" s="96">
        <v>5</v>
      </c>
    </row>
    <row r="56" spans="2:13" ht="12.75">
      <c r="B56" s="89">
        <f>SUMPRODUCT($I$41:$M$41,I56:M56)/SUM(I56:M56)</f>
        <v>1.8703703703703705</v>
      </c>
      <c r="C56" s="74">
        <f t="shared" si="3"/>
        <v>0.4537037037037037</v>
      </c>
      <c r="D56" s="74">
        <f t="shared" si="3"/>
        <v>0.2962962962962963</v>
      </c>
      <c r="E56" s="74">
        <f t="shared" si="3"/>
        <v>0.19444444444444445</v>
      </c>
      <c r="F56" s="74">
        <f t="shared" si="3"/>
        <v>0.037037037037037035</v>
      </c>
      <c r="G56" s="74">
        <f t="shared" si="3"/>
        <v>0.018518518518518517</v>
      </c>
      <c r="I56">
        <v>49</v>
      </c>
      <c r="J56">
        <v>32</v>
      </c>
      <c r="K56">
        <v>21</v>
      </c>
      <c r="L56">
        <v>4</v>
      </c>
      <c r="M56">
        <v>2</v>
      </c>
    </row>
    <row r="57" spans="1:13" ht="12.75">
      <c r="A57" t="s">
        <v>376</v>
      </c>
      <c r="B57" s="89">
        <f>SUMPRODUCT($I$41:$M$41,I57:M57)/SUM(I57:M57)</f>
        <v>1.7048192771084338</v>
      </c>
      <c r="C57" s="74">
        <f t="shared" si="3"/>
        <v>0.5963855421686747</v>
      </c>
      <c r="D57" s="74">
        <f t="shared" si="3"/>
        <v>0.20481927710843373</v>
      </c>
      <c r="E57" s="74">
        <f t="shared" si="3"/>
        <v>0.1144578313253012</v>
      </c>
      <c r="F57" s="74">
        <f t="shared" si="3"/>
        <v>0.06626506024096386</v>
      </c>
      <c r="G57" s="74">
        <f t="shared" si="3"/>
        <v>0.018072289156626505</v>
      </c>
      <c r="I57">
        <v>99</v>
      </c>
      <c r="J57">
        <v>34</v>
      </c>
      <c r="K57">
        <v>19</v>
      </c>
      <c r="L57">
        <v>11</v>
      </c>
      <c r="M57">
        <v>3</v>
      </c>
    </row>
    <row r="58" spans="1:2" ht="12.75">
      <c r="A58" s="45" t="s">
        <v>248</v>
      </c>
      <c r="B58" s="89"/>
    </row>
    <row r="59" spans="1:13" ht="12.75">
      <c r="A59" s="45" t="s">
        <v>249</v>
      </c>
      <c r="B59" s="89">
        <f>SUMPRODUCT($I$41:$M$41,I59:M59)/SUM(I59:M59)</f>
        <v>2.052980132450331</v>
      </c>
      <c r="C59" s="74">
        <f aca="true" t="shared" si="4" ref="C59:G61">+I59/SUM($I59:$M59)</f>
        <v>0.3708609271523179</v>
      </c>
      <c r="D59" s="74">
        <f t="shared" si="4"/>
        <v>0.2980132450331126</v>
      </c>
      <c r="E59" s="74">
        <f t="shared" si="4"/>
        <v>0.24503311258278146</v>
      </c>
      <c r="F59" s="74">
        <f t="shared" si="4"/>
        <v>0.07947019867549669</v>
      </c>
      <c r="G59" s="74">
        <f t="shared" si="4"/>
        <v>0.006622516556291391</v>
      </c>
      <c r="I59" s="96">
        <v>112</v>
      </c>
      <c r="J59" s="96">
        <v>90</v>
      </c>
      <c r="K59" s="96">
        <v>74</v>
      </c>
      <c r="L59" s="96">
        <v>24</v>
      </c>
      <c r="M59" s="96">
        <v>2</v>
      </c>
    </row>
    <row r="60" spans="2:13" ht="12.75">
      <c r="B60" s="89">
        <f>SUMPRODUCT($I$41:$M$41,I60:M60)/SUM(I60:M60)</f>
        <v>1.963302752293578</v>
      </c>
      <c r="C60" s="74">
        <f t="shared" si="4"/>
        <v>0.44036697247706424</v>
      </c>
      <c r="D60" s="74">
        <f t="shared" si="4"/>
        <v>0.23853211009174313</v>
      </c>
      <c r="E60" s="74">
        <f t="shared" si="4"/>
        <v>0.24770642201834864</v>
      </c>
      <c r="F60" s="74">
        <f t="shared" si="4"/>
        <v>0.06422018348623854</v>
      </c>
      <c r="G60" s="74">
        <f t="shared" si="4"/>
        <v>0.009174311926605505</v>
      </c>
      <c r="I60">
        <v>48</v>
      </c>
      <c r="J60">
        <v>26</v>
      </c>
      <c r="K60">
        <v>27</v>
      </c>
      <c r="L60">
        <v>7</v>
      </c>
      <c r="M60">
        <v>1</v>
      </c>
    </row>
    <row r="61" spans="1:13" ht="12.75">
      <c r="A61" t="s">
        <v>377</v>
      </c>
      <c r="B61" s="89">
        <f>SUMPRODUCT($I$41:$M$41,I61:M61)/SUM(I61:M61)</f>
        <v>2.1036269430051813</v>
      </c>
      <c r="C61" s="74">
        <f t="shared" si="4"/>
        <v>0.3316062176165803</v>
      </c>
      <c r="D61" s="74">
        <f t="shared" si="4"/>
        <v>0.3316062176165803</v>
      </c>
      <c r="E61" s="74">
        <f t="shared" si="4"/>
        <v>0.24352331606217617</v>
      </c>
      <c r="F61" s="74">
        <f t="shared" si="4"/>
        <v>0.08808290155440414</v>
      </c>
      <c r="G61" s="74">
        <f t="shared" si="4"/>
        <v>0.0051813471502590676</v>
      </c>
      <c r="I61">
        <v>64</v>
      </c>
      <c r="J61">
        <v>64</v>
      </c>
      <c r="K61">
        <v>47</v>
      </c>
      <c r="L61">
        <v>17</v>
      </c>
      <c r="M61">
        <v>1</v>
      </c>
    </row>
    <row r="62" spans="1:2" ht="12.75">
      <c r="A62" s="45" t="s">
        <v>248</v>
      </c>
      <c r="B62" s="90"/>
    </row>
    <row r="63" spans="1:13" ht="12.75">
      <c r="A63" s="45" t="s">
        <v>249</v>
      </c>
      <c r="B63" s="89">
        <f>SUMPRODUCT($I$41:$M$41,I63:M63)/SUM(I63:M63)</f>
        <v>1.4816176470588236</v>
      </c>
      <c r="C63" s="74">
        <f aca="true" t="shared" si="5" ref="C63:G65">+I63/SUM($I63:$M63)</f>
        <v>0.6875</v>
      </c>
      <c r="D63" s="74">
        <f t="shared" si="5"/>
        <v>0.17647058823529413</v>
      </c>
      <c r="E63" s="74">
        <f t="shared" si="5"/>
        <v>0.11397058823529412</v>
      </c>
      <c r="F63" s="74">
        <f t="shared" si="5"/>
        <v>0.011029411764705883</v>
      </c>
      <c r="G63" s="74">
        <f t="shared" si="5"/>
        <v>0.011029411764705883</v>
      </c>
      <c r="I63" s="96">
        <v>187</v>
      </c>
      <c r="J63" s="96">
        <v>48</v>
      </c>
      <c r="K63" s="96">
        <v>31</v>
      </c>
      <c r="L63" s="96">
        <v>3</v>
      </c>
      <c r="M63" s="96">
        <v>3</v>
      </c>
    </row>
    <row r="64" spans="2:13" ht="12.75">
      <c r="B64" s="89">
        <f>SUMPRODUCT($I$41:$M$41,I64:M64)/SUM(I64:M64)</f>
        <v>1.6176470588235294</v>
      </c>
      <c r="C64" s="74">
        <f t="shared" si="5"/>
        <v>0.6078431372549019</v>
      </c>
      <c r="D64" s="74">
        <f t="shared" si="5"/>
        <v>0.20588235294117646</v>
      </c>
      <c r="E64" s="74">
        <f t="shared" si="5"/>
        <v>0.16666666666666666</v>
      </c>
      <c r="F64" s="74">
        <f t="shared" si="5"/>
        <v>0</v>
      </c>
      <c r="G64" s="74">
        <f t="shared" si="5"/>
        <v>0.0196078431372549</v>
      </c>
      <c r="I64">
        <v>62</v>
      </c>
      <c r="J64">
        <v>21</v>
      </c>
      <c r="K64">
        <v>17</v>
      </c>
      <c r="L64">
        <v>0</v>
      </c>
      <c r="M64">
        <v>2</v>
      </c>
    </row>
    <row r="65" spans="1:13" ht="12.75">
      <c r="A65" t="s">
        <v>378</v>
      </c>
      <c r="B65" s="89">
        <f>SUMPRODUCT($I$41:$M$41,I65:M65)/SUM(I65:M65)</f>
        <v>1.4</v>
      </c>
      <c r="C65" s="74">
        <f t="shared" si="5"/>
        <v>0.7352941176470589</v>
      </c>
      <c r="D65" s="74">
        <f t="shared" si="5"/>
        <v>0.1588235294117647</v>
      </c>
      <c r="E65" s="74">
        <f t="shared" si="5"/>
        <v>0.08235294117647059</v>
      </c>
      <c r="F65" s="74">
        <f t="shared" si="5"/>
        <v>0.01764705882352941</v>
      </c>
      <c r="G65" s="74">
        <f t="shared" si="5"/>
        <v>0.0058823529411764705</v>
      </c>
      <c r="I65">
        <v>125</v>
      </c>
      <c r="J65">
        <v>27</v>
      </c>
      <c r="K65">
        <v>14</v>
      </c>
      <c r="L65">
        <v>3</v>
      </c>
      <c r="M65">
        <v>1</v>
      </c>
    </row>
    <row r="66" spans="1:2" ht="12.75">
      <c r="A66" s="45" t="s">
        <v>248</v>
      </c>
      <c r="B66" s="90"/>
    </row>
    <row r="67" spans="1:13" ht="12.75">
      <c r="A67" s="45" t="s">
        <v>249</v>
      </c>
      <c r="B67" s="89">
        <f>SUMPRODUCT($I$41:$M$41,I67:M67)/SUM(I67:M67)</f>
        <v>1.56640625</v>
      </c>
      <c r="C67" s="74">
        <f aca="true" t="shared" si="6" ref="C67:G69">+I67/SUM($I67:$M67)</f>
        <v>0.6953125</v>
      </c>
      <c r="D67" s="74">
        <f t="shared" si="6"/>
        <v>0.12109375</v>
      </c>
      <c r="E67" s="74">
        <f t="shared" si="6"/>
        <v>0.12890625</v>
      </c>
      <c r="F67" s="74">
        <f t="shared" si="6"/>
        <v>0.03125</v>
      </c>
      <c r="G67" s="74">
        <f t="shared" si="6"/>
        <v>0.0234375</v>
      </c>
      <c r="I67" s="96">
        <v>178</v>
      </c>
      <c r="J67" s="96">
        <v>31</v>
      </c>
      <c r="K67" s="96">
        <v>33</v>
      </c>
      <c r="L67" s="96">
        <v>8</v>
      </c>
      <c r="M67" s="96">
        <v>6</v>
      </c>
    </row>
    <row r="68" spans="2:13" ht="12.75">
      <c r="B68" s="89">
        <f>SUMPRODUCT($I$41:$M$41,I68:M68)/SUM(I68:M68)</f>
        <v>1.5978260869565217</v>
      </c>
      <c r="C68" s="74">
        <f t="shared" si="6"/>
        <v>0.6847826086956522</v>
      </c>
      <c r="D68" s="74">
        <f t="shared" si="6"/>
        <v>0.09782608695652174</v>
      </c>
      <c r="E68" s="74">
        <f t="shared" si="6"/>
        <v>0.17391304347826086</v>
      </c>
      <c r="F68" s="74">
        <f t="shared" si="6"/>
        <v>0.021739130434782608</v>
      </c>
      <c r="G68" s="74">
        <f t="shared" si="6"/>
        <v>0.021739130434782608</v>
      </c>
      <c r="I68">
        <v>63</v>
      </c>
      <c r="J68">
        <v>9</v>
      </c>
      <c r="K68">
        <v>16</v>
      </c>
      <c r="L68">
        <v>2</v>
      </c>
      <c r="M68">
        <v>2</v>
      </c>
    </row>
    <row r="69" spans="1:13" ht="12.75">
      <c r="A69" t="s">
        <v>379</v>
      </c>
      <c r="B69" s="89">
        <f>SUMPRODUCT($I$41:$M$41,I69:M69)/SUM(I69:M69)</f>
        <v>1.548780487804878</v>
      </c>
      <c r="C69" s="74">
        <f t="shared" si="6"/>
        <v>0.7012195121951219</v>
      </c>
      <c r="D69" s="74">
        <f t="shared" si="6"/>
        <v>0.13414634146341464</v>
      </c>
      <c r="E69" s="74">
        <f t="shared" si="6"/>
        <v>0.10365853658536585</v>
      </c>
      <c r="F69" s="74">
        <f t="shared" si="6"/>
        <v>0.036585365853658534</v>
      </c>
      <c r="G69" s="74">
        <f t="shared" si="6"/>
        <v>0.024390243902439025</v>
      </c>
      <c r="I69">
        <v>115</v>
      </c>
      <c r="J69">
        <v>22</v>
      </c>
      <c r="K69">
        <v>17</v>
      </c>
      <c r="L69">
        <v>6</v>
      </c>
      <c r="M69">
        <v>4</v>
      </c>
    </row>
    <row r="70" spans="1:2" ht="12.75">
      <c r="A70" s="45" t="s">
        <v>248</v>
      </c>
      <c r="B70" s="90"/>
    </row>
    <row r="71" ht="12.75">
      <c r="A71" s="45" t="s">
        <v>249</v>
      </c>
    </row>
    <row r="72" spans="2:7" ht="25.5">
      <c r="B72" s="92" t="s">
        <v>250</v>
      </c>
      <c r="C72" s="92" t="s">
        <v>275</v>
      </c>
      <c r="D72" s="92" t="s">
        <v>276</v>
      </c>
      <c r="E72" s="92" t="s">
        <v>277</v>
      </c>
      <c r="F72" s="92" t="s">
        <v>278</v>
      </c>
      <c r="G72" s="92" t="s">
        <v>366</v>
      </c>
    </row>
    <row r="73" spans="2:7" ht="12.75">
      <c r="B73" s="93">
        <f aca="true" t="shared" si="7" ref="B73:G73">+B43</f>
        <v>2.7993079584775087</v>
      </c>
      <c r="C73" s="94">
        <f t="shared" si="7"/>
        <v>0.23183391003460208</v>
      </c>
      <c r="D73" s="94">
        <f t="shared" si="7"/>
        <v>0.16262975778546712</v>
      </c>
      <c r="E73" s="94">
        <f t="shared" si="7"/>
        <v>0.28719723183391005</v>
      </c>
      <c r="F73" s="94">
        <f t="shared" si="7"/>
        <v>0.21107266435986158</v>
      </c>
      <c r="G73" s="94">
        <f t="shared" si="7"/>
        <v>0.10726643598615918</v>
      </c>
    </row>
    <row r="74" spans="1:7" ht="38.25">
      <c r="A74" s="91">
        <f>+A1</f>
        <v>0</v>
      </c>
      <c r="B74" s="93">
        <f aca="true" t="shared" si="8" ref="B74:G74">+B47</f>
        <v>2.517857142857143</v>
      </c>
      <c r="C74" s="94">
        <f t="shared" si="8"/>
        <v>0.275</v>
      </c>
      <c r="D74" s="94">
        <f t="shared" si="8"/>
        <v>0.26071428571428573</v>
      </c>
      <c r="E74" s="94">
        <f t="shared" si="8"/>
        <v>0.23214285714285715</v>
      </c>
      <c r="F74" s="94">
        <f t="shared" si="8"/>
        <v>0.1357142857142857</v>
      </c>
      <c r="G74" s="94">
        <f t="shared" si="8"/>
        <v>0.09642857142857143</v>
      </c>
    </row>
    <row r="75" spans="1:7" ht="12.75">
      <c r="A75" s="76">
        <f>+A45</f>
        <v>0</v>
      </c>
      <c r="B75" s="93">
        <f aca="true" t="shared" si="9" ref="B75:G75">+B51</f>
        <v>3.3184713375796178</v>
      </c>
      <c r="C75" s="94">
        <f t="shared" si="9"/>
        <v>0.044585987261146494</v>
      </c>
      <c r="D75" s="94">
        <f t="shared" si="9"/>
        <v>0.21019108280254778</v>
      </c>
      <c r="E75" s="94">
        <f t="shared" si="9"/>
        <v>0.31210191082802546</v>
      </c>
      <c r="F75" s="94">
        <f t="shared" si="9"/>
        <v>0.2484076433121019</v>
      </c>
      <c r="G75" s="94">
        <f t="shared" si="9"/>
        <v>0.18471337579617833</v>
      </c>
    </row>
    <row r="76" spans="1:7" ht="12.75">
      <c r="A76" s="76">
        <f>+A49</f>
        <v>0</v>
      </c>
      <c r="B76" s="93">
        <f aca="true" t="shared" si="10" ref="B76:G76">+B55</f>
        <v>1.77007299270073</v>
      </c>
      <c r="C76" s="94">
        <f t="shared" si="10"/>
        <v>0.5401459854014599</v>
      </c>
      <c r="D76" s="94">
        <f t="shared" si="10"/>
        <v>0.24087591240875914</v>
      </c>
      <c r="E76" s="94">
        <f t="shared" si="10"/>
        <v>0.145985401459854</v>
      </c>
      <c r="F76" s="94">
        <f t="shared" si="10"/>
        <v>0.05474452554744526</v>
      </c>
      <c r="G76" s="94">
        <f t="shared" si="10"/>
        <v>0.01824817518248175</v>
      </c>
    </row>
    <row r="77" spans="1:7" ht="12.75">
      <c r="A77" s="76">
        <f>+A53</f>
        <v>0</v>
      </c>
      <c r="B77" s="93">
        <f aca="true" t="shared" si="11" ref="B77:G77">+B59</f>
        <v>2.052980132450331</v>
      </c>
      <c r="C77" s="94">
        <f t="shared" si="11"/>
        <v>0.3708609271523179</v>
      </c>
      <c r="D77" s="94">
        <f t="shared" si="11"/>
        <v>0.2980132450331126</v>
      </c>
      <c r="E77" s="94">
        <f t="shared" si="11"/>
        <v>0.24503311258278146</v>
      </c>
      <c r="F77" s="94">
        <f t="shared" si="11"/>
        <v>0.07947019867549669</v>
      </c>
      <c r="G77" s="94">
        <f t="shared" si="11"/>
        <v>0.006622516556291391</v>
      </c>
    </row>
    <row r="78" spans="1:7" ht="12.75">
      <c r="A78" s="76">
        <f>+A57</f>
        <v>0</v>
      </c>
      <c r="B78" s="93">
        <f aca="true" t="shared" si="12" ref="B78:G78">+B63</f>
        <v>1.4816176470588236</v>
      </c>
      <c r="C78" s="94">
        <f t="shared" si="12"/>
        <v>0.6875</v>
      </c>
      <c r="D78" s="94">
        <f t="shared" si="12"/>
        <v>0.17647058823529413</v>
      </c>
      <c r="E78" s="94">
        <f t="shared" si="12"/>
        <v>0.11397058823529412</v>
      </c>
      <c r="F78" s="94">
        <f t="shared" si="12"/>
        <v>0.011029411764705883</v>
      </c>
      <c r="G78" s="94">
        <f t="shared" si="12"/>
        <v>0.011029411764705883</v>
      </c>
    </row>
    <row r="79" spans="1:7" ht="12.75">
      <c r="A79" s="76">
        <f>+A61</f>
        <v>0</v>
      </c>
      <c r="B79" s="93">
        <f aca="true" t="shared" si="13" ref="B79:G79">+B67</f>
        <v>1.56640625</v>
      </c>
      <c r="C79" s="94">
        <f t="shared" si="13"/>
        <v>0.6953125</v>
      </c>
      <c r="D79" s="94">
        <f t="shared" si="13"/>
        <v>0.12109375</v>
      </c>
      <c r="E79" s="94">
        <f t="shared" si="13"/>
        <v>0.12890625</v>
      </c>
      <c r="F79" s="94">
        <f t="shared" si="13"/>
        <v>0.03125</v>
      </c>
      <c r="G79" s="94">
        <f t="shared" si="13"/>
        <v>0.0234375</v>
      </c>
    </row>
    <row r="80" ht="12.75">
      <c r="A80" s="76">
        <f>+A65</f>
        <v>0</v>
      </c>
    </row>
    <row r="81" ht="12.75">
      <c r="A81" s="76">
        <f>+A69</f>
        <v>0</v>
      </c>
    </row>
  </sheetData>
  <sheetProtection password="E1C6" sheet="1"/>
  <hyperlinks>
    <hyperlink ref="K3" location="Inicio!A13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1"/>
  <dimension ref="A1:M52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41.140625" style="0" customWidth="1"/>
    <col min="2" max="2" width="10.57421875" style="0" customWidth="1"/>
    <col min="3" max="3" width="13.57421875" style="0" customWidth="1"/>
    <col min="4" max="4" width="13.28125" style="0" customWidth="1"/>
    <col min="5" max="5" width="12.28125" style="0" customWidth="1"/>
    <col min="6" max="7" width="9.28125" style="0" customWidth="1"/>
    <col min="8" max="8" width="4.421875" style="0" customWidth="1"/>
    <col min="9" max="9" width="12.7109375" style="0" customWidth="1"/>
    <col min="10" max="10" width="13.28125" style="0" customWidth="1"/>
    <col min="11" max="11" width="21.7109375" style="0" customWidth="1"/>
    <col min="12" max="13" width="10.28125" style="0" customWidth="1"/>
  </cols>
  <sheetData>
    <row r="1" ht="12.75">
      <c r="A1" s="1" t="s">
        <v>128</v>
      </c>
    </row>
    <row r="2" ht="12.75">
      <c r="A2" s="1"/>
    </row>
    <row r="3" spans="1:11" ht="12.75">
      <c r="A3" s="41" t="s">
        <v>204</v>
      </c>
      <c r="K3" s="22" t="s">
        <v>203</v>
      </c>
    </row>
    <row r="4" ht="12.75">
      <c r="A4" s="41" t="s">
        <v>205</v>
      </c>
    </row>
    <row r="5" ht="23.25" customHeight="1">
      <c r="A5" s="41"/>
    </row>
    <row r="6" ht="23.25" customHeight="1">
      <c r="A6" s="41"/>
    </row>
    <row r="7" ht="23.25" customHeight="1">
      <c r="A7" s="41"/>
    </row>
    <row r="8" ht="23.25" customHeight="1">
      <c r="A8" s="41"/>
    </row>
    <row r="9" ht="23.25" customHeight="1">
      <c r="A9" s="41"/>
    </row>
    <row r="10" ht="23.25" customHeight="1">
      <c r="A10" s="41"/>
    </row>
    <row r="11" ht="23.25" customHeight="1">
      <c r="A11" s="41"/>
    </row>
    <row r="12" ht="23.25" customHeight="1">
      <c r="A12" s="41"/>
    </row>
    <row r="13" ht="23.25" customHeight="1">
      <c r="A13" s="41"/>
    </row>
    <row r="14" ht="23.25" customHeight="1">
      <c r="A14" s="41"/>
    </row>
    <row r="15" ht="23.25" customHeight="1">
      <c r="A15" s="41"/>
    </row>
    <row r="16" ht="23.25" customHeight="1">
      <c r="A16" s="41"/>
    </row>
    <row r="17" ht="23.25" customHeight="1">
      <c r="A17" s="41"/>
    </row>
    <row r="18" ht="23.25" customHeight="1">
      <c r="A18" s="41"/>
    </row>
    <row r="19" ht="23.25" customHeight="1">
      <c r="A19" s="41"/>
    </row>
    <row r="20" ht="23.25" customHeight="1">
      <c r="A20" s="41"/>
    </row>
    <row r="21" ht="23.25" customHeight="1">
      <c r="A21" s="41"/>
    </row>
    <row r="22" ht="23.25" customHeight="1">
      <c r="A22" s="41"/>
    </row>
    <row r="23" spans="1:13" ht="12.75">
      <c r="A23" s="43"/>
      <c r="B23" s="95"/>
      <c r="C23" s="95"/>
      <c r="D23" s="95"/>
      <c r="E23" s="95"/>
      <c r="F23" s="95"/>
      <c r="G23" s="95"/>
      <c r="H23" s="95"/>
      <c r="I23" s="95">
        <v>1</v>
      </c>
      <c r="J23" s="95">
        <v>2</v>
      </c>
      <c r="K23" s="95">
        <v>3</v>
      </c>
      <c r="L23" s="95">
        <v>4</v>
      </c>
      <c r="M23" s="95">
        <v>5</v>
      </c>
    </row>
    <row r="24" spans="2:13" ht="25.5">
      <c r="B24" s="95" t="s">
        <v>250</v>
      </c>
      <c r="C24" s="95" t="s">
        <v>267</v>
      </c>
      <c r="D24" s="95" t="s">
        <v>268</v>
      </c>
      <c r="E24" s="95" t="s">
        <v>269</v>
      </c>
      <c r="F24" s="95" t="s">
        <v>270</v>
      </c>
      <c r="G24" s="95" t="s">
        <v>271</v>
      </c>
      <c r="H24" s="95"/>
      <c r="I24" s="95">
        <f>+C24</f>
        <v>0</v>
      </c>
      <c r="J24" s="95">
        <f>+D24</f>
        <v>0</v>
      </c>
      <c r="K24" s="95">
        <f>+E24</f>
        <v>0</v>
      </c>
      <c r="L24" s="95">
        <f>+F24</f>
        <v>0</v>
      </c>
      <c r="M24" s="95">
        <f>+G24</f>
        <v>0</v>
      </c>
    </row>
    <row r="25" spans="1:13" ht="38.25">
      <c r="A25" s="97" t="s">
        <v>380</v>
      </c>
      <c r="B25" s="89">
        <f>SUMPRODUCT($I$23:$M$23,I25:M25)/SUM(I25:M25)</f>
        <v>3.7708333333333335</v>
      </c>
      <c r="C25" s="74">
        <f aca="true" t="shared" si="0" ref="C25:G27">+I25/SUM($I25:$M25)</f>
        <v>0.026041666666666668</v>
      </c>
      <c r="D25" s="74">
        <f t="shared" si="0"/>
        <v>0.0390625</v>
      </c>
      <c r="E25" s="74">
        <f t="shared" si="0"/>
        <v>0.24479166666666666</v>
      </c>
      <c r="F25" s="74">
        <f t="shared" si="0"/>
        <v>0.5182291666666666</v>
      </c>
      <c r="G25" s="74">
        <f t="shared" si="0"/>
        <v>0.171875</v>
      </c>
      <c r="I25" s="96">
        <f>+I28</f>
        <v>10</v>
      </c>
      <c r="J25" s="96">
        <f>+J28</f>
        <v>15</v>
      </c>
      <c r="K25" s="96">
        <f>+K28</f>
        <v>94</v>
      </c>
      <c r="L25" s="96">
        <f>+L28</f>
        <v>199</v>
      </c>
      <c r="M25" s="96">
        <f>+M28</f>
        <v>66</v>
      </c>
    </row>
    <row r="26" spans="1:13" ht="12.75">
      <c r="A26" s="45" t="s">
        <v>248</v>
      </c>
      <c r="B26" s="89">
        <f>SUMPRODUCT($I$23:$M$23,I26:M26)/SUM(I26:M26)</f>
        <v>3.5483870967741935</v>
      </c>
      <c r="C26" s="74">
        <f t="shared" si="0"/>
        <v>0.024193548387096774</v>
      </c>
      <c r="D26" s="74">
        <f t="shared" si="0"/>
        <v>0.06451612903225806</v>
      </c>
      <c r="E26" s="74">
        <f t="shared" si="0"/>
        <v>0.3467741935483871</v>
      </c>
      <c r="F26" s="74">
        <f t="shared" si="0"/>
        <v>0.46774193548387094</v>
      </c>
      <c r="G26" s="74">
        <f t="shared" si="0"/>
        <v>0.0967741935483871</v>
      </c>
      <c r="I26">
        <v>3</v>
      </c>
      <c r="J26">
        <v>8</v>
      </c>
      <c r="K26">
        <v>43</v>
      </c>
      <c r="L26">
        <v>58</v>
      </c>
      <c r="M26">
        <v>12</v>
      </c>
    </row>
    <row r="27" spans="1:13" ht="12.75">
      <c r="A27" s="45" t="s">
        <v>249</v>
      </c>
      <c r="B27" s="89">
        <f>SUMPRODUCT($I$23:$M$23,I27:M27)/SUM(I27:M27)</f>
        <v>3.876923076923077</v>
      </c>
      <c r="C27" s="74">
        <f t="shared" si="0"/>
        <v>0.026923076923076925</v>
      </c>
      <c r="D27" s="74">
        <f t="shared" si="0"/>
        <v>0.026923076923076925</v>
      </c>
      <c r="E27" s="74">
        <f t="shared" si="0"/>
        <v>0.19615384615384615</v>
      </c>
      <c r="F27" s="74">
        <f t="shared" si="0"/>
        <v>0.5423076923076923</v>
      </c>
      <c r="G27" s="74">
        <f t="shared" si="0"/>
        <v>0.2076923076923077</v>
      </c>
      <c r="I27">
        <v>7</v>
      </c>
      <c r="J27">
        <v>7</v>
      </c>
      <c r="K27">
        <v>51</v>
      </c>
      <c r="L27">
        <v>141</v>
      </c>
      <c r="M27">
        <v>54</v>
      </c>
    </row>
    <row r="28" spans="1:13" ht="12.75">
      <c r="A28" s="71"/>
      <c r="B28" s="89"/>
      <c r="I28">
        <v>10</v>
      </c>
      <c r="J28">
        <v>15</v>
      </c>
      <c r="K28">
        <v>94</v>
      </c>
      <c r="L28">
        <v>199</v>
      </c>
      <c r="M28">
        <v>66</v>
      </c>
    </row>
    <row r="29" spans="1:13" ht="25.5">
      <c r="A29" s="97" t="s">
        <v>381</v>
      </c>
      <c r="B29" s="89">
        <f>SUMPRODUCT($I$23:$M$23,I29:M29)/SUM(I29:M29)</f>
        <v>3.8854166666666665</v>
      </c>
      <c r="C29" s="74">
        <f aca="true" t="shared" si="1" ref="C29:G31">+I29/SUM($I29:$M29)</f>
        <v>0.005208333333333333</v>
      </c>
      <c r="D29" s="74">
        <f t="shared" si="1"/>
        <v>0.0625</v>
      </c>
      <c r="E29" s="74">
        <f t="shared" si="1"/>
        <v>0.18489583333333334</v>
      </c>
      <c r="F29" s="74">
        <f t="shared" si="1"/>
        <v>0.5364583333333334</v>
      </c>
      <c r="G29" s="74">
        <f t="shared" si="1"/>
        <v>0.2109375</v>
      </c>
      <c r="I29" s="96">
        <f>+I32</f>
        <v>2</v>
      </c>
      <c r="J29" s="96">
        <f>+J32</f>
        <v>24</v>
      </c>
      <c r="K29" s="96">
        <f>+K32</f>
        <v>71</v>
      </c>
      <c r="L29" s="96">
        <f>+L32</f>
        <v>206</v>
      </c>
      <c r="M29" s="96">
        <f>+M32</f>
        <v>81</v>
      </c>
    </row>
    <row r="30" spans="1:13" ht="12.75">
      <c r="A30" s="45" t="s">
        <v>248</v>
      </c>
      <c r="B30" s="89">
        <f>SUMPRODUCT($I$23:$M$23,I30:M30)/SUM(I30:M30)</f>
        <v>3.7016129032258065</v>
      </c>
      <c r="C30" s="74">
        <f t="shared" si="1"/>
        <v>0.016129032258064516</v>
      </c>
      <c r="D30" s="74">
        <f t="shared" si="1"/>
        <v>0.056451612903225805</v>
      </c>
      <c r="E30" s="74">
        <f t="shared" si="1"/>
        <v>0.28225806451612906</v>
      </c>
      <c r="F30" s="74">
        <f t="shared" si="1"/>
        <v>0.5</v>
      </c>
      <c r="G30" s="74">
        <f t="shared" si="1"/>
        <v>0.14516129032258066</v>
      </c>
      <c r="I30">
        <v>2</v>
      </c>
      <c r="J30">
        <v>7</v>
      </c>
      <c r="K30">
        <v>35</v>
      </c>
      <c r="L30">
        <v>62</v>
      </c>
      <c r="M30">
        <v>18</v>
      </c>
    </row>
    <row r="31" spans="1:13" ht="12.75">
      <c r="A31" s="45" t="s">
        <v>249</v>
      </c>
      <c r="B31" s="89">
        <f>SUMPRODUCT($I$23:$M$23,I31:M31)/SUM(I31:M31)</f>
        <v>3.973076923076923</v>
      </c>
      <c r="C31" s="74">
        <f t="shared" si="1"/>
        <v>0</v>
      </c>
      <c r="D31" s="74">
        <f t="shared" si="1"/>
        <v>0.06538461538461539</v>
      </c>
      <c r="E31" s="74">
        <f t="shared" si="1"/>
        <v>0.13846153846153847</v>
      </c>
      <c r="F31" s="74">
        <f t="shared" si="1"/>
        <v>0.5538461538461539</v>
      </c>
      <c r="G31" s="74">
        <f t="shared" si="1"/>
        <v>0.2423076923076923</v>
      </c>
      <c r="I31">
        <v>0</v>
      </c>
      <c r="J31">
        <v>17</v>
      </c>
      <c r="K31">
        <v>36</v>
      </c>
      <c r="L31">
        <v>144</v>
      </c>
      <c r="M31">
        <v>63</v>
      </c>
    </row>
    <row r="32" spans="1:13" ht="12.75">
      <c r="A32" s="71"/>
      <c r="B32" s="89"/>
      <c r="I32">
        <v>2</v>
      </c>
      <c r="J32">
        <v>24</v>
      </c>
      <c r="K32">
        <v>71</v>
      </c>
      <c r="L32">
        <v>206</v>
      </c>
      <c r="M32">
        <v>81</v>
      </c>
    </row>
    <row r="33" spans="1:13" ht="25.5">
      <c r="A33" s="97" t="s">
        <v>382</v>
      </c>
      <c r="B33" s="89">
        <f>SUMPRODUCT($I$23:$M$23,I33:M33)/SUM(I33:M33)</f>
        <v>4.093994778067885</v>
      </c>
      <c r="C33" s="74">
        <f aca="true" t="shared" si="2" ref="C33:G35">+I33/SUM($I33:$M33)</f>
        <v>0.0026109660574412533</v>
      </c>
      <c r="D33" s="74">
        <f t="shared" si="2"/>
        <v>0.02610966057441253</v>
      </c>
      <c r="E33" s="74">
        <f t="shared" si="2"/>
        <v>0.1227154046997389</v>
      </c>
      <c r="F33" s="74">
        <f t="shared" si="2"/>
        <v>0.5718015665796344</v>
      </c>
      <c r="G33" s="74">
        <f t="shared" si="2"/>
        <v>0.27676240208877284</v>
      </c>
      <c r="I33" s="96">
        <f>+I36</f>
        <v>1</v>
      </c>
      <c r="J33" s="96">
        <f>+J36</f>
        <v>10</v>
      </c>
      <c r="K33" s="96">
        <f>+K36</f>
        <v>47</v>
      </c>
      <c r="L33" s="96">
        <f>+L36</f>
        <v>219</v>
      </c>
      <c r="M33" s="96">
        <f>+M36</f>
        <v>106</v>
      </c>
    </row>
    <row r="34" spans="1:13" ht="12.75">
      <c r="A34" s="45" t="s">
        <v>248</v>
      </c>
      <c r="B34" s="89">
        <f>SUMPRODUCT($I$23:$M$23,I34:M34)/SUM(I34:M34)</f>
        <v>3.975806451612903</v>
      </c>
      <c r="C34" s="74">
        <f t="shared" si="2"/>
        <v>0.008064516129032258</v>
      </c>
      <c r="D34" s="74">
        <f t="shared" si="2"/>
        <v>0.03225806451612903</v>
      </c>
      <c r="E34" s="74">
        <f t="shared" si="2"/>
        <v>0.13709677419354838</v>
      </c>
      <c r="F34" s="74">
        <f t="shared" si="2"/>
        <v>0.6209677419354839</v>
      </c>
      <c r="G34" s="74">
        <f t="shared" si="2"/>
        <v>0.20161290322580644</v>
      </c>
      <c r="I34">
        <v>1</v>
      </c>
      <c r="J34">
        <v>4</v>
      </c>
      <c r="K34">
        <v>17</v>
      </c>
      <c r="L34">
        <v>77</v>
      </c>
      <c r="M34">
        <v>25</v>
      </c>
    </row>
    <row r="35" spans="1:13" ht="12.75">
      <c r="A35" s="45" t="s">
        <v>249</v>
      </c>
      <c r="B35" s="89">
        <f>SUMPRODUCT($I$23:$M$23,I35:M35)/SUM(I35:M35)</f>
        <v>4.1505791505791505</v>
      </c>
      <c r="C35" s="74">
        <f t="shared" si="2"/>
        <v>0</v>
      </c>
      <c r="D35" s="74">
        <f t="shared" si="2"/>
        <v>0.023166023166023165</v>
      </c>
      <c r="E35" s="74">
        <f t="shared" si="2"/>
        <v>0.11583011583011583</v>
      </c>
      <c r="F35" s="74">
        <f t="shared" si="2"/>
        <v>0.5482625482625483</v>
      </c>
      <c r="G35" s="74">
        <f t="shared" si="2"/>
        <v>0.3127413127413127</v>
      </c>
      <c r="I35">
        <v>0</v>
      </c>
      <c r="J35">
        <v>6</v>
      </c>
      <c r="K35">
        <v>30</v>
      </c>
      <c r="L35">
        <v>142</v>
      </c>
      <c r="M35">
        <v>81</v>
      </c>
    </row>
    <row r="36" spans="1:13" ht="12.75">
      <c r="A36" s="71"/>
      <c r="B36" s="89"/>
      <c r="I36">
        <v>1</v>
      </c>
      <c r="J36">
        <v>10</v>
      </c>
      <c r="K36">
        <v>47</v>
      </c>
      <c r="L36">
        <v>219</v>
      </c>
      <c r="M36">
        <v>106</v>
      </c>
    </row>
    <row r="37" spans="1:13" ht="25.5">
      <c r="A37" s="97" t="s">
        <v>383</v>
      </c>
      <c r="B37" s="89">
        <f>SUMPRODUCT($I$23:$M$23,I37:M37)/SUM(I37:M37)</f>
        <v>3.71875</v>
      </c>
      <c r="C37" s="74">
        <f aca="true" t="shared" si="3" ref="C37:G39">+I37/SUM($I37:$M37)</f>
        <v>0.026041666666666668</v>
      </c>
      <c r="D37" s="74">
        <f t="shared" si="3"/>
        <v>0.052083333333333336</v>
      </c>
      <c r="E37" s="74">
        <f t="shared" si="3"/>
        <v>0.2734375</v>
      </c>
      <c r="F37" s="74">
        <f t="shared" si="3"/>
        <v>0.4739583333333333</v>
      </c>
      <c r="G37" s="74">
        <f t="shared" si="3"/>
        <v>0.17447916666666666</v>
      </c>
      <c r="I37" s="96">
        <f>+I40</f>
        <v>10</v>
      </c>
      <c r="J37" s="96">
        <f>+J40</f>
        <v>20</v>
      </c>
      <c r="K37" s="96">
        <f>+K40</f>
        <v>105</v>
      </c>
      <c r="L37" s="96">
        <f>+L40</f>
        <v>182</v>
      </c>
      <c r="M37" s="96">
        <f>+M40</f>
        <v>67</v>
      </c>
    </row>
    <row r="38" spans="1:13" ht="12.75">
      <c r="A38" s="45" t="s">
        <v>248</v>
      </c>
      <c r="B38" s="89">
        <f>SUMPRODUCT($I$23:$M$23,I38:M38)/SUM(I38:M38)</f>
        <v>3.4274193548387095</v>
      </c>
      <c r="C38" s="74">
        <f t="shared" si="3"/>
        <v>0.024193548387096774</v>
      </c>
      <c r="D38" s="74">
        <f t="shared" si="3"/>
        <v>0.0967741935483871</v>
      </c>
      <c r="E38" s="74">
        <f t="shared" si="3"/>
        <v>0.4112903225806452</v>
      </c>
      <c r="F38" s="74">
        <f t="shared" si="3"/>
        <v>0.3629032258064516</v>
      </c>
      <c r="G38" s="74">
        <f t="shared" si="3"/>
        <v>0.10483870967741936</v>
      </c>
      <c r="I38">
        <v>3</v>
      </c>
      <c r="J38">
        <v>12</v>
      </c>
      <c r="K38">
        <v>51</v>
      </c>
      <c r="L38">
        <v>45</v>
      </c>
      <c r="M38">
        <v>13</v>
      </c>
    </row>
    <row r="39" spans="1:13" ht="12.75">
      <c r="A39" s="45" t="s">
        <v>249</v>
      </c>
      <c r="B39" s="89">
        <f>SUMPRODUCT($I$23:$M$23,I39:M39)/SUM(I39:M39)</f>
        <v>3.8576923076923078</v>
      </c>
      <c r="C39" s="74">
        <f t="shared" si="3"/>
        <v>0.026923076923076925</v>
      </c>
      <c r="D39" s="74">
        <f t="shared" si="3"/>
        <v>0.03076923076923077</v>
      </c>
      <c r="E39" s="74">
        <f t="shared" si="3"/>
        <v>0.2076923076923077</v>
      </c>
      <c r="F39" s="74">
        <f t="shared" si="3"/>
        <v>0.5269230769230769</v>
      </c>
      <c r="G39" s="74">
        <f t="shared" si="3"/>
        <v>0.2076923076923077</v>
      </c>
      <c r="I39">
        <v>7</v>
      </c>
      <c r="J39">
        <v>8</v>
      </c>
      <c r="K39">
        <v>54</v>
      </c>
      <c r="L39">
        <v>137</v>
      </c>
      <c r="M39">
        <v>54</v>
      </c>
    </row>
    <row r="40" spans="1:13" ht="12.75">
      <c r="A40" s="71"/>
      <c r="B40" s="89"/>
      <c r="I40">
        <v>10</v>
      </c>
      <c r="J40">
        <v>20</v>
      </c>
      <c r="K40">
        <v>105</v>
      </c>
      <c r="L40">
        <v>182</v>
      </c>
      <c r="M40">
        <v>67</v>
      </c>
    </row>
    <row r="41" spans="1:13" ht="25.5">
      <c r="A41" s="97" t="s">
        <v>384</v>
      </c>
      <c r="B41" s="89">
        <f>SUMPRODUCT($I$23:$M$23,I41:M41)/SUM(I41:M41)</f>
        <v>4.178010471204188</v>
      </c>
      <c r="C41" s="74">
        <f aca="true" t="shared" si="4" ref="C41:G43">+I41/SUM($I41:$M41)</f>
        <v>0.010471204188481676</v>
      </c>
      <c r="D41" s="74">
        <f t="shared" si="4"/>
        <v>0.041884816753926704</v>
      </c>
      <c r="E41" s="74">
        <f t="shared" si="4"/>
        <v>0.07591623036649214</v>
      </c>
      <c r="F41" s="74">
        <f t="shared" si="4"/>
        <v>0.5026178010471204</v>
      </c>
      <c r="G41" s="74">
        <f t="shared" si="4"/>
        <v>0.36910994764397903</v>
      </c>
      <c r="I41" s="96">
        <f>+I44</f>
        <v>4</v>
      </c>
      <c r="J41" s="96">
        <f>+J44</f>
        <v>16</v>
      </c>
      <c r="K41" s="96">
        <f>+K44</f>
        <v>29</v>
      </c>
      <c r="L41" s="96">
        <f>+L44</f>
        <v>192</v>
      </c>
      <c r="M41" s="96">
        <f>+M44</f>
        <v>141</v>
      </c>
    </row>
    <row r="42" spans="1:13" ht="12.75">
      <c r="A42" s="45" t="s">
        <v>248</v>
      </c>
      <c r="B42" s="89">
        <f>SUMPRODUCT($I$23:$M$23,I42:M42)/SUM(I42:M42)</f>
        <v>4.0894308943089435</v>
      </c>
      <c r="C42" s="74">
        <f t="shared" si="4"/>
        <v>0.016260162601626018</v>
      </c>
      <c r="D42" s="74">
        <f t="shared" si="4"/>
        <v>0.04878048780487805</v>
      </c>
      <c r="E42" s="74">
        <f t="shared" si="4"/>
        <v>0.11382113821138211</v>
      </c>
      <c r="F42" s="74">
        <f t="shared" si="4"/>
        <v>0.4715447154471545</v>
      </c>
      <c r="G42" s="74">
        <f t="shared" si="4"/>
        <v>0.34959349593495936</v>
      </c>
      <c r="I42">
        <v>2</v>
      </c>
      <c r="J42">
        <v>6</v>
      </c>
      <c r="K42">
        <v>14</v>
      </c>
      <c r="L42">
        <v>58</v>
      </c>
      <c r="M42">
        <v>43</v>
      </c>
    </row>
    <row r="43" spans="1:13" ht="12.75">
      <c r="A43" s="45" t="s">
        <v>249</v>
      </c>
      <c r="B43" s="89">
        <f>SUMPRODUCT($I$23:$M$23,I43:M43)/SUM(I43:M43)</f>
        <v>4.22007722007722</v>
      </c>
      <c r="C43" s="74">
        <f t="shared" si="4"/>
        <v>0.007722007722007722</v>
      </c>
      <c r="D43" s="74">
        <f t="shared" si="4"/>
        <v>0.03861003861003861</v>
      </c>
      <c r="E43" s="74">
        <f t="shared" si="4"/>
        <v>0.05791505791505792</v>
      </c>
      <c r="F43" s="74">
        <f t="shared" si="4"/>
        <v>0.5173745173745173</v>
      </c>
      <c r="G43" s="74">
        <f t="shared" si="4"/>
        <v>0.3783783783783784</v>
      </c>
      <c r="I43">
        <v>2</v>
      </c>
      <c r="J43">
        <v>10</v>
      </c>
      <c r="K43">
        <v>15</v>
      </c>
      <c r="L43">
        <v>134</v>
      </c>
      <c r="M43">
        <v>98</v>
      </c>
    </row>
    <row r="44" spans="1:13" ht="12.75">
      <c r="A44" s="71"/>
      <c r="B44" s="90"/>
      <c r="I44">
        <v>4</v>
      </c>
      <c r="J44">
        <v>16</v>
      </c>
      <c r="K44">
        <v>29</v>
      </c>
      <c r="L44">
        <v>192</v>
      </c>
      <c r="M44">
        <v>141</v>
      </c>
    </row>
    <row r="45" ht="12.75">
      <c r="B45" s="90"/>
    </row>
    <row r="47" spans="1:7" ht="25.5">
      <c r="A47" s="91">
        <f>+A1</f>
        <v>0</v>
      </c>
      <c r="B47" s="92" t="s">
        <v>250</v>
      </c>
      <c r="C47" s="92" t="s">
        <v>267</v>
      </c>
      <c r="D47" s="92" t="s">
        <v>268</v>
      </c>
      <c r="E47" s="92" t="s">
        <v>269</v>
      </c>
      <c r="F47" s="92" t="s">
        <v>270</v>
      </c>
      <c r="G47" s="92" t="s">
        <v>271</v>
      </c>
    </row>
    <row r="48" spans="1:7" ht="38.25">
      <c r="A48" s="98">
        <f aca="true" t="shared" si="5" ref="A48:G48">+A25</f>
        <v>0</v>
      </c>
      <c r="B48" s="93">
        <f t="shared" si="5"/>
        <v>3.7708333333333335</v>
      </c>
      <c r="C48" s="94">
        <f t="shared" si="5"/>
        <v>0.026041666666666668</v>
      </c>
      <c r="D48" s="94">
        <f t="shared" si="5"/>
        <v>0.0390625</v>
      </c>
      <c r="E48" s="94">
        <f t="shared" si="5"/>
        <v>0.24479166666666666</v>
      </c>
      <c r="F48" s="94">
        <f t="shared" si="5"/>
        <v>0.5182291666666666</v>
      </c>
      <c r="G48" s="94">
        <f t="shared" si="5"/>
        <v>0.171875</v>
      </c>
    </row>
    <row r="49" spans="1:7" ht="25.5">
      <c r="A49" s="98">
        <f aca="true" t="shared" si="6" ref="A49:G49">+A29</f>
        <v>0</v>
      </c>
      <c r="B49" s="93">
        <f t="shared" si="6"/>
        <v>3.8854166666666665</v>
      </c>
      <c r="C49" s="94">
        <f t="shared" si="6"/>
        <v>0.005208333333333333</v>
      </c>
      <c r="D49" s="94">
        <f t="shared" si="6"/>
        <v>0.0625</v>
      </c>
      <c r="E49" s="94">
        <f t="shared" si="6"/>
        <v>0.18489583333333334</v>
      </c>
      <c r="F49" s="94">
        <f t="shared" si="6"/>
        <v>0.5364583333333334</v>
      </c>
      <c r="G49" s="94">
        <f t="shared" si="6"/>
        <v>0.2109375</v>
      </c>
    </row>
    <row r="50" spans="1:7" ht="25.5">
      <c r="A50" s="98">
        <f aca="true" t="shared" si="7" ref="A50:G50">+A33</f>
        <v>0</v>
      </c>
      <c r="B50" s="93">
        <f t="shared" si="7"/>
        <v>4.093994778067885</v>
      </c>
      <c r="C50" s="94">
        <f t="shared" si="7"/>
        <v>0.0026109660574412533</v>
      </c>
      <c r="D50" s="94">
        <f t="shared" si="7"/>
        <v>0.02610966057441253</v>
      </c>
      <c r="E50" s="94">
        <f t="shared" si="7"/>
        <v>0.1227154046997389</v>
      </c>
      <c r="F50" s="94">
        <f t="shared" si="7"/>
        <v>0.5718015665796344</v>
      </c>
      <c r="G50" s="94">
        <f t="shared" si="7"/>
        <v>0.27676240208877284</v>
      </c>
    </row>
    <row r="51" spans="1:7" ht="25.5">
      <c r="A51" s="98">
        <f aca="true" t="shared" si="8" ref="A51:G51">+A37</f>
        <v>0</v>
      </c>
      <c r="B51" s="93">
        <f t="shared" si="8"/>
        <v>3.71875</v>
      </c>
      <c r="C51" s="94">
        <f t="shared" si="8"/>
        <v>0.026041666666666668</v>
      </c>
      <c r="D51" s="94">
        <f t="shared" si="8"/>
        <v>0.052083333333333336</v>
      </c>
      <c r="E51" s="94">
        <f t="shared" si="8"/>
        <v>0.2734375</v>
      </c>
      <c r="F51" s="94">
        <f t="shared" si="8"/>
        <v>0.4739583333333333</v>
      </c>
      <c r="G51" s="94">
        <f t="shared" si="8"/>
        <v>0.17447916666666666</v>
      </c>
    </row>
    <row r="52" spans="1:7" ht="25.5">
      <c r="A52" s="98">
        <f aca="true" t="shared" si="9" ref="A52:G52">+A41</f>
        <v>0</v>
      </c>
      <c r="B52" s="93">
        <f t="shared" si="9"/>
        <v>4.178010471204188</v>
      </c>
      <c r="C52" s="94">
        <f t="shared" si="9"/>
        <v>0.010471204188481676</v>
      </c>
      <c r="D52" s="94">
        <f t="shared" si="9"/>
        <v>0.041884816753926704</v>
      </c>
      <c r="E52" s="94">
        <f t="shared" si="9"/>
        <v>0.07591623036649214</v>
      </c>
      <c r="F52" s="94">
        <f t="shared" si="9"/>
        <v>0.5026178010471204</v>
      </c>
      <c r="G52" s="94">
        <f t="shared" si="9"/>
        <v>0.36910994764397903</v>
      </c>
    </row>
  </sheetData>
  <sheetProtection password="E1C6" sheet="1"/>
  <hyperlinks>
    <hyperlink ref="K3" location="Inicio!A146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"/>
  <dimension ref="A1:J4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12.75">
      <c r="A1" s="1" t="s">
        <v>385</v>
      </c>
    </row>
    <row r="2" spans="1:10" ht="12.75">
      <c r="A2" s="1"/>
      <c r="J2" s="22" t="s">
        <v>203</v>
      </c>
    </row>
    <row r="3" ht="12.75">
      <c r="A3" s="41" t="s">
        <v>204</v>
      </c>
    </row>
    <row r="4" ht="12.75">
      <c r="A4" s="1" t="s">
        <v>386</v>
      </c>
    </row>
  </sheetData>
  <sheetProtection password="E1C6" sheet="1"/>
  <hyperlinks>
    <hyperlink ref="J2" location="Inicio!A18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8"/>
  <dimension ref="A1:J4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12.75">
      <c r="A1" s="1" t="s">
        <v>387</v>
      </c>
    </row>
    <row r="2" spans="1:10" ht="12.75">
      <c r="A2" s="1"/>
      <c r="J2" s="22" t="s">
        <v>203</v>
      </c>
    </row>
    <row r="3" ht="12.75">
      <c r="A3" s="41" t="s">
        <v>205</v>
      </c>
    </row>
    <row r="4" ht="12.75">
      <c r="A4" s="1" t="s">
        <v>386</v>
      </c>
    </row>
  </sheetData>
  <sheetProtection password="E1C6" sheet="1"/>
  <hyperlinks>
    <hyperlink ref="J2" location="Inicio!A18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W300"/>
  <sheetViews>
    <sheetView showGridLines="0" showRowColHeaders="0" workbookViewId="0" topLeftCell="A1">
      <selection activeCell="H8" sqref="H8"/>
    </sheetView>
  </sheetViews>
  <sheetFormatPr defaultColWidth="11.421875" defaultRowHeight="12.75"/>
  <cols>
    <col min="1" max="1" width="24.7109375" style="0" customWidth="1"/>
    <col min="2" max="2" width="3.7109375" style="0" customWidth="1"/>
    <col min="3" max="3" width="23.7109375" style="0" customWidth="1"/>
    <col min="4" max="4" width="18.7109375" style="0" customWidth="1"/>
    <col min="5" max="5" width="16.140625" style="0" customWidth="1"/>
    <col min="6" max="6" width="4.57421875" style="0" customWidth="1"/>
    <col min="7" max="7" width="9.8515625" style="0" customWidth="1"/>
    <col min="8" max="8" width="16.00390625" style="0" customWidth="1"/>
    <col min="9" max="9" width="3.140625" style="0" customWidth="1"/>
    <col min="10" max="10" width="7.421875" style="0" customWidth="1"/>
    <col min="11" max="11" width="11.57421875" style="0" customWidth="1"/>
    <col min="12" max="12" width="5.140625" style="0" customWidth="1"/>
    <col min="13" max="13" width="12.8515625" style="0" customWidth="1"/>
  </cols>
  <sheetData>
    <row r="1" spans="1:49" ht="15.75">
      <c r="A1" s="7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ht="15.75">
      <c r="A3" s="10" t="s">
        <v>6</v>
      </c>
      <c r="B3" s="11"/>
      <c r="C3" s="11"/>
      <c r="D3" s="11"/>
      <c r="E3" s="12"/>
      <c r="F3" s="12"/>
      <c r="G3" s="12"/>
      <c r="H3" s="12"/>
      <c r="I3" s="12"/>
      <c r="J3" s="12"/>
      <c r="K3" s="13"/>
      <c r="L3" s="14"/>
      <c r="M3" s="14"/>
      <c r="N3" s="14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>
      <c r="A4" s="15" t="s">
        <v>7</v>
      </c>
      <c r="B4" s="11"/>
      <c r="C4" s="11"/>
      <c r="D4" s="11"/>
      <c r="E4" s="13"/>
      <c r="F4" s="16" t="s">
        <v>8</v>
      </c>
      <c r="G4" s="17"/>
      <c r="H4" s="12"/>
      <c r="I4" s="12"/>
      <c r="J4" s="12"/>
      <c r="K4" s="13"/>
      <c r="L4" s="14"/>
      <c r="M4" s="14"/>
      <c r="N4" s="14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2.75">
      <c r="A5" s="15" t="s">
        <v>9</v>
      </c>
      <c r="B5" s="11"/>
      <c r="C5" s="11"/>
      <c r="D5" s="11"/>
      <c r="E5" s="13"/>
      <c r="F5" s="18" t="s">
        <v>8</v>
      </c>
      <c r="G5" s="17"/>
      <c r="H5" s="12"/>
      <c r="I5" s="12"/>
      <c r="J5" s="12"/>
      <c r="K5" s="13"/>
      <c r="L5" s="14"/>
      <c r="M5" s="14"/>
      <c r="N5" s="1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2.75">
      <c r="A6" s="15" t="s">
        <v>10</v>
      </c>
      <c r="B6" s="11"/>
      <c r="C6" s="11"/>
      <c r="D6" s="11"/>
      <c r="E6" s="13"/>
      <c r="F6" s="18" t="s">
        <v>8</v>
      </c>
      <c r="G6" s="17"/>
      <c r="H6" s="12"/>
      <c r="I6" s="12"/>
      <c r="J6" s="12"/>
      <c r="K6" s="13"/>
      <c r="L6" s="14"/>
      <c r="M6" s="14"/>
      <c r="N6" s="1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15" t="s">
        <v>11</v>
      </c>
      <c r="B7" s="11"/>
      <c r="C7" s="11"/>
      <c r="D7" s="11"/>
      <c r="E7" s="13"/>
      <c r="F7" s="18" t="s">
        <v>8</v>
      </c>
      <c r="G7" s="17"/>
      <c r="H7" s="12"/>
      <c r="I7" s="12"/>
      <c r="J7" s="12"/>
      <c r="K7" s="13"/>
      <c r="L7" s="14"/>
      <c r="M7" s="14"/>
      <c r="N7" s="1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29.25" customHeight="1">
      <c r="A8" s="19"/>
      <c r="B8" s="19"/>
      <c r="C8" s="19"/>
      <c r="D8" s="19"/>
      <c r="E8" s="9"/>
      <c r="F8" s="9"/>
      <c r="G8" s="9"/>
      <c r="H8" s="20" t="s">
        <v>12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5.75">
      <c r="A9" s="21" t="s">
        <v>13</v>
      </c>
      <c r="B9" s="19"/>
      <c r="C9" s="9"/>
      <c r="D9" s="9"/>
      <c r="E9" s="9"/>
      <c r="F9" s="9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5.75">
      <c r="A10" s="21"/>
      <c r="B10" s="19"/>
      <c r="C10" s="9"/>
      <c r="D10" s="9"/>
      <c r="E10" s="9"/>
      <c r="F10" s="9"/>
      <c r="G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2.75">
      <c r="A11" s="22" t="s">
        <v>14</v>
      </c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2.75">
      <c r="A12" s="14"/>
      <c r="B12" s="23"/>
      <c r="C12" s="9" t="s">
        <v>15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.75">
      <c r="A13" s="9"/>
      <c r="B13" s="23"/>
      <c r="C13" s="9" t="s">
        <v>16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.75">
      <c r="A14" s="9"/>
      <c r="B14" s="23"/>
      <c r="C14" s="9" t="s">
        <v>17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2.75">
      <c r="A15" s="9"/>
      <c r="B15" s="23"/>
      <c r="C15" s="9" t="s">
        <v>18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2.75">
      <c r="A16" s="9"/>
      <c r="B16" s="23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2.75">
      <c r="A17" s="9"/>
      <c r="B17" s="23"/>
      <c r="C17" s="9" t="s">
        <v>20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2.75">
      <c r="A18" s="9"/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2.75">
      <c r="A19" s="22" t="s">
        <v>21</v>
      </c>
      <c r="B19" s="1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2.75">
      <c r="A20" s="9"/>
      <c r="B20" s="23"/>
      <c r="C20" s="9" t="s">
        <v>15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2.75">
      <c r="A21" s="9"/>
      <c r="B21" s="23"/>
      <c r="C21" s="9" t="s">
        <v>22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2.75">
      <c r="A22" s="9"/>
      <c r="B22" s="23"/>
      <c r="C22" s="9" t="s">
        <v>23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.75">
      <c r="A23" s="9"/>
      <c r="B23" s="23"/>
      <c r="C23" s="9" t="s">
        <v>24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.75">
      <c r="A24" s="9"/>
      <c r="B24" s="23"/>
      <c r="C24" s="9" t="s">
        <v>25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2.75">
      <c r="A26" t="s">
        <v>26</v>
      </c>
      <c r="B26" s="1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30" customHeight="1">
      <c r="A27" s="24"/>
      <c r="B27" s="25"/>
      <c r="C27" s="25"/>
      <c r="D27" s="25"/>
      <c r="E27" s="25"/>
      <c r="F27" s="25"/>
      <c r="G27" s="25"/>
      <c r="H27" s="25"/>
      <c r="I27" s="26"/>
      <c r="J27" s="27"/>
      <c r="K27" s="27"/>
      <c r="L27" s="27"/>
      <c r="M27" s="14"/>
      <c r="N27" s="1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3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4"/>
      <c r="N28" s="14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2.75">
      <c r="A29" s="22" t="s">
        <v>27</v>
      </c>
      <c r="B29" s="1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2.75">
      <c r="A30" s="9"/>
      <c r="B30" s="23"/>
      <c r="C30" s="9" t="s">
        <v>28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.75">
      <c r="A31" s="9"/>
      <c r="B31" s="23"/>
      <c r="C31" s="9" t="s">
        <v>29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.75">
      <c r="A32" s="9"/>
      <c r="B32" s="23"/>
      <c r="C32" s="9" t="s">
        <v>30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2.75">
      <c r="A33" s="9"/>
      <c r="B33" s="23"/>
      <c r="C33" s="9" t="s">
        <v>31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2.75">
      <c r="A34" s="9"/>
      <c r="B34" s="23"/>
      <c r="C34" s="9" t="s">
        <v>32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2.75">
      <c r="A36" s="22" t="s">
        <v>33</v>
      </c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2.75">
      <c r="A37" s="9"/>
      <c r="B37" s="23"/>
      <c r="C37" s="9" t="s">
        <v>34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.75">
      <c r="A38" s="9"/>
      <c r="B38" s="23"/>
      <c r="C38" s="9" t="s">
        <v>35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.75">
      <c r="A39" s="9"/>
      <c r="B39" s="23"/>
      <c r="C39" s="9" t="s">
        <v>36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2.75">
      <c r="A40" s="9"/>
      <c r="B40" s="23"/>
      <c r="C40" s="9" t="s">
        <v>37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2.75">
      <c r="A41" s="9"/>
      <c r="B41" s="23"/>
      <c r="C41" s="9" t="s">
        <v>38</v>
      </c>
      <c r="D41" s="9"/>
      <c r="E41" s="9"/>
      <c r="F41" s="17"/>
      <c r="G41" s="12"/>
      <c r="H41" s="1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2.75">
      <c r="A42" s="9" t="s">
        <v>39</v>
      </c>
      <c r="B42" s="9"/>
      <c r="C42" s="9" t="s">
        <v>40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.75">
      <c r="A43" s="9">
        <v>-1</v>
      </c>
      <c r="B43" s="9"/>
      <c r="C43" s="9" t="s">
        <v>41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.75">
      <c r="A44" s="9">
        <v>-2</v>
      </c>
      <c r="B44" s="9"/>
      <c r="C44" s="9" t="s">
        <v>42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2.75">
      <c r="A46" s="22" t="s">
        <v>43</v>
      </c>
      <c r="B46" s="1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2.75">
      <c r="A47" s="9" t="s">
        <v>39</v>
      </c>
      <c r="B47" s="9"/>
      <c r="C47" s="9" t="s">
        <v>39</v>
      </c>
      <c r="D47" s="9"/>
      <c r="E47" s="9" t="s">
        <v>40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2.75">
      <c r="A48" s="9" t="s">
        <v>44</v>
      </c>
      <c r="B48" s="9"/>
      <c r="C48" s="9" t="s">
        <v>45</v>
      </c>
      <c r="D48" s="9"/>
      <c r="E48" s="9"/>
      <c r="F48" s="9"/>
      <c r="G48" s="9"/>
      <c r="H48" s="9"/>
      <c r="I48" s="9"/>
      <c r="J48" s="9"/>
      <c r="K48" s="23"/>
      <c r="L48" s="1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.75">
      <c r="A49" s="9" t="s">
        <v>44</v>
      </c>
      <c r="B49" s="9"/>
      <c r="C49" s="9" t="s">
        <v>46</v>
      </c>
      <c r="D49" s="9"/>
      <c r="E49" s="9"/>
      <c r="F49" s="9"/>
      <c r="G49" s="9"/>
      <c r="H49" s="9"/>
      <c r="I49" s="9"/>
      <c r="J49" s="9"/>
      <c r="K49" s="23"/>
      <c r="L49" s="14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.75">
      <c r="A50" s="9" t="s">
        <v>44</v>
      </c>
      <c r="B50" s="9"/>
      <c r="C50" s="9" t="s">
        <v>47</v>
      </c>
      <c r="D50" s="9"/>
      <c r="E50" s="9"/>
      <c r="F50" s="9"/>
      <c r="G50" s="9"/>
      <c r="H50" s="9"/>
      <c r="I50" s="9"/>
      <c r="J50" s="9"/>
      <c r="K50" s="23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2.75">
      <c r="A52" s="22" t="s">
        <v>48</v>
      </c>
      <c r="B52" s="1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2.75">
      <c r="A53" s="19" t="s">
        <v>49</v>
      </c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2.75">
      <c r="A54" s="9" t="s">
        <v>44</v>
      </c>
      <c r="B54" s="9"/>
      <c r="C54" s="9" t="s">
        <v>50</v>
      </c>
      <c r="D54" s="9"/>
      <c r="E54" s="9"/>
      <c r="F54" s="9"/>
      <c r="G54" s="9"/>
      <c r="H54" s="9"/>
      <c r="I54" s="23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2.75">
      <c r="A55" s="9" t="s">
        <v>44</v>
      </c>
      <c r="B55" s="9"/>
      <c r="C55" s="9" t="s">
        <v>51</v>
      </c>
      <c r="D55" s="9"/>
      <c r="E55" s="9"/>
      <c r="F55" s="9"/>
      <c r="G55" s="9"/>
      <c r="H55" s="9"/>
      <c r="I55" s="23"/>
      <c r="J55" s="1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2.75">
      <c r="A56" s="9" t="s">
        <v>44</v>
      </c>
      <c r="B56" s="9"/>
      <c r="C56" s="9" t="s">
        <v>52</v>
      </c>
      <c r="D56" s="9"/>
      <c r="E56" s="9"/>
      <c r="F56" s="9"/>
      <c r="G56" s="9"/>
      <c r="H56" s="9"/>
      <c r="I56" s="23"/>
      <c r="J56" s="1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2.75">
      <c r="A57" s="9" t="s">
        <v>44</v>
      </c>
      <c r="B57" s="9"/>
      <c r="C57" s="9" t="s">
        <v>53</v>
      </c>
      <c r="D57" s="9"/>
      <c r="E57" s="9"/>
      <c r="F57" s="9"/>
      <c r="G57" s="9"/>
      <c r="H57" s="9"/>
      <c r="I57" s="23"/>
      <c r="J57" s="1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2.75">
      <c r="A58" s="9"/>
      <c r="B58" s="9"/>
      <c r="C58" s="9" t="s">
        <v>54</v>
      </c>
      <c r="D58" s="9"/>
      <c r="E58" s="23"/>
      <c r="F58" s="14"/>
      <c r="G58" s="14"/>
      <c r="H58" s="9"/>
      <c r="I58" s="23"/>
      <c r="J58" s="1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2.75">
      <c r="A60" s="22" t="s">
        <v>55</v>
      </c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2.75">
      <c r="A61" s="19" t="s">
        <v>56</v>
      </c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2.75">
      <c r="A62" s="9" t="s">
        <v>44</v>
      </c>
      <c r="B62" s="9"/>
      <c r="C62" s="9" t="s">
        <v>57</v>
      </c>
      <c r="D62" s="9"/>
      <c r="E62" s="9"/>
      <c r="F62" s="9"/>
      <c r="G62" s="9"/>
      <c r="H62" s="9"/>
      <c r="I62" s="23"/>
      <c r="J62" s="14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2.75">
      <c r="A63" s="9" t="s">
        <v>44</v>
      </c>
      <c r="B63" s="9"/>
      <c r="C63" s="9" t="s">
        <v>58</v>
      </c>
      <c r="D63" s="9"/>
      <c r="E63" s="9"/>
      <c r="F63" s="9"/>
      <c r="G63" s="9"/>
      <c r="H63" s="9"/>
      <c r="I63" s="23"/>
      <c r="J63" s="14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2.75">
      <c r="A64" s="9" t="s">
        <v>44</v>
      </c>
      <c r="B64" s="9"/>
      <c r="C64" s="9" t="s">
        <v>59</v>
      </c>
      <c r="D64" s="9"/>
      <c r="E64" s="9"/>
      <c r="F64" s="9"/>
      <c r="G64" s="9"/>
      <c r="H64" s="9"/>
      <c r="I64" s="23"/>
      <c r="J64" s="14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2.75">
      <c r="A65" s="9" t="s">
        <v>44</v>
      </c>
      <c r="B65" s="9"/>
      <c r="C65" s="9" t="s">
        <v>60</v>
      </c>
      <c r="D65" s="9"/>
      <c r="E65" s="9"/>
      <c r="F65" s="9"/>
      <c r="G65" s="9"/>
      <c r="H65" s="9"/>
      <c r="I65" s="23"/>
      <c r="J65" s="14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2.75">
      <c r="A66" s="9"/>
      <c r="B66" s="9"/>
      <c r="C66" s="9" t="s">
        <v>54</v>
      </c>
      <c r="D66" s="9"/>
      <c r="E66" s="23"/>
      <c r="F66" s="9"/>
      <c r="G66" s="9"/>
      <c r="H66" s="9"/>
      <c r="I66" s="23"/>
      <c r="J66" s="14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2.75">
      <c r="A68" s="22" t="s">
        <v>61</v>
      </c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2.75">
      <c r="A69" s="19" t="s">
        <v>62</v>
      </c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2.75">
      <c r="A70" s="9" t="s">
        <v>39</v>
      </c>
      <c r="B70" s="9"/>
      <c r="C70" s="9" t="s">
        <v>39</v>
      </c>
      <c r="D70" s="9"/>
      <c r="E70" s="9"/>
      <c r="F70" s="9"/>
      <c r="G70" s="9"/>
      <c r="H70" s="9"/>
      <c r="I70" s="9"/>
      <c r="J70" s="9"/>
      <c r="K70" s="29" t="s">
        <v>63</v>
      </c>
      <c r="L70" s="29"/>
      <c r="M70" s="29" t="s">
        <v>64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24">
      <c r="A71" s="9"/>
      <c r="B71" s="9"/>
      <c r="C71" s="9"/>
      <c r="D71" s="9"/>
      <c r="E71" s="9"/>
      <c r="F71" s="9"/>
      <c r="G71" s="9"/>
      <c r="H71" s="9"/>
      <c r="I71" s="9"/>
      <c r="J71" s="9"/>
      <c r="K71" s="29" t="s">
        <v>65</v>
      </c>
      <c r="L71" s="29"/>
      <c r="M71" s="29" t="s">
        <v>65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2.75">
      <c r="A73" s="9"/>
      <c r="B73" s="23"/>
      <c r="C73" s="9" t="s">
        <v>66</v>
      </c>
      <c r="D73" s="9"/>
      <c r="E73" s="9" t="s">
        <v>39</v>
      </c>
      <c r="F73" s="9" t="s">
        <v>40</v>
      </c>
      <c r="G73" s="9"/>
      <c r="H73" s="9"/>
      <c r="I73" s="9"/>
      <c r="J73" s="9"/>
      <c r="K73" s="23"/>
      <c r="L73" s="14"/>
      <c r="M73" s="23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2.75">
      <c r="A74" s="9"/>
      <c r="B74" s="23"/>
      <c r="C74" s="9" t="s">
        <v>67</v>
      </c>
      <c r="D74" s="9"/>
      <c r="E74" s="9"/>
      <c r="F74" s="9"/>
      <c r="G74" s="9"/>
      <c r="H74" s="9"/>
      <c r="I74" s="9"/>
      <c r="J74" s="9"/>
      <c r="K74" s="23"/>
      <c r="L74" s="9"/>
      <c r="M74" s="23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2.75">
      <c r="A75" s="9"/>
      <c r="B75" s="23"/>
      <c r="C75" s="9" t="s">
        <v>68</v>
      </c>
      <c r="D75" s="9"/>
      <c r="E75" s="9"/>
      <c r="F75" s="9"/>
      <c r="G75" s="9"/>
      <c r="H75" s="9"/>
      <c r="I75" s="9"/>
      <c r="J75" s="9"/>
      <c r="K75" s="23"/>
      <c r="L75" s="9"/>
      <c r="M75" s="2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2.75">
      <c r="A76" s="9"/>
      <c r="B76" s="23"/>
      <c r="C76" s="9" t="s">
        <v>69</v>
      </c>
      <c r="D76" s="9"/>
      <c r="E76" s="9"/>
      <c r="F76" s="9"/>
      <c r="G76" s="9"/>
      <c r="H76" s="9"/>
      <c r="I76" s="9"/>
      <c r="J76" s="9"/>
      <c r="K76" s="23"/>
      <c r="L76" s="9"/>
      <c r="M76" s="2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2.75">
      <c r="A77" s="9"/>
      <c r="B77" s="23"/>
      <c r="C77" s="9" t="s">
        <v>70</v>
      </c>
      <c r="D77" s="9"/>
      <c r="E77" s="9"/>
      <c r="F77" s="9"/>
      <c r="G77" s="9"/>
      <c r="H77" s="9"/>
      <c r="I77" s="9"/>
      <c r="J77" s="9"/>
      <c r="K77" s="23"/>
      <c r="L77" s="9"/>
      <c r="M77" s="23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2.75">
      <c r="A78" s="9"/>
      <c r="B78" s="23"/>
      <c r="C78" s="9" t="s">
        <v>71</v>
      </c>
      <c r="D78" s="9"/>
      <c r="E78" s="9"/>
      <c r="F78" s="9"/>
      <c r="G78" s="9"/>
      <c r="H78" s="9"/>
      <c r="I78" s="9"/>
      <c r="J78" s="9"/>
      <c r="K78" s="23"/>
      <c r="L78" s="9"/>
      <c r="M78" s="2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2.75">
      <c r="A79" s="9"/>
      <c r="B79" s="23"/>
      <c r="C79" s="9" t="s">
        <v>72</v>
      </c>
      <c r="D79" s="9"/>
      <c r="E79" s="9"/>
      <c r="F79" s="9"/>
      <c r="G79" s="9"/>
      <c r="H79" s="9"/>
      <c r="I79" s="9"/>
      <c r="J79" s="9"/>
      <c r="K79" s="23"/>
      <c r="L79" s="9"/>
      <c r="M79" s="23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2.75">
      <c r="A80" s="9"/>
      <c r="B80" s="23"/>
      <c r="C80" s="9" t="s">
        <v>73</v>
      </c>
      <c r="D80" s="9"/>
      <c r="E80" s="9"/>
      <c r="F80" s="9"/>
      <c r="G80" s="9"/>
      <c r="H80" s="23"/>
      <c r="I80" s="9"/>
      <c r="J80" s="9"/>
      <c r="K80" s="23"/>
      <c r="L80" s="9"/>
      <c r="M80" s="23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2.75">
      <c r="A81" s="9"/>
      <c r="B81" s="23"/>
      <c r="C81" s="9" t="s">
        <v>74</v>
      </c>
      <c r="D81" s="9"/>
      <c r="E81" s="9"/>
      <c r="F81" s="9"/>
      <c r="G81" s="9"/>
      <c r="H81" s="23"/>
      <c r="I81" s="9"/>
      <c r="J81" s="9"/>
      <c r="K81" s="23"/>
      <c r="L81" s="9"/>
      <c r="M81" s="2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2.75">
      <c r="A82" s="9"/>
      <c r="B82" s="23"/>
      <c r="C82" s="9" t="s">
        <v>75</v>
      </c>
      <c r="D82" s="9"/>
      <c r="E82" s="9"/>
      <c r="F82" s="9"/>
      <c r="G82" s="9"/>
      <c r="H82" s="9"/>
      <c r="I82" s="9"/>
      <c r="J82" s="9"/>
      <c r="K82" s="23"/>
      <c r="L82" s="9"/>
      <c r="M82" s="23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.75">
      <c r="A83" s="9"/>
      <c r="B83" s="23"/>
      <c r="C83" s="9" t="s">
        <v>76</v>
      </c>
      <c r="D83" s="9"/>
      <c r="E83" s="9"/>
      <c r="F83" s="9"/>
      <c r="G83" s="9"/>
      <c r="H83" s="9"/>
      <c r="I83" s="9"/>
      <c r="J83" s="9"/>
      <c r="K83" s="23"/>
      <c r="L83" s="9"/>
      <c r="M83" s="23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.75">
      <c r="A84" s="9"/>
      <c r="B84" s="23"/>
      <c r="C84" s="9" t="s">
        <v>77</v>
      </c>
      <c r="D84" s="9"/>
      <c r="E84" s="9"/>
      <c r="F84" s="9"/>
      <c r="G84" s="9"/>
      <c r="H84" s="9"/>
      <c r="I84" s="9"/>
      <c r="J84" s="9"/>
      <c r="K84" s="23"/>
      <c r="L84" s="9"/>
      <c r="M84" s="2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2.75">
      <c r="A85" s="9"/>
      <c r="B85" s="23"/>
      <c r="C85" s="9" t="s">
        <v>78</v>
      </c>
      <c r="D85" s="9"/>
      <c r="E85" s="9"/>
      <c r="F85" s="9"/>
      <c r="G85" s="9"/>
      <c r="H85" s="9"/>
      <c r="I85" s="9"/>
      <c r="J85" s="9"/>
      <c r="K85" s="23"/>
      <c r="L85" s="9"/>
      <c r="M85" s="23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2.75">
      <c r="A86" s="9"/>
      <c r="B86" s="23"/>
      <c r="C86" s="9" t="s">
        <v>79</v>
      </c>
      <c r="D86" s="9"/>
      <c r="E86" s="9"/>
      <c r="F86" s="9"/>
      <c r="G86" s="9"/>
      <c r="H86" s="9"/>
      <c r="I86" s="9"/>
      <c r="J86" s="9"/>
      <c r="K86" s="23"/>
      <c r="L86" s="9"/>
      <c r="M86" s="2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.75">
      <c r="A87" s="9"/>
      <c r="B87" s="23"/>
      <c r="C87" s="9" t="s">
        <v>80</v>
      </c>
      <c r="D87" s="9"/>
      <c r="E87" s="9"/>
      <c r="F87" s="9"/>
      <c r="G87" s="9"/>
      <c r="H87" s="9"/>
      <c r="I87" s="9"/>
      <c r="J87" s="9"/>
      <c r="K87" s="23"/>
      <c r="L87" s="9"/>
      <c r="M87" s="2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.75">
      <c r="A88" s="9"/>
      <c r="B88" s="23"/>
      <c r="C88" s="9" t="s">
        <v>81</v>
      </c>
      <c r="D88" s="9"/>
      <c r="E88" s="9"/>
      <c r="F88" s="9"/>
      <c r="G88" s="9"/>
      <c r="H88" s="9"/>
      <c r="I88" s="9"/>
      <c r="J88" s="9"/>
      <c r="K88" s="23"/>
      <c r="L88" s="9"/>
      <c r="M88" s="2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2.75">
      <c r="A90" s="22" t="s">
        <v>82</v>
      </c>
      <c r="B90" s="1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2.75">
      <c r="A91" s="9"/>
      <c r="B91" s="23"/>
      <c r="C91" s="9" t="s">
        <v>83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2.75">
      <c r="A92" s="9"/>
      <c r="B92" s="23"/>
      <c r="C92" s="9" t="s">
        <v>84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2.75">
      <c r="A93" s="9"/>
      <c r="B93" s="23"/>
      <c r="C93" s="9" t="s">
        <v>85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.75">
      <c r="A94" s="9"/>
      <c r="B94" s="23"/>
      <c r="C94" s="9" t="s">
        <v>86</v>
      </c>
      <c r="D94" s="9"/>
      <c r="E94" s="2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2.75">
      <c r="A96" s="22" t="s">
        <v>87</v>
      </c>
      <c r="B96" s="1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2.75">
      <c r="A97" s="9"/>
      <c r="B97" s="23"/>
      <c r="C97" s="9" t="s">
        <v>88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.75">
      <c r="A98" s="9"/>
      <c r="B98" s="23"/>
      <c r="C98" s="9" t="s">
        <v>89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.75">
      <c r="A99" s="9"/>
      <c r="B99" s="23"/>
      <c r="C99" s="9" t="s">
        <v>90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2.75">
      <c r="A100" s="9"/>
      <c r="B100" s="23"/>
      <c r="C100" s="9" t="s">
        <v>91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2.75">
      <c r="A101" s="9"/>
      <c r="B101" s="23"/>
      <c r="C101" s="9" t="s">
        <v>92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.75">
      <c r="A102" s="9"/>
      <c r="B102" s="23"/>
      <c r="C102" s="9" t="s">
        <v>93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.75">
      <c r="A103" s="9"/>
      <c r="B103" s="23"/>
      <c r="C103" s="9" t="s">
        <v>94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ht="12.75">
      <c r="A104" s="9"/>
      <c r="B104" s="23"/>
      <c r="C104" s="9" t="s">
        <v>95</v>
      </c>
      <c r="D104" s="9"/>
      <c r="E104" s="2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2.75">
      <c r="A106" s="22" t="s">
        <v>96</v>
      </c>
      <c r="B106" s="1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.75">
      <c r="A107" s="9"/>
      <c r="B107" s="23"/>
      <c r="C107" s="9" t="s">
        <v>97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.75">
      <c r="A108" s="9"/>
      <c r="B108" s="23"/>
      <c r="C108" s="9" t="s">
        <v>89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t="12.75">
      <c r="A109" s="9"/>
      <c r="B109" s="23"/>
      <c r="C109" s="9" t="s">
        <v>98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</row>
    <row r="110" spans="1:49" ht="12.75">
      <c r="A110" s="9"/>
      <c r="B110" s="23"/>
      <c r="C110" s="9" t="s">
        <v>99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ht="12.75">
      <c r="A111" s="9"/>
      <c r="B111" s="23"/>
      <c r="C111" s="9" t="s">
        <v>100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.75">
      <c r="A112" s="9"/>
      <c r="B112" s="23"/>
      <c r="C112" s="9" t="s">
        <v>86</v>
      </c>
      <c r="D112" s="9"/>
      <c r="E112" s="2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</row>
    <row r="114" spans="1:49" ht="12.75">
      <c r="A114" s="22" t="s">
        <v>101</v>
      </c>
      <c r="B114" s="1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</row>
    <row r="115" spans="1:49" ht="12.75">
      <c r="A115" s="19" t="s">
        <v>102</v>
      </c>
      <c r="B115" s="1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 ht="12.75">
      <c r="A116" s="9" t="s">
        <v>44</v>
      </c>
      <c r="B116" s="23"/>
      <c r="C116" s="9" t="s">
        <v>103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2.75">
      <c r="A117" s="9" t="s">
        <v>44</v>
      </c>
      <c r="B117" s="23"/>
      <c r="C117" s="9" t="s">
        <v>104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 ht="12.75">
      <c r="A118" s="9" t="s">
        <v>44</v>
      </c>
      <c r="B118" s="23"/>
      <c r="C118" s="9" t="s">
        <v>105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</row>
    <row r="119" spans="1:49" ht="12.75">
      <c r="A119" s="9" t="s">
        <v>44</v>
      </c>
      <c r="B119" s="23"/>
      <c r="C119" s="9" t="s">
        <v>106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</row>
    <row r="120" spans="1:49" ht="12.75">
      <c r="A120" s="9" t="s">
        <v>44</v>
      </c>
      <c r="B120" s="23"/>
      <c r="C120" s="9" t="s">
        <v>107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1:49" ht="12.75">
      <c r="A121" s="9" t="s">
        <v>44</v>
      </c>
      <c r="B121" s="23"/>
      <c r="C121" s="9" t="s">
        <v>108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 ht="12.75">
      <c r="A122" s="9" t="s">
        <v>44</v>
      </c>
      <c r="B122" s="23"/>
      <c r="C122" s="9" t="s">
        <v>109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49" ht="12.75">
      <c r="A123" s="9" t="s">
        <v>44</v>
      </c>
      <c r="B123" s="23"/>
      <c r="C123" s="9" t="s">
        <v>110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 ht="12.75">
      <c r="A124" s="9" t="s">
        <v>111</v>
      </c>
      <c r="B124" s="23"/>
      <c r="C124" s="9" t="s">
        <v>112</v>
      </c>
      <c r="D124" s="9"/>
      <c r="E124" s="9" t="s">
        <v>40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</row>
    <row r="125" spans="1:4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 ht="12.75">
      <c r="A126" s="22" t="s">
        <v>113</v>
      </c>
      <c r="B126" s="1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</row>
    <row r="127" spans="1:49" ht="12.75">
      <c r="A127" s="19" t="s">
        <v>102</v>
      </c>
      <c r="B127" s="1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</row>
    <row r="128" spans="1:49" ht="12.75">
      <c r="A128" s="9" t="s">
        <v>44</v>
      </c>
      <c r="B128" s="9"/>
      <c r="C128" s="9" t="s">
        <v>114</v>
      </c>
      <c r="D128" s="2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49" ht="12.75">
      <c r="A129" s="9" t="s">
        <v>44</v>
      </c>
      <c r="B129" s="9"/>
      <c r="C129" s="9" t="s">
        <v>115</v>
      </c>
      <c r="D129" s="2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49" ht="12.75">
      <c r="A130" s="9" t="s">
        <v>44</v>
      </c>
      <c r="B130" s="9"/>
      <c r="C130" s="9" t="s">
        <v>116</v>
      </c>
      <c r="D130" s="2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</row>
    <row r="131" spans="1:49" ht="12.75">
      <c r="A131" s="9" t="s">
        <v>44</v>
      </c>
      <c r="B131" s="9"/>
      <c r="C131" s="9" t="s">
        <v>117</v>
      </c>
      <c r="D131" s="2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</row>
    <row r="132" spans="1:49" ht="12.75">
      <c r="A132" s="9" t="s">
        <v>44</v>
      </c>
      <c r="B132" s="9"/>
      <c r="C132" s="9" t="s">
        <v>118</v>
      </c>
      <c r="D132" s="2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</row>
    <row r="133" spans="1:49" ht="12.75">
      <c r="A133" s="9" t="s">
        <v>44</v>
      </c>
      <c r="B133" s="9"/>
      <c r="C133" s="9" t="s">
        <v>119</v>
      </c>
      <c r="D133" s="23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1:49" ht="12.75">
      <c r="A134" s="9" t="s">
        <v>111</v>
      </c>
      <c r="B134" s="9"/>
      <c r="C134" s="9" t="s">
        <v>112</v>
      </c>
      <c r="D134" s="23"/>
      <c r="E134" s="9" t="s">
        <v>40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</row>
    <row r="135" spans="1:4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</row>
    <row r="136" spans="1:49" ht="12.75">
      <c r="A136" s="22" t="s">
        <v>120</v>
      </c>
      <c r="B136" s="1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</row>
    <row r="137" spans="1:49" ht="12.75">
      <c r="A137" s="19" t="s">
        <v>102</v>
      </c>
      <c r="B137" s="1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</row>
    <row r="138" spans="1:49" ht="12.75">
      <c r="A138" s="9" t="s">
        <v>44</v>
      </c>
      <c r="B138" s="9"/>
      <c r="C138" s="9" t="s">
        <v>121</v>
      </c>
      <c r="D138" s="9"/>
      <c r="E138" s="9"/>
      <c r="F138" s="23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</row>
    <row r="139" spans="1:49" ht="12.75">
      <c r="A139" s="9" t="s">
        <v>44</v>
      </c>
      <c r="B139" s="9"/>
      <c r="C139" s="9" t="s">
        <v>122</v>
      </c>
      <c r="D139" s="9"/>
      <c r="E139" s="9"/>
      <c r="F139" s="23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</row>
    <row r="140" spans="1:49" ht="12.75">
      <c r="A140" s="9" t="s">
        <v>44</v>
      </c>
      <c r="B140" s="9"/>
      <c r="C140" s="9" t="s">
        <v>123</v>
      </c>
      <c r="D140" s="9"/>
      <c r="E140" s="9"/>
      <c r="F140" s="23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</row>
    <row r="141" spans="1:49" ht="12.75">
      <c r="A141" s="9" t="s">
        <v>44</v>
      </c>
      <c r="B141" s="9"/>
      <c r="C141" s="9" t="s">
        <v>124</v>
      </c>
      <c r="D141" s="9"/>
      <c r="E141" s="9"/>
      <c r="F141" s="23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</row>
    <row r="142" spans="1:49" ht="12.75">
      <c r="A142" s="9" t="s">
        <v>44</v>
      </c>
      <c r="B142" s="9"/>
      <c r="C142" s="9" t="s">
        <v>125</v>
      </c>
      <c r="D142" s="9"/>
      <c r="E142" s="9"/>
      <c r="F142" s="23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</row>
    <row r="143" spans="1:49" ht="12.75">
      <c r="A143" s="9" t="s">
        <v>44</v>
      </c>
      <c r="B143" s="9"/>
      <c r="C143" s="9" t="s">
        <v>126</v>
      </c>
      <c r="D143" s="9"/>
      <c r="E143" s="9"/>
      <c r="F143" s="23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</row>
    <row r="144" spans="1:49" ht="12.75">
      <c r="A144" s="9" t="s">
        <v>44</v>
      </c>
      <c r="B144" s="9"/>
      <c r="C144" s="9" t="s">
        <v>127</v>
      </c>
      <c r="D144" s="9"/>
      <c r="E144" s="9"/>
      <c r="F144" s="23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</row>
    <row r="145" spans="1:49" ht="12.75">
      <c r="A145" s="9" t="s">
        <v>111</v>
      </c>
      <c r="B145" s="9"/>
      <c r="C145" s="9" t="s">
        <v>112</v>
      </c>
      <c r="D145" s="9"/>
      <c r="E145" s="9" t="s">
        <v>40</v>
      </c>
      <c r="F145" s="23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1:4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</row>
    <row r="147" spans="1:49" ht="12.75">
      <c r="A147" s="22" t="s">
        <v>128</v>
      </c>
      <c r="B147" s="1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</row>
    <row r="148" spans="1:49" ht="12.75">
      <c r="A148" s="19" t="s">
        <v>129</v>
      </c>
      <c r="B148" s="1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</row>
    <row r="149" spans="1:49" ht="12.75">
      <c r="A149" s="9" t="s">
        <v>44</v>
      </c>
      <c r="B149" s="9"/>
      <c r="C149" s="9" t="s">
        <v>130</v>
      </c>
      <c r="D149" s="9"/>
      <c r="E149" s="9"/>
      <c r="F149" s="9"/>
      <c r="G149" s="9"/>
      <c r="H149" s="9"/>
      <c r="I149" s="9"/>
      <c r="J149" s="9"/>
      <c r="K149" s="23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</row>
    <row r="150" spans="1:49" ht="12.75">
      <c r="A150" s="9" t="s">
        <v>44</v>
      </c>
      <c r="B150" s="9"/>
      <c r="C150" s="9" t="s">
        <v>131</v>
      </c>
      <c r="D150" s="9"/>
      <c r="E150" s="9"/>
      <c r="F150" s="9"/>
      <c r="G150" s="9"/>
      <c r="H150" s="9"/>
      <c r="I150" s="9"/>
      <c r="J150" s="9"/>
      <c r="K150" s="23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</row>
    <row r="151" spans="1:49" ht="12.75">
      <c r="A151" s="9" t="s">
        <v>44</v>
      </c>
      <c r="B151" s="9"/>
      <c r="C151" s="9" t="s">
        <v>132</v>
      </c>
      <c r="D151" s="9"/>
      <c r="E151" s="9"/>
      <c r="F151" s="9"/>
      <c r="G151" s="9"/>
      <c r="H151" s="9"/>
      <c r="I151" s="9"/>
      <c r="J151" s="9"/>
      <c r="K151" s="23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</row>
    <row r="152" spans="1:49" ht="12.75">
      <c r="A152" s="9" t="s">
        <v>44</v>
      </c>
      <c r="B152" s="9"/>
      <c r="C152" s="9" t="s">
        <v>133</v>
      </c>
      <c r="D152" s="9"/>
      <c r="E152" s="9"/>
      <c r="F152" s="9"/>
      <c r="G152" s="9"/>
      <c r="H152" s="9"/>
      <c r="I152" s="9"/>
      <c r="J152" s="9"/>
      <c r="K152" s="23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</row>
    <row r="153" spans="1:49" ht="12.75">
      <c r="A153" s="9" t="s">
        <v>44</v>
      </c>
      <c r="B153" s="9"/>
      <c r="C153" s="9" t="s">
        <v>134</v>
      </c>
      <c r="D153" s="9"/>
      <c r="E153" s="9"/>
      <c r="F153" s="9"/>
      <c r="G153" s="9"/>
      <c r="H153" s="9"/>
      <c r="I153" s="9"/>
      <c r="J153" s="9"/>
      <c r="K153" s="23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</row>
    <row r="154" spans="1:4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</row>
    <row r="155" spans="1:49" ht="12.75">
      <c r="A155" s="9" t="s">
        <v>135</v>
      </c>
      <c r="B155" s="1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</row>
    <row r="156" spans="1:49" ht="12.75">
      <c r="A156" s="9" t="s">
        <v>136</v>
      </c>
      <c r="B156" s="1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</row>
    <row r="157" spans="1:49" ht="12.75">
      <c r="A157" s="19"/>
      <c r="B157" s="1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49" ht="12.75">
      <c r="A158" s="9">
        <v>1</v>
      </c>
      <c r="B158" s="9"/>
      <c r="C158" s="17"/>
      <c r="D158" s="12"/>
      <c r="E158" s="13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</row>
    <row r="159" spans="1:49" ht="12.75">
      <c r="A159" s="9">
        <v>2</v>
      </c>
      <c r="B159" s="9"/>
      <c r="C159" s="17"/>
      <c r="D159" s="12"/>
      <c r="E159" s="1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</row>
    <row r="160" spans="1:49" ht="12.75">
      <c r="A160" s="9">
        <v>3</v>
      </c>
      <c r="B160" s="9"/>
      <c r="C160" s="17"/>
      <c r="D160" s="12"/>
      <c r="E160" s="13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</row>
    <row r="161" spans="1:49" ht="12.75">
      <c r="A161" s="9">
        <v>4</v>
      </c>
      <c r="B161" s="9"/>
      <c r="C161" s="17"/>
      <c r="D161" s="12"/>
      <c r="E161" s="1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1:49" ht="12.75">
      <c r="A162" s="9">
        <v>5</v>
      </c>
      <c r="B162" s="9"/>
      <c r="C162" s="17"/>
      <c r="D162" s="12"/>
      <c r="E162" s="13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 ht="12.75">
      <c r="A163" s="9"/>
      <c r="B163" s="9"/>
      <c r="C163" s="14"/>
      <c r="D163" s="14"/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</row>
    <row r="164" spans="1:49" ht="12.75">
      <c r="A164" t="s">
        <v>137</v>
      </c>
      <c r="B164" s="1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 ht="12.75">
      <c r="A165" s="9" t="s">
        <v>39</v>
      </c>
      <c r="B165" s="9"/>
      <c r="C165" s="9" t="s">
        <v>39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9"/>
      <c r="M166" s="1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</row>
    <row r="167" spans="1:4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29" t="s">
        <v>138</v>
      </c>
      <c r="L167" s="19"/>
      <c r="M167" s="19" t="s">
        <v>139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1:4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 ht="12.75">
      <c r="A169" s="9"/>
      <c r="B169" s="23"/>
      <c r="C169" s="9" t="s">
        <v>66</v>
      </c>
      <c r="D169" s="9"/>
      <c r="E169" s="9" t="s">
        <v>39</v>
      </c>
      <c r="F169" s="9" t="s">
        <v>40</v>
      </c>
      <c r="G169" s="9"/>
      <c r="H169" s="9"/>
      <c r="I169" s="9"/>
      <c r="J169" s="9"/>
      <c r="K169" s="23"/>
      <c r="L169" s="9"/>
      <c r="M169" s="23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 ht="12.75">
      <c r="A170" s="9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 ht="12.75">
      <c r="A171" s="9"/>
      <c r="B171" s="23"/>
      <c r="C171" s="9" t="s">
        <v>140</v>
      </c>
      <c r="D171" s="9"/>
      <c r="E171" s="9"/>
      <c r="F171" s="9"/>
      <c r="G171" s="9"/>
      <c r="H171" s="9"/>
      <c r="I171" s="9"/>
      <c r="J171" s="9"/>
      <c r="K171" s="23"/>
      <c r="L171" s="9"/>
      <c r="M171" s="23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</row>
    <row r="172" spans="1:49" ht="12.75">
      <c r="A172" s="9"/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1:49" ht="12.75">
      <c r="A173" s="9"/>
      <c r="B173" s="23"/>
      <c r="C173" s="9" t="s">
        <v>141</v>
      </c>
      <c r="D173" s="9"/>
      <c r="E173" s="23"/>
      <c r="F173" s="9"/>
      <c r="G173" s="9"/>
      <c r="H173" s="9"/>
      <c r="I173" s="9"/>
      <c r="J173" s="9"/>
      <c r="K173" s="23"/>
      <c r="L173" s="9"/>
      <c r="M173" s="23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</row>
    <row r="174" spans="1:49" ht="12.75">
      <c r="A174" s="9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 ht="12.75">
      <c r="A175" s="9"/>
      <c r="B175" s="23"/>
      <c r="C175" s="9" t="s">
        <v>141</v>
      </c>
      <c r="D175" s="9"/>
      <c r="E175" s="23"/>
      <c r="F175" s="9"/>
      <c r="G175" s="9"/>
      <c r="H175" s="9"/>
      <c r="I175" s="9"/>
      <c r="J175" s="9"/>
      <c r="K175" s="23"/>
      <c r="L175" s="9"/>
      <c r="M175" s="23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</row>
    <row r="176" spans="1:49" ht="12.75">
      <c r="A176" s="9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 ht="12.75">
      <c r="A177" s="9"/>
      <c r="B177" s="23"/>
      <c r="C177" s="9" t="s">
        <v>141</v>
      </c>
      <c r="D177" s="9"/>
      <c r="E177" s="23"/>
      <c r="F177" s="9"/>
      <c r="G177" s="9"/>
      <c r="H177" s="9"/>
      <c r="I177" s="9"/>
      <c r="J177" s="9"/>
      <c r="K177" s="23"/>
      <c r="L177" s="9"/>
      <c r="M177" s="23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</row>
    <row r="178" spans="1:49" ht="12.75">
      <c r="A178" s="9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 ht="12.75">
      <c r="A179" s="9"/>
      <c r="B179" s="23"/>
      <c r="C179" s="9" t="s">
        <v>141</v>
      </c>
      <c r="D179" s="9"/>
      <c r="E179" s="23"/>
      <c r="F179" s="9"/>
      <c r="G179" s="9"/>
      <c r="H179" s="9"/>
      <c r="I179" s="9"/>
      <c r="J179" s="9"/>
      <c r="K179" s="23"/>
      <c r="L179" s="9"/>
      <c r="M179" s="23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</row>
    <row r="180" spans="1:49" ht="12.75">
      <c r="A180" s="9"/>
      <c r="B180" s="14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1:49" ht="12.75">
      <c r="A181" s="9"/>
      <c r="B181" s="23"/>
      <c r="C181" s="9" t="s">
        <v>142</v>
      </c>
      <c r="D181" s="9"/>
      <c r="E181" s="9"/>
      <c r="F181" s="9"/>
      <c r="G181" s="9"/>
      <c r="H181" s="9"/>
      <c r="I181" s="9"/>
      <c r="J181" s="9"/>
      <c r="K181" s="23"/>
      <c r="L181" s="9"/>
      <c r="M181" s="23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</row>
    <row r="182" spans="1:49" ht="12.75">
      <c r="A182" s="9"/>
      <c r="B182" s="14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</row>
    <row r="183" spans="1:49" ht="12.75">
      <c r="A183" s="9"/>
      <c r="B183" s="23"/>
      <c r="C183" s="9" t="s">
        <v>143</v>
      </c>
      <c r="D183" s="9"/>
      <c r="E183" s="9"/>
      <c r="F183" s="9"/>
      <c r="G183" s="9"/>
      <c r="H183" s="9"/>
      <c r="I183" s="9"/>
      <c r="J183" s="9"/>
      <c r="K183" s="23"/>
      <c r="L183" s="9"/>
      <c r="M183" s="23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</row>
    <row r="184" spans="1:49" ht="12.75">
      <c r="A184" s="9"/>
      <c r="B184" s="14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</row>
    <row r="185" spans="1:49" ht="12.75">
      <c r="A185" s="9"/>
      <c r="B185" s="23"/>
      <c r="C185" s="9" t="s">
        <v>144</v>
      </c>
      <c r="D185" s="9"/>
      <c r="E185" s="9"/>
      <c r="F185" s="9"/>
      <c r="G185" s="9"/>
      <c r="H185" s="9"/>
      <c r="I185" s="9"/>
      <c r="J185" s="9"/>
      <c r="K185" s="23"/>
      <c r="L185" s="9"/>
      <c r="M185" s="23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</row>
    <row r="186" spans="1:49" ht="12.75">
      <c r="A186" s="9"/>
      <c r="B186" s="14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</row>
    <row r="187" spans="1:49" ht="12.75">
      <c r="A187" s="9"/>
      <c r="B187" s="23"/>
      <c r="C187" s="9" t="s">
        <v>145</v>
      </c>
      <c r="D187" s="9"/>
      <c r="E187" s="9"/>
      <c r="F187" s="9"/>
      <c r="G187" s="9"/>
      <c r="H187" s="9"/>
      <c r="I187" s="9"/>
      <c r="J187" s="9"/>
      <c r="K187" s="23"/>
      <c r="L187" s="9"/>
      <c r="M187" s="23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</row>
    <row r="188" spans="1:4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</row>
    <row r="189" spans="1:49" ht="12.75">
      <c r="A189" s="22" t="s">
        <v>146</v>
      </c>
      <c r="B189" s="1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</row>
    <row r="190" spans="1:49" ht="12.75">
      <c r="A190" s="22" t="s">
        <v>147</v>
      </c>
      <c r="C190" s="3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</row>
    <row r="191" spans="1:49" ht="12.75">
      <c r="A191" s="22" t="s">
        <v>148</v>
      </c>
      <c r="C191" s="30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</row>
    <row r="192" spans="1:49" ht="12.75">
      <c r="A192" s="19"/>
      <c r="B192" s="1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49" ht="12.75">
      <c r="A193" s="19"/>
      <c r="B193" s="1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</row>
    <row r="194" spans="1:49" ht="12.75">
      <c r="A194" s="9" t="s">
        <v>44</v>
      </c>
      <c r="B194" s="9"/>
      <c r="C194" s="9" t="s">
        <v>149</v>
      </c>
      <c r="D194" s="9"/>
      <c r="E194" s="9"/>
      <c r="F194" s="23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</row>
    <row r="195" spans="1:49" ht="12.75">
      <c r="A195" s="9"/>
      <c r="B195" s="9"/>
      <c r="C195" s="9"/>
      <c r="D195" s="9"/>
      <c r="E195" s="9"/>
      <c r="F195" s="14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</row>
    <row r="196" spans="1:49" ht="12.75">
      <c r="A196" s="9" t="s">
        <v>44</v>
      </c>
      <c r="B196" s="9"/>
      <c r="C196" s="9" t="s">
        <v>150</v>
      </c>
      <c r="D196" s="9"/>
      <c r="E196" s="9"/>
      <c r="F196" s="23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</row>
    <row r="197" spans="1:49" ht="12.75">
      <c r="A197" s="9"/>
      <c r="B197" s="9"/>
      <c r="C197" s="9"/>
      <c r="D197" s="9"/>
      <c r="E197" s="9"/>
      <c r="F197" s="14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</row>
    <row r="198" spans="1:49" ht="12.75">
      <c r="A198" s="9" t="s">
        <v>44</v>
      </c>
      <c r="B198" s="9"/>
      <c r="C198" s="9" t="s">
        <v>151</v>
      </c>
      <c r="D198" s="9"/>
      <c r="E198" s="9"/>
      <c r="F198" s="23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</row>
    <row r="199" spans="1:4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</row>
    <row r="200" spans="1:49" ht="12.75">
      <c r="A200" s="9" t="s">
        <v>44</v>
      </c>
      <c r="B200" s="9"/>
      <c r="C200" s="9" t="s">
        <v>152</v>
      </c>
      <c r="D200" s="9"/>
      <c r="E200" s="9"/>
      <c r="F200" s="23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1:4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</row>
    <row r="202" spans="1:49" ht="12.75">
      <c r="A202" s="9" t="s">
        <v>44</v>
      </c>
      <c r="B202" s="9"/>
      <c r="C202" s="9" t="s">
        <v>153</v>
      </c>
      <c r="D202" s="9"/>
      <c r="E202" s="9"/>
      <c r="F202" s="23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1:4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</row>
    <row r="204" spans="1:49" ht="12.75">
      <c r="A204" s="9" t="s">
        <v>44</v>
      </c>
      <c r="B204" s="9"/>
      <c r="C204" s="9" t="s">
        <v>154</v>
      </c>
      <c r="D204" s="9"/>
      <c r="E204" s="9"/>
      <c r="F204" s="23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4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</row>
    <row r="206" spans="1:49" ht="12.75">
      <c r="A206" s="9" t="s">
        <v>44</v>
      </c>
      <c r="B206" s="9"/>
      <c r="C206" s="9" t="s">
        <v>155</v>
      </c>
      <c r="D206" s="9"/>
      <c r="E206" s="9"/>
      <c r="F206" s="23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</row>
    <row r="207" spans="1:4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</row>
    <row r="208" spans="1:49" ht="12.75">
      <c r="A208" s="9" t="s">
        <v>44</v>
      </c>
      <c r="B208" s="9"/>
      <c r="C208" s="9" t="s">
        <v>156</v>
      </c>
      <c r="D208" s="9"/>
      <c r="E208" s="9"/>
      <c r="F208" s="23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1:4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</row>
    <row r="210" spans="1:49" ht="12.75">
      <c r="A210" s="9" t="s">
        <v>44</v>
      </c>
      <c r="B210" s="9"/>
      <c r="C210" s="9" t="s">
        <v>157</v>
      </c>
      <c r="D210" s="9"/>
      <c r="E210" s="9"/>
      <c r="F210" s="23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</row>
    <row r="211" spans="1:4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</row>
    <row r="212" spans="1:49" ht="12.75">
      <c r="A212" s="9" t="s">
        <v>44</v>
      </c>
      <c r="B212" s="9"/>
      <c r="C212" s="9" t="s">
        <v>158</v>
      </c>
      <c r="D212" s="9"/>
      <c r="E212" s="9"/>
      <c r="F212" s="23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</row>
    <row r="213" spans="1:4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</row>
    <row r="214" spans="1:49" ht="12.75">
      <c r="A214" s="9" t="s">
        <v>44</v>
      </c>
      <c r="B214" s="9"/>
      <c r="C214" s="9" t="s">
        <v>159</v>
      </c>
      <c r="D214" s="23"/>
      <c r="E214" s="9"/>
      <c r="F214" s="23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</row>
    <row r="215" spans="1:4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</row>
    <row r="216" spans="1:49" ht="12.75">
      <c r="A216" s="9" t="s">
        <v>44</v>
      </c>
      <c r="B216" s="9"/>
      <c r="C216" s="9" t="s">
        <v>159</v>
      </c>
      <c r="D216" s="23"/>
      <c r="E216" s="9"/>
      <c r="F216" s="23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</row>
    <row r="217" spans="1:4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</row>
    <row r="218" spans="1:49" ht="12.75">
      <c r="A218" s="9" t="s">
        <v>44</v>
      </c>
      <c r="B218" s="9"/>
      <c r="C218" s="9" t="s">
        <v>159</v>
      </c>
      <c r="D218" s="23"/>
      <c r="E218" s="9"/>
      <c r="F218" s="23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</row>
    <row r="219" spans="1:49" ht="12.75">
      <c r="A219" s="9"/>
      <c r="B219" s="9"/>
      <c r="C219" s="9"/>
      <c r="D219" s="14"/>
      <c r="E219" s="9"/>
      <c r="F219" s="14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</row>
    <row r="220" spans="1:49" ht="12.75">
      <c r="A220" s="9"/>
      <c r="B220" s="9"/>
      <c r="C220" s="9"/>
      <c r="D220" s="14"/>
      <c r="E220" s="9"/>
      <c r="F220" s="14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</row>
    <row r="221" spans="1:4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</row>
    <row r="222" spans="1:49" ht="12.75">
      <c r="A222" s="22" t="s">
        <v>160</v>
      </c>
      <c r="B222" s="1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</row>
    <row r="223" spans="1:49" ht="12.75">
      <c r="A223" s="9" t="s">
        <v>39</v>
      </c>
      <c r="B223" s="9"/>
      <c r="C223" s="9" t="s">
        <v>39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</row>
    <row r="224" spans="1:4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19" t="s">
        <v>138</v>
      </c>
      <c r="L224" s="19"/>
      <c r="M224" s="19" t="s">
        <v>161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</row>
    <row r="225" spans="1:4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</row>
    <row r="226" spans="1:49" ht="12.75">
      <c r="A226" s="9" t="s">
        <v>44</v>
      </c>
      <c r="B226" s="23"/>
      <c r="C226" s="9" t="s">
        <v>162</v>
      </c>
      <c r="D226" s="9"/>
      <c r="E226" s="9"/>
      <c r="F226" s="9"/>
      <c r="G226" s="9"/>
      <c r="H226" s="9"/>
      <c r="I226" s="9"/>
      <c r="J226" s="9"/>
      <c r="K226" s="23"/>
      <c r="L226" s="9"/>
      <c r="M226" s="23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</row>
    <row r="227" spans="1:4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</row>
    <row r="228" spans="1:49" ht="12.75">
      <c r="A228" s="9" t="s">
        <v>44</v>
      </c>
      <c r="B228" s="23"/>
      <c r="C228" s="9" t="s">
        <v>163</v>
      </c>
      <c r="D228" s="9"/>
      <c r="E228" s="9"/>
      <c r="F228" s="9"/>
      <c r="G228" s="9"/>
      <c r="H228" s="9"/>
      <c r="I228" s="9"/>
      <c r="J228" s="9"/>
      <c r="K228" s="23"/>
      <c r="L228" s="9"/>
      <c r="M228" s="23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</row>
    <row r="229" spans="1:4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</row>
    <row r="230" spans="1:49" ht="12.75">
      <c r="A230" s="9" t="s">
        <v>44</v>
      </c>
      <c r="B230" s="23"/>
      <c r="C230" s="9" t="s">
        <v>164</v>
      </c>
      <c r="D230" s="9"/>
      <c r="E230" s="9"/>
      <c r="F230" s="9"/>
      <c r="G230" s="9"/>
      <c r="H230" s="9"/>
      <c r="I230" s="9"/>
      <c r="J230" s="9"/>
      <c r="K230" s="23"/>
      <c r="L230" s="9"/>
      <c r="M230" s="23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</row>
    <row r="231" spans="1:4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</row>
    <row r="232" spans="1:49" ht="12.75">
      <c r="A232" s="9" t="s">
        <v>44</v>
      </c>
      <c r="B232" s="23"/>
      <c r="C232" s="9" t="s">
        <v>165</v>
      </c>
      <c r="D232" s="9"/>
      <c r="E232" s="9"/>
      <c r="F232" s="9"/>
      <c r="G232" s="9"/>
      <c r="H232" s="9"/>
      <c r="I232" s="9"/>
      <c r="J232" s="9"/>
      <c r="K232" s="23"/>
      <c r="L232" s="9"/>
      <c r="M232" s="23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</row>
    <row r="233" spans="1:4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</row>
    <row r="234" spans="1:49" ht="12.75">
      <c r="A234" s="9" t="s">
        <v>44</v>
      </c>
      <c r="B234" s="23"/>
      <c r="C234" s="9" t="s">
        <v>166</v>
      </c>
      <c r="D234" s="9"/>
      <c r="E234" s="9"/>
      <c r="F234" s="9"/>
      <c r="G234" s="9"/>
      <c r="H234" s="9"/>
      <c r="I234" s="9"/>
      <c r="J234" s="9"/>
      <c r="K234" s="23"/>
      <c r="L234" s="9"/>
      <c r="M234" s="23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</row>
    <row r="235" spans="1:4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</row>
    <row r="236" spans="1:49" ht="12.75">
      <c r="A236" s="22" t="s">
        <v>167</v>
      </c>
      <c r="B236" s="1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</row>
    <row r="237" spans="1:49" ht="12.75">
      <c r="A237" s="19"/>
      <c r="B237" s="1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</row>
    <row r="238" spans="1:49" ht="12.75">
      <c r="A238" s="9"/>
      <c r="B238" s="23"/>
      <c r="C238" s="9" t="s">
        <v>168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</row>
    <row r="239" spans="1:49" ht="12.75">
      <c r="A239" s="9"/>
      <c r="B239" s="23"/>
      <c r="C239" s="9" t="s">
        <v>169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</row>
    <row r="240" spans="1:49" ht="12.75">
      <c r="A240" s="9"/>
      <c r="B240" s="14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</row>
    <row r="241" spans="1:4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</row>
    <row r="242" spans="1:49" ht="12.75">
      <c r="A242" s="22" t="s">
        <v>170</v>
      </c>
      <c r="B242" s="1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</row>
    <row r="243" spans="1:49" ht="12.75">
      <c r="A243" s="19"/>
      <c r="B243" s="1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</row>
    <row r="244" spans="1:49" ht="12.75">
      <c r="A244" s="9"/>
      <c r="B244" s="23"/>
      <c r="C244" s="9" t="s">
        <v>171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</row>
    <row r="245" spans="1:49" ht="12.75">
      <c r="A245" s="9"/>
      <c r="B245" s="23"/>
      <c r="C245" s="9" t="s">
        <v>172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</row>
    <row r="246" spans="1:49" ht="12.75">
      <c r="A246" s="9"/>
      <c r="B246" s="23"/>
      <c r="C246" s="9" t="s">
        <v>173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</row>
    <row r="247" spans="1:49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</row>
    <row r="248" spans="1:49" ht="12.75">
      <c r="A248" s="22" t="s">
        <v>174</v>
      </c>
      <c r="B248" s="1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</row>
    <row r="249" spans="1:49" ht="12.75">
      <c r="A249" s="19"/>
      <c r="B249" s="1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</row>
    <row r="250" spans="1:49" ht="12.75">
      <c r="A250" s="9"/>
      <c r="B250" s="23"/>
      <c r="C250" s="9" t="s">
        <v>175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</row>
    <row r="251" spans="1:49" ht="12.75">
      <c r="A251" s="9"/>
      <c r="B251" s="23"/>
      <c r="C251" s="9" t="s">
        <v>176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</row>
    <row r="252" spans="1:49" ht="12.75">
      <c r="A252" s="9"/>
      <c r="B252" s="23"/>
      <c r="C252" s="9" t="s">
        <v>177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</row>
    <row r="253" spans="1:49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</row>
    <row r="254" spans="1:49" ht="12.75">
      <c r="A254" s="22" t="s">
        <v>178</v>
      </c>
      <c r="B254" s="31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</row>
    <row r="255" spans="1:49" ht="12.75">
      <c r="A255" s="22" t="s">
        <v>147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</row>
    <row r="256" spans="1:49" ht="12.75">
      <c r="A256" s="22" t="s">
        <v>148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</row>
    <row r="257" spans="3:49" ht="12.75">
      <c r="C257" s="30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</row>
    <row r="258" spans="1:49" ht="12.75">
      <c r="A258" s="9" t="s">
        <v>44</v>
      </c>
      <c r="B258" s="9"/>
      <c r="C258" s="9" t="s">
        <v>179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</row>
    <row r="259" spans="1:49" ht="12.75">
      <c r="A259" s="9" t="s">
        <v>44</v>
      </c>
      <c r="B259" s="9"/>
      <c r="C259" s="9" t="s">
        <v>180</v>
      </c>
      <c r="D259" s="9"/>
      <c r="E259" s="9"/>
      <c r="F259" s="23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</row>
    <row r="260" spans="1:49" ht="12.75">
      <c r="A260" s="9" t="s">
        <v>44</v>
      </c>
      <c r="B260" s="9"/>
      <c r="C260" s="9" t="s">
        <v>181</v>
      </c>
      <c r="D260" s="9"/>
      <c r="E260" s="9"/>
      <c r="F260" s="23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</row>
    <row r="261" spans="1:49" ht="12.75">
      <c r="A261" s="9" t="s">
        <v>44</v>
      </c>
      <c r="B261" s="9"/>
      <c r="C261" s="9" t="s">
        <v>182</v>
      </c>
      <c r="D261" s="9"/>
      <c r="E261" s="9"/>
      <c r="F261" s="23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</row>
    <row r="262" spans="1:49" ht="12.75">
      <c r="A262" s="9" t="s">
        <v>44</v>
      </c>
      <c r="B262" s="9"/>
      <c r="C262" s="9" t="s">
        <v>153</v>
      </c>
      <c r="D262" s="9"/>
      <c r="E262" s="9"/>
      <c r="F262" s="23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</row>
    <row r="263" spans="1:49" ht="12.75">
      <c r="A263" s="9" t="s">
        <v>44</v>
      </c>
      <c r="B263" s="9"/>
      <c r="C263" s="9" t="s">
        <v>183</v>
      </c>
      <c r="D263" s="9"/>
      <c r="E263" s="9"/>
      <c r="F263" s="23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</row>
    <row r="264" spans="1:49" ht="12.75">
      <c r="A264" s="9" t="s">
        <v>44</v>
      </c>
      <c r="B264" s="9"/>
      <c r="C264" s="9" t="s">
        <v>184</v>
      </c>
      <c r="D264" s="9"/>
      <c r="E264" s="9"/>
      <c r="F264" s="23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</row>
    <row r="265" spans="1:49" ht="12.75">
      <c r="A265" s="9" t="s">
        <v>44</v>
      </c>
      <c r="B265" s="9"/>
      <c r="C265" s="9" t="s">
        <v>185</v>
      </c>
      <c r="D265" s="9"/>
      <c r="E265" s="9"/>
      <c r="F265" s="23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</row>
    <row r="266" spans="1:49" ht="12.75">
      <c r="A266" s="9" t="s">
        <v>44</v>
      </c>
      <c r="B266" s="9"/>
      <c r="C266" s="9" t="s">
        <v>186</v>
      </c>
      <c r="D266" s="9"/>
      <c r="E266" s="9"/>
      <c r="F266" s="23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</row>
    <row r="267" spans="1:49" ht="12.75">
      <c r="A267" s="9" t="s">
        <v>44</v>
      </c>
      <c r="B267" s="9"/>
      <c r="C267" s="9" t="s">
        <v>187</v>
      </c>
      <c r="D267" s="9"/>
      <c r="E267" s="9"/>
      <c r="F267" s="23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</row>
    <row r="268" spans="1:49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</row>
    <row r="269" spans="1:49" ht="12.75">
      <c r="A269" s="22" t="s">
        <v>188</v>
      </c>
      <c r="B269" s="1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</row>
    <row r="270" spans="1:49" ht="12.75">
      <c r="A270" s="9" t="s">
        <v>39</v>
      </c>
      <c r="B270" s="9"/>
      <c r="C270" s="9" t="s">
        <v>39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</row>
    <row r="271" spans="1:49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</row>
    <row r="272" spans="1:49" ht="2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29" t="s">
        <v>189</v>
      </c>
      <c r="L272" s="29"/>
      <c r="M272" s="29" t="s">
        <v>190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</row>
    <row r="273" spans="1:49" ht="24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29" t="s">
        <v>191</v>
      </c>
      <c r="L273" s="29"/>
      <c r="M273" s="29" t="s">
        <v>192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</row>
    <row r="274" spans="1:49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</row>
    <row r="275" spans="1:49" ht="12.75">
      <c r="A275" s="9"/>
      <c r="B275" s="23"/>
      <c r="C275" s="9" t="s">
        <v>193</v>
      </c>
      <c r="D275" s="9"/>
      <c r="E275" s="9"/>
      <c r="F275" s="9"/>
      <c r="G275" s="9"/>
      <c r="H275" s="9"/>
      <c r="I275" s="9"/>
      <c r="J275" s="9"/>
      <c r="K275" s="23"/>
      <c r="L275" s="9"/>
      <c r="M275" s="23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</row>
    <row r="276" spans="1:49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</row>
    <row r="277" spans="1:49" ht="12.75">
      <c r="A277" s="9"/>
      <c r="B277" s="23"/>
      <c r="C277" s="9" t="s">
        <v>194</v>
      </c>
      <c r="D277" s="9"/>
      <c r="E277" s="9"/>
      <c r="F277" s="9"/>
      <c r="G277" s="9"/>
      <c r="H277" s="9"/>
      <c r="I277" s="9"/>
      <c r="J277" s="9"/>
      <c r="K277" s="23"/>
      <c r="L277" s="9"/>
      <c r="M277" s="23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</row>
    <row r="278" spans="1:49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</row>
    <row r="279" spans="1:49" ht="12.75">
      <c r="A279" s="9"/>
      <c r="B279" s="23"/>
      <c r="C279" s="9" t="s">
        <v>195</v>
      </c>
      <c r="D279" s="9"/>
      <c r="E279" s="9"/>
      <c r="F279" s="9"/>
      <c r="G279" s="9"/>
      <c r="H279" s="9"/>
      <c r="I279" s="9"/>
      <c r="J279" s="9"/>
      <c r="K279" s="23"/>
      <c r="L279" s="9"/>
      <c r="M279" s="23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</row>
    <row r="280" spans="1:49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</row>
    <row r="281" spans="1:49" ht="12.75">
      <c r="A281" s="9"/>
      <c r="B281" s="23"/>
      <c r="C281" s="9" t="s">
        <v>196</v>
      </c>
      <c r="D281" s="23"/>
      <c r="E281" s="9"/>
      <c r="F281" s="9"/>
      <c r="G281" s="9"/>
      <c r="H281" s="9"/>
      <c r="I281" s="9"/>
      <c r="J281" s="9"/>
      <c r="K281" s="23"/>
      <c r="L281" s="9"/>
      <c r="M281" s="23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</row>
    <row r="282" spans="1:49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</row>
    <row r="283" spans="1:49" ht="12.75">
      <c r="A283" s="9"/>
      <c r="B283" s="23"/>
      <c r="C283" s="9" t="s">
        <v>196</v>
      </c>
      <c r="D283" s="23"/>
      <c r="E283" s="9"/>
      <c r="F283" s="9"/>
      <c r="G283" s="9"/>
      <c r="H283" s="9"/>
      <c r="I283" s="9"/>
      <c r="J283" s="9"/>
      <c r="K283" s="23"/>
      <c r="L283" s="9"/>
      <c r="M283" s="23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</row>
    <row r="284" spans="1:49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</row>
    <row r="285" spans="1:49" ht="12.75">
      <c r="A285" s="9"/>
      <c r="B285" s="23"/>
      <c r="C285" s="9" t="s">
        <v>196</v>
      </c>
      <c r="D285" s="23"/>
      <c r="E285" s="9"/>
      <c r="F285" s="9"/>
      <c r="G285" s="9"/>
      <c r="H285" s="9"/>
      <c r="I285" s="9"/>
      <c r="J285" s="9"/>
      <c r="K285" s="23"/>
      <c r="L285" s="9"/>
      <c r="M285" s="23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</row>
    <row r="286" spans="1:49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</row>
    <row r="287" spans="1:49" ht="12.75">
      <c r="A287" s="22" t="s">
        <v>197</v>
      </c>
      <c r="B287" s="31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</row>
    <row r="288" spans="1:49" ht="12.75">
      <c r="A288" s="31" t="s">
        <v>129</v>
      </c>
      <c r="B288" s="31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</row>
    <row r="289" spans="1:49" ht="12.75">
      <c r="A289" s="9" t="s">
        <v>44</v>
      </c>
      <c r="B289" s="9"/>
      <c r="C289" s="9" t="s">
        <v>198</v>
      </c>
      <c r="D289" s="9"/>
      <c r="E289" s="9"/>
      <c r="F289" s="9"/>
      <c r="G289" s="9"/>
      <c r="H289" s="9"/>
      <c r="I289" s="9"/>
      <c r="J289" s="9"/>
      <c r="K289" s="9"/>
      <c r="L289" s="23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</row>
    <row r="290" spans="1:49" ht="12.75">
      <c r="A290" s="9" t="s">
        <v>44</v>
      </c>
      <c r="B290" s="9"/>
      <c r="C290" s="9" t="s">
        <v>199</v>
      </c>
      <c r="D290" s="9"/>
      <c r="E290" s="9"/>
      <c r="F290" s="9"/>
      <c r="G290" s="9"/>
      <c r="H290" s="9"/>
      <c r="I290" s="9"/>
      <c r="J290" s="9"/>
      <c r="K290" s="9"/>
      <c r="L290" s="23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</row>
    <row r="291" spans="1:49" ht="12.75">
      <c r="A291" s="9" t="s">
        <v>44</v>
      </c>
      <c r="B291" s="9"/>
      <c r="C291" s="9" t="s">
        <v>200</v>
      </c>
      <c r="D291" s="9"/>
      <c r="E291" s="9"/>
      <c r="F291" s="9"/>
      <c r="G291" s="9"/>
      <c r="H291" s="9"/>
      <c r="I291" s="9"/>
      <c r="J291" s="9"/>
      <c r="K291" s="9"/>
      <c r="L291" s="23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</row>
    <row r="292" spans="1:49" ht="12.75">
      <c r="A292" s="9" t="s">
        <v>44</v>
      </c>
      <c r="B292" s="9"/>
      <c r="C292" s="9" t="s">
        <v>201</v>
      </c>
      <c r="D292" s="9"/>
      <c r="E292" s="9"/>
      <c r="F292" s="9"/>
      <c r="G292" s="9"/>
      <c r="H292" s="9"/>
      <c r="I292" s="9"/>
      <c r="J292" s="9"/>
      <c r="K292" s="9"/>
      <c r="L292" s="23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</row>
    <row r="293" spans="1:49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</row>
    <row r="294" spans="1:49" ht="12.75">
      <c r="A294" s="9" t="s">
        <v>202</v>
      </c>
      <c r="B294" s="1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</row>
    <row r="295" spans="1:49" ht="12.75">
      <c r="A295" s="19"/>
      <c r="B295" s="1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</row>
    <row r="296" spans="1:49" ht="12.75">
      <c r="A296" s="9" t="s">
        <v>44</v>
      </c>
      <c r="B296" s="9"/>
      <c r="C296" s="32"/>
      <c r="D296" s="33"/>
      <c r="E296" s="33"/>
      <c r="F296" s="33"/>
      <c r="G296" s="33"/>
      <c r="H296" s="33"/>
      <c r="I296" s="33"/>
      <c r="J296" s="33"/>
      <c r="K296" s="33"/>
      <c r="L296" s="34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</row>
    <row r="297" spans="1:49" ht="12.75">
      <c r="A297" s="9"/>
      <c r="B297" s="9"/>
      <c r="C297" s="35"/>
      <c r="D297" s="14"/>
      <c r="E297" s="14"/>
      <c r="F297" s="14"/>
      <c r="G297" s="14"/>
      <c r="H297" s="14"/>
      <c r="I297" s="14"/>
      <c r="J297" s="14"/>
      <c r="K297" s="14"/>
      <c r="L297" s="36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</row>
    <row r="298" spans="1:49" ht="12.75">
      <c r="A298" s="9"/>
      <c r="B298" s="9"/>
      <c r="C298" s="35"/>
      <c r="D298" s="14"/>
      <c r="E298" s="14"/>
      <c r="F298" s="14"/>
      <c r="G298" s="14"/>
      <c r="H298" s="14"/>
      <c r="I298" s="14"/>
      <c r="J298" s="14"/>
      <c r="K298" s="14"/>
      <c r="L298" s="36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</row>
    <row r="299" spans="1:49" ht="12.75">
      <c r="A299" s="9"/>
      <c r="B299" s="9"/>
      <c r="C299" s="35"/>
      <c r="D299" s="14"/>
      <c r="E299" s="14"/>
      <c r="F299" s="14"/>
      <c r="G299" s="14"/>
      <c r="H299" s="14"/>
      <c r="I299" s="14"/>
      <c r="J299" s="14"/>
      <c r="K299" s="14"/>
      <c r="L299" s="36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</row>
    <row r="300" spans="1:12" ht="12.75">
      <c r="A300" s="22"/>
      <c r="C300" s="37"/>
      <c r="D300" s="38"/>
      <c r="E300" s="38"/>
      <c r="F300" s="38"/>
      <c r="G300" s="38"/>
      <c r="H300" s="38"/>
      <c r="I300" s="38"/>
      <c r="J300" s="38"/>
      <c r="K300" s="38"/>
      <c r="L300" s="39"/>
    </row>
  </sheetData>
  <sheetProtection password="E1C6" sheet="1"/>
  <hyperlinks>
    <hyperlink ref="H8" location="Presentación!A1" display="VOLVER A&#10;INSTRUCCIONES"/>
    <hyperlink ref="A11" location="P1!A1" display="1. Dónde están ubicadas las filiales de su empresa"/>
    <hyperlink ref="A19" location="P2!A1" display="2. ¿En qué mercados cotiza su empresa?"/>
    <hyperlink ref="A29" location="P4!A1" display="4. Indique si su empresa es filial de una empresa extranjera de:"/>
    <hyperlink ref="A36" location="P5!A1" display=" 5. Las normativas contables que ha venido utilizando hasta la fecha han sido:|"/>
    <hyperlink ref="A46" location="P6!A1" display="6. Establezca el número de sociedades vinculadas a su sociedad que se verán afectadas por su proceso de adopción de IFRS"/>
    <hyperlink ref="A52" location="P7!A1" display="7. Asigne una puntuación para cada uno de los beneficios que pueden derivarse de la aplicación de las IFRS para su empresa,"/>
    <hyperlink ref="A60" location="P8!A1" display="8. Asigne una puntuación para cada uno de los costos que pueden derivarse de la aplicación de las IFRS para su empresa,"/>
    <hyperlink ref="A68" location="P9!A1" display="9. ¿Qué acciones ha emprendido su empresa en consideración a la próxima aplicación de las IFRS?"/>
    <hyperlink ref="A90" location="P10!A1" display="10. ¿Qué opciones considera más adecuadas para adaptarse a las IFRS? (señale la/s que corresponda/n)"/>
    <hyperlink ref="A96" location="P11!A1" display="11. Prevé modificar sus políticas contables relativas a la valorización de (señale la/s que corresponda/n)"/>
    <hyperlink ref="A106" location="P12!A1" display="12. Prevé modificaciones en las políticas contables relativas al reconocimiento de"/>
    <hyperlink ref="A114" location="P13!A1" display="13. El impacto cuantitativo que prevé tendrán los nuevos criterios de reconocimiento y valorización en los siguientes ítems de activo se puede considerar:"/>
    <hyperlink ref="A126" location="P14!A1" display="14. El impacto cuantitativo previsto en el valor de las siguientes magnitudes contables en su empresa, se puede considerar:"/>
    <hyperlink ref="A136" location="P15!A1" display="15. Asigne una puntuación al efecto que estima puede ocasionar a corto plazo la adopción de las IFRS sobre los siguientes aspectos:"/>
    <hyperlink ref="A147" location="P16!A1" display="16. En su opinión, en qué medida la adopción de las IFRS supondrá:"/>
    <hyperlink ref="A189" location="Inicio!A189" display="19. Asigne una puntuación para calificar la capacitación en IFRS efectuada en su empresa: -2 dificulta mucho, -1 dificulta poco, 0 ni dificulta ni ayuda, +1 favorece poco, +2 favorece mucho"/>
    <hyperlink ref="A190" location="'P19_Grupo 1'!A1" display="Grupo 1: Sociedades que deben aplicar a partir de enero de 2009"/>
    <hyperlink ref="A191" location="'P19_Grupo 2'!A1" display="Grupo 2: Sociedades deben aplicar 2010 y 2011"/>
    <hyperlink ref="A222" location="P20!A1" display="20. Esfuerzo de capacitación. Responda el siguiente cuadro:"/>
    <hyperlink ref="A236" location="P21!A1" display="21. Indique si su empresa aplicará IFRS:"/>
    <hyperlink ref="A242" location="P22!A1" display="22. En el caso que su empresa aplique IFRS a partir del 2009, indique la alternativa de presentación de estados financieros que ha decidido proporcionar:"/>
    <hyperlink ref="A248" location="P23!A1" display="23. Indique en que año su empresa aplicará IFRS:"/>
    <hyperlink ref="A254" location="Inicio!A254" display="24. Asigne una puntuación para calificar los siguientes factores del proceso de cambio en la plataforma tecnológica que considera realizar para la adopción de IFRS en su empresa: -2 dificulta mucho, -1 dificulta poco, 0 ni dificulta ni ayuda, +1 favorece "/>
    <hyperlink ref="A255" location="'P24 _Grupo 1'!A1" display="Grupo 1: Sociedades que deben aplicar a partir de enero de 2009"/>
    <hyperlink ref="A256" location="'P24_Grupo 2'!A1" display="Grupo 2: Sociedades deben aplicar 2010 y 2011"/>
    <hyperlink ref="A269" location="P25!A1" display="25. Marque cual de las siguientes alternativas conocen los expertos de su empresa que podría sustentar tecnológicamente la adopción de IFRS y ordénelas por eficacia y costo, partiendo de 1 como el más conveniente y el menos costoso."/>
    <hyperlink ref="A287" location="P26!A1" display="26. Asigne una puntuación para calificar la importancia de los siguientes factores en el diseño del nuevo modelo de datos que exigirá la adopción de IFRS en su empresa: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0"/>
  <dimension ref="A1:U41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10.8515625" style="0" customWidth="1"/>
    <col min="2" max="2" width="5.28125" style="0" customWidth="1"/>
    <col min="3" max="3" width="7.57421875" style="0" customWidth="1"/>
    <col min="4" max="4" width="5.140625" style="0" customWidth="1"/>
    <col min="5" max="5" width="7.57421875" style="0" customWidth="1"/>
    <col min="6" max="6" width="5.28125" style="0" customWidth="1"/>
    <col min="7" max="7" width="7.57421875" style="0" customWidth="1"/>
    <col min="8" max="8" width="5.140625" style="0" customWidth="1"/>
    <col min="9" max="9" width="7.57421875" style="0" customWidth="1"/>
    <col min="10" max="10" width="5.28125" style="0" customWidth="1"/>
    <col min="11" max="11" width="7.57421875" style="0" customWidth="1"/>
    <col min="12" max="12" width="5.140625" style="0" customWidth="1"/>
    <col min="13" max="13" width="7.57421875" style="0" customWidth="1"/>
    <col min="14" max="14" width="5.140625" style="0" customWidth="1"/>
    <col min="15" max="15" width="7.57421875" style="0" customWidth="1"/>
    <col min="16" max="16" width="5.140625" style="0" customWidth="1"/>
    <col min="17" max="17" width="21.00390625" style="0" customWidth="1"/>
    <col min="18" max="18" width="5.140625" style="0" customWidth="1"/>
    <col min="19" max="19" width="7.57421875" style="0" customWidth="1"/>
    <col min="20" max="20" width="5.140625" style="0" customWidth="1"/>
    <col min="21" max="21" width="7.57421875" style="0" customWidth="1"/>
  </cols>
  <sheetData>
    <row r="1" ht="12.75">
      <c r="A1" s="1" t="s">
        <v>160</v>
      </c>
    </row>
    <row r="2" spans="1:17" ht="12.75">
      <c r="A2" s="1"/>
      <c r="Q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2" spans="1:21" ht="12.75">
      <c r="A32" s="99"/>
      <c r="B32" s="100" t="s">
        <v>388</v>
      </c>
      <c r="C32" s="100"/>
      <c r="D32" s="100"/>
      <c r="E32" s="100"/>
      <c r="F32" s="100" t="s">
        <v>389</v>
      </c>
      <c r="G32" s="100"/>
      <c r="H32" s="100"/>
      <c r="I32" s="100"/>
      <c r="J32" s="100" t="s">
        <v>390</v>
      </c>
      <c r="K32" s="100"/>
      <c r="L32" s="100"/>
      <c r="M32" s="100"/>
      <c r="N32" s="100" t="s">
        <v>391</v>
      </c>
      <c r="O32" s="100"/>
      <c r="P32" s="100"/>
      <c r="Q32" s="100"/>
      <c r="R32" s="100" t="s">
        <v>392</v>
      </c>
      <c r="S32" s="100"/>
      <c r="T32" s="100"/>
      <c r="U32" s="100"/>
    </row>
    <row r="33" spans="1:21" ht="12.75">
      <c r="A33" s="99"/>
      <c r="B33" s="101" t="s">
        <v>248</v>
      </c>
      <c r="C33" s="101"/>
      <c r="D33" s="101" t="s">
        <v>249</v>
      </c>
      <c r="E33" s="101"/>
      <c r="F33" s="101" t="s">
        <v>248</v>
      </c>
      <c r="G33" s="101"/>
      <c r="H33" s="101" t="s">
        <v>249</v>
      </c>
      <c r="I33" s="101"/>
      <c r="J33" s="101" t="s">
        <v>248</v>
      </c>
      <c r="K33" s="101"/>
      <c r="L33" s="101" t="s">
        <v>249</v>
      </c>
      <c r="M33" s="101"/>
      <c r="N33" s="101" t="s">
        <v>248</v>
      </c>
      <c r="O33" s="101"/>
      <c r="P33" s="101" t="s">
        <v>249</v>
      </c>
      <c r="Q33" s="101"/>
      <c r="R33" s="101" t="s">
        <v>248</v>
      </c>
      <c r="S33" s="101"/>
      <c r="T33" s="101" t="s">
        <v>249</v>
      </c>
      <c r="U33" s="101"/>
    </row>
    <row r="34" spans="1:21" s="61" customFormat="1" ht="22.5">
      <c r="A34" s="102"/>
      <c r="B34" s="103" t="s">
        <v>393</v>
      </c>
      <c r="C34" s="103" t="s">
        <v>394</v>
      </c>
      <c r="D34" s="103" t="s">
        <v>393</v>
      </c>
      <c r="E34" s="103" t="s">
        <v>394</v>
      </c>
      <c r="F34" s="103" t="s">
        <v>393</v>
      </c>
      <c r="G34" s="103" t="s">
        <v>394</v>
      </c>
      <c r="H34" s="103" t="s">
        <v>393</v>
      </c>
      <c r="I34" s="103" t="s">
        <v>394</v>
      </c>
      <c r="J34" s="103" t="s">
        <v>393</v>
      </c>
      <c r="K34" s="103" t="s">
        <v>394</v>
      </c>
      <c r="L34" s="103" t="s">
        <v>393</v>
      </c>
      <c r="M34" s="103" t="s">
        <v>394</v>
      </c>
      <c r="N34" s="103" t="s">
        <v>393</v>
      </c>
      <c r="O34" s="103" t="s">
        <v>394</v>
      </c>
      <c r="P34" s="103" t="s">
        <v>393</v>
      </c>
      <c r="Q34" s="103" t="s">
        <v>394</v>
      </c>
      <c r="R34" s="103" t="s">
        <v>393</v>
      </c>
      <c r="S34" s="103" t="s">
        <v>394</v>
      </c>
      <c r="T34" s="103" t="s">
        <v>393</v>
      </c>
      <c r="U34" s="103" t="s">
        <v>394</v>
      </c>
    </row>
    <row r="35" spans="1:21" ht="12.75">
      <c r="A35" s="104" t="s">
        <v>250</v>
      </c>
      <c r="B35" s="105">
        <v>501.364406779661</v>
      </c>
      <c r="C35" s="105">
        <v>17.82051282051282</v>
      </c>
      <c r="D35" s="105">
        <v>163.78695652173914</v>
      </c>
      <c r="E35" s="105">
        <v>5.4</v>
      </c>
      <c r="F35" s="105">
        <v>323.0431034482759</v>
      </c>
      <c r="G35" s="105">
        <v>19.36521739130435</v>
      </c>
      <c r="H35" s="105">
        <v>163.70403587443946</v>
      </c>
      <c r="I35" s="105">
        <v>10.085201793721973</v>
      </c>
      <c r="J35" s="105">
        <v>172.85981308411215</v>
      </c>
      <c r="K35" s="105">
        <v>13.552380952380952</v>
      </c>
      <c r="L35" s="105">
        <v>140.89497716894977</v>
      </c>
      <c r="M35" s="105">
        <v>8.918552036199095</v>
      </c>
      <c r="N35" s="105">
        <v>96.59803921568627</v>
      </c>
      <c r="O35" s="105">
        <v>11.01980198019802</v>
      </c>
      <c r="P35" s="105">
        <v>97.85643564356435</v>
      </c>
      <c r="Q35" s="105">
        <v>6.98019801980198</v>
      </c>
      <c r="R35" s="105">
        <v>162.5934065934066</v>
      </c>
      <c r="S35" s="105">
        <v>14.725274725274724</v>
      </c>
      <c r="T35" s="105">
        <v>85.04522613065326</v>
      </c>
      <c r="U35" s="105">
        <v>8.678391959798995</v>
      </c>
    </row>
    <row r="36" spans="1:21" ht="12.75" hidden="1">
      <c r="A36" s="106" t="s">
        <v>395</v>
      </c>
      <c r="B36" s="105">
        <v>6028</v>
      </c>
      <c r="C36" s="105">
        <v>170</v>
      </c>
      <c r="D36" s="105">
        <v>4000</v>
      </c>
      <c r="E36" s="105">
        <v>100</v>
      </c>
      <c r="F36" s="105">
        <v>4000</v>
      </c>
      <c r="G36" s="105">
        <v>300</v>
      </c>
      <c r="H36" s="105">
        <v>1870</v>
      </c>
      <c r="I36" s="105">
        <v>300</v>
      </c>
      <c r="J36" s="105">
        <v>2000</v>
      </c>
      <c r="K36" s="105">
        <v>150</v>
      </c>
      <c r="L36" s="105">
        <v>1000</v>
      </c>
      <c r="M36" s="105">
        <v>200</v>
      </c>
      <c r="N36" s="105">
        <v>2000</v>
      </c>
      <c r="O36" s="105">
        <v>150</v>
      </c>
      <c r="P36" s="105">
        <v>1000</v>
      </c>
      <c r="Q36" s="105">
        <v>200</v>
      </c>
      <c r="R36" s="105">
        <v>2800</v>
      </c>
      <c r="S36" s="105">
        <v>223</v>
      </c>
      <c r="T36" s="105">
        <v>820</v>
      </c>
      <c r="U36" s="105">
        <v>200</v>
      </c>
    </row>
    <row r="37" spans="1:21" ht="12.75" hidden="1">
      <c r="A37" s="106" t="s">
        <v>396</v>
      </c>
      <c r="B37" s="105">
        <v>0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</row>
    <row r="38" spans="1:21" ht="12.75">
      <c r="A38" s="106" t="s">
        <v>261</v>
      </c>
      <c r="B38" s="105">
        <v>59013</v>
      </c>
      <c r="C38" s="105">
        <v>2083</v>
      </c>
      <c r="D38" s="105">
        <v>37671</v>
      </c>
      <c r="E38" s="105">
        <v>1242</v>
      </c>
      <c r="F38" s="105">
        <v>37393</v>
      </c>
      <c r="G38" s="105">
        <v>2225</v>
      </c>
      <c r="H38" s="105">
        <v>36506</v>
      </c>
      <c r="I38" s="105">
        <v>2249</v>
      </c>
      <c r="J38" s="105">
        <v>18416</v>
      </c>
      <c r="K38" s="105">
        <v>1421</v>
      </c>
      <c r="L38" s="105">
        <v>30856</v>
      </c>
      <c r="M38" s="105">
        <v>1971</v>
      </c>
      <c r="N38" s="105">
        <v>9813</v>
      </c>
      <c r="O38" s="105">
        <v>1111</v>
      </c>
      <c r="P38" s="105">
        <v>19767</v>
      </c>
      <c r="Q38" s="105">
        <v>1410</v>
      </c>
      <c r="R38" s="105">
        <v>14616</v>
      </c>
      <c r="S38" s="105">
        <v>1337</v>
      </c>
      <c r="T38" s="105">
        <v>16924</v>
      </c>
      <c r="U38" s="105">
        <v>1727</v>
      </c>
    </row>
    <row r="39" spans="1:21" ht="22.5">
      <c r="A39" s="107" t="s">
        <v>397</v>
      </c>
      <c r="B39" s="108">
        <f>B38/C38</f>
        <v>28.330772923667787</v>
      </c>
      <c r="C39" s="108"/>
      <c r="D39" s="108">
        <f>D38/E38</f>
        <v>30.330917874396135</v>
      </c>
      <c r="E39" s="108"/>
      <c r="F39" s="108">
        <f>F38/G38</f>
        <v>16.805842696629213</v>
      </c>
      <c r="G39" s="108"/>
      <c r="H39" s="108">
        <f>H38/I38</f>
        <v>16.232103156958647</v>
      </c>
      <c r="I39" s="108"/>
      <c r="J39" s="108">
        <f>J38/K38</f>
        <v>12.959887403237158</v>
      </c>
      <c r="K39" s="108"/>
      <c r="L39" s="108">
        <f>L38/M38</f>
        <v>15.654997463216642</v>
      </c>
      <c r="M39" s="108"/>
      <c r="N39" s="108">
        <f>N38/O38</f>
        <v>8.832583258325833</v>
      </c>
      <c r="O39" s="108"/>
      <c r="P39" s="108">
        <f>P38/Q38</f>
        <v>14.019148936170213</v>
      </c>
      <c r="Q39" s="108"/>
      <c r="R39" s="108">
        <f>R38/S38</f>
        <v>10.93193717277487</v>
      </c>
      <c r="S39" s="108"/>
      <c r="T39" s="108">
        <f>T38/U38</f>
        <v>9.799652576722641</v>
      </c>
      <c r="U39" s="108"/>
    </row>
    <row r="40" spans="1:21" ht="22.5" hidden="1">
      <c r="A40" s="107" t="s">
        <v>398</v>
      </c>
      <c r="B40" s="108">
        <v>188</v>
      </c>
      <c r="C40" s="108"/>
      <c r="D40" s="108">
        <v>188</v>
      </c>
      <c r="E40" s="108"/>
      <c r="F40" s="108">
        <v>150</v>
      </c>
      <c r="G40" s="108"/>
      <c r="H40" s="108">
        <v>150</v>
      </c>
      <c r="I40" s="108"/>
      <c r="J40" s="108">
        <v>120</v>
      </c>
      <c r="K40" s="108"/>
      <c r="L40" s="108">
        <v>120</v>
      </c>
      <c r="M40" s="108"/>
      <c r="N40" s="108">
        <v>120</v>
      </c>
      <c r="O40" s="108"/>
      <c r="P40" s="108">
        <v>120</v>
      </c>
      <c r="Q40" s="108"/>
      <c r="R40" s="108">
        <v>140</v>
      </c>
      <c r="S40" s="108"/>
      <c r="T40" s="108">
        <v>140</v>
      </c>
      <c r="U40" s="108"/>
    </row>
    <row r="41" ht="12.75">
      <c r="A41" s="109"/>
    </row>
  </sheetData>
  <sheetProtection password="E1C6" sheet="1"/>
  <mergeCells count="35">
    <mergeCell ref="B32:E32"/>
    <mergeCell ref="F32:I32"/>
    <mergeCell ref="J32:M32"/>
    <mergeCell ref="N32:Q32"/>
    <mergeCell ref="R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</mergeCells>
  <hyperlinks>
    <hyperlink ref="Q2" location="Inicio!A221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1"/>
  <dimension ref="A1:H9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51.57421875" style="0" customWidth="1"/>
    <col min="2" max="3" width="9.421875" style="0" customWidth="1"/>
    <col min="4" max="4" width="8.7109375" style="0" customWidth="1"/>
    <col min="8" max="8" width="21.00390625" style="0" customWidth="1"/>
  </cols>
  <sheetData>
    <row r="1" ht="12.75">
      <c r="A1" s="1" t="s">
        <v>167</v>
      </c>
    </row>
    <row r="2" spans="1:8" ht="12.75">
      <c r="A2" s="1"/>
      <c r="H2" s="22" t="s">
        <v>203</v>
      </c>
    </row>
    <row r="3" ht="12.75">
      <c r="A3" s="41" t="s">
        <v>204</v>
      </c>
    </row>
    <row r="4" ht="12.75">
      <c r="A4" s="41" t="s">
        <v>205</v>
      </c>
    </row>
    <row r="6" spans="2:4" ht="12.75">
      <c r="B6" s="76" t="s">
        <v>248</v>
      </c>
      <c r="C6" s="76" t="s">
        <v>249</v>
      </c>
      <c r="D6" s="76" t="s">
        <v>261</v>
      </c>
    </row>
    <row r="7" spans="1:4" ht="12.75">
      <c r="A7" s="76" t="s">
        <v>399</v>
      </c>
      <c r="B7" s="76">
        <v>122</v>
      </c>
      <c r="C7" s="76">
        <v>229</v>
      </c>
      <c r="D7" s="76">
        <f>SUM(B7:C7)</f>
        <v>351</v>
      </c>
    </row>
    <row r="8" spans="1:4" ht="12.75">
      <c r="A8" s="76" t="s">
        <v>400</v>
      </c>
      <c r="B8" s="76">
        <v>2</v>
      </c>
      <c r="C8" s="76">
        <v>31</v>
      </c>
      <c r="D8" s="76">
        <f>SUM(B8:C8)</f>
        <v>33</v>
      </c>
    </row>
    <row r="9" spans="1:4" ht="12.75">
      <c r="A9" s="110" t="s">
        <v>261</v>
      </c>
      <c r="B9" s="76">
        <f>SUM(B7:B8)</f>
        <v>124</v>
      </c>
      <c r="C9" s="76">
        <f>SUM(C7:C8)</f>
        <v>260</v>
      </c>
      <c r="D9" s="76">
        <f>SUM(B9:C9)</f>
        <v>384</v>
      </c>
    </row>
  </sheetData>
  <sheetProtection password="E1C6" sheet="1"/>
  <hyperlinks>
    <hyperlink ref="H2" location="Inicio!A23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/>
  <dimension ref="A1:H10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8.57421875" style="0" customWidth="1"/>
    <col min="8" max="8" width="21.00390625" style="0" customWidth="1"/>
  </cols>
  <sheetData>
    <row r="1" ht="12.75">
      <c r="A1" s="1" t="s">
        <v>170</v>
      </c>
    </row>
    <row r="2" ht="12.75">
      <c r="A2" s="1"/>
    </row>
    <row r="3" spans="1:8" ht="12.75">
      <c r="A3" s="41" t="s">
        <v>204</v>
      </c>
      <c r="C3" s="50"/>
      <c r="H3" s="22" t="s">
        <v>203</v>
      </c>
    </row>
    <row r="4" spans="1:3" ht="12.75">
      <c r="A4" s="41" t="s">
        <v>205</v>
      </c>
      <c r="C4" s="50"/>
    </row>
    <row r="6" spans="2:4" ht="12.75">
      <c r="B6" s="76" t="s">
        <v>248</v>
      </c>
      <c r="C6" s="76" t="s">
        <v>249</v>
      </c>
      <c r="D6" s="76" t="s">
        <v>261</v>
      </c>
    </row>
    <row r="7" spans="1:4" ht="12.75">
      <c r="A7" s="111" t="s">
        <v>401</v>
      </c>
      <c r="B7" s="76">
        <v>14</v>
      </c>
      <c r="C7" s="83">
        <v>187</v>
      </c>
      <c r="D7" s="76">
        <f>SUM(B7:C7)</f>
        <v>201</v>
      </c>
    </row>
    <row r="8" spans="1:4" ht="12.75">
      <c r="A8" s="111" t="s">
        <v>402</v>
      </c>
      <c r="B8" s="76">
        <v>45</v>
      </c>
      <c r="C8" s="83">
        <v>23</v>
      </c>
      <c r="D8" s="76">
        <f>SUM(B8:C8)</f>
        <v>68</v>
      </c>
    </row>
    <row r="9" spans="1:4" ht="12.75">
      <c r="A9" s="111" t="s">
        <v>403</v>
      </c>
      <c r="B9" s="76">
        <v>65</v>
      </c>
      <c r="C9" s="83">
        <v>50</v>
      </c>
      <c r="D9" s="76">
        <f>SUM(B9:C9)</f>
        <v>115</v>
      </c>
    </row>
    <row r="10" spans="1:4" ht="12.75">
      <c r="A10" s="112" t="s">
        <v>261</v>
      </c>
      <c r="B10" s="76">
        <f>SUM(B7:B9)</f>
        <v>124</v>
      </c>
      <c r="C10" s="76">
        <f>SUM(C7:C9)</f>
        <v>260</v>
      </c>
      <c r="D10" s="76">
        <f>SUM(D7:D9)</f>
        <v>384</v>
      </c>
    </row>
  </sheetData>
  <sheetProtection password="E1C6" sheet="1"/>
  <hyperlinks>
    <hyperlink ref="H3" location="Inicio!A241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/>
  <dimension ref="A1:I9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2" max="2" width="10.421875" style="0" customWidth="1"/>
    <col min="3" max="3" width="10.28125" style="0" customWidth="1"/>
    <col min="4" max="4" width="9.7109375" style="0" customWidth="1"/>
    <col min="5" max="5" width="10.00390625" style="0" customWidth="1"/>
    <col min="9" max="9" width="21.00390625" style="0" customWidth="1"/>
  </cols>
  <sheetData>
    <row r="1" ht="12.75">
      <c r="A1" s="1" t="s">
        <v>174</v>
      </c>
    </row>
    <row r="2" ht="12.75">
      <c r="A2" s="1"/>
    </row>
    <row r="3" spans="1:9" ht="12.75">
      <c r="A3" s="41" t="s">
        <v>204</v>
      </c>
      <c r="E3" s="50"/>
      <c r="I3" s="22" t="s">
        <v>203</v>
      </c>
    </row>
    <row r="4" spans="1:3" ht="12.75">
      <c r="A4" s="41" t="s">
        <v>205</v>
      </c>
      <c r="C4" s="50"/>
    </row>
    <row r="6" spans="1:5" ht="12.75">
      <c r="A6" s="76" t="s">
        <v>404</v>
      </c>
      <c r="B6" s="76">
        <v>2009</v>
      </c>
      <c r="C6" s="76">
        <v>2010</v>
      </c>
      <c r="D6" s="76">
        <v>2011</v>
      </c>
      <c r="E6" s="76" t="s">
        <v>261</v>
      </c>
    </row>
    <row r="7" spans="1:5" ht="12.75">
      <c r="A7" s="76" t="s">
        <v>248</v>
      </c>
      <c r="B7" s="76">
        <v>100</v>
      </c>
      <c r="C7" s="76">
        <v>24</v>
      </c>
      <c r="D7" s="76">
        <v>0</v>
      </c>
      <c r="E7" s="76">
        <f>SUM(B7:D7)</f>
        <v>124</v>
      </c>
    </row>
    <row r="8" spans="1:5" ht="12.75">
      <c r="A8" s="76" t="s">
        <v>249</v>
      </c>
      <c r="B8" s="76">
        <v>62</v>
      </c>
      <c r="C8" s="76">
        <v>126</v>
      </c>
      <c r="D8" s="76">
        <v>72</v>
      </c>
      <c r="E8" s="76">
        <f>SUM(B8:D8)</f>
        <v>260</v>
      </c>
    </row>
    <row r="9" spans="1:5" ht="12.75">
      <c r="A9" s="110" t="s">
        <v>261</v>
      </c>
      <c r="B9" s="76">
        <f>SUM(B7:B8)</f>
        <v>162</v>
      </c>
      <c r="C9" s="76">
        <f>SUM(C7:C8)</f>
        <v>150</v>
      </c>
      <c r="D9" s="76">
        <f>SUM(D7:D8)</f>
        <v>72</v>
      </c>
      <c r="E9" s="76">
        <f>SUM(B9:D9)</f>
        <v>384</v>
      </c>
    </row>
  </sheetData>
  <sheetProtection password="E1C6" sheet="1"/>
  <hyperlinks>
    <hyperlink ref="I3" location="Inicio!A247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/>
  <dimension ref="A1:K5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20.25" customHeight="1">
      <c r="A1" s="31" t="s">
        <v>405</v>
      </c>
    </row>
    <row r="2" spans="1:11" ht="12.75">
      <c r="A2" s="31" t="s">
        <v>406</v>
      </c>
      <c r="J2" s="58" t="s">
        <v>203</v>
      </c>
      <c r="K2" s="58"/>
    </row>
    <row r="3" ht="12.75">
      <c r="A3" s="31"/>
    </row>
    <row r="4" ht="12.75">
      <c r="A4" s="41" t="s">
        <v>204</v>
      </c>
    </row>
    <row r="5" ht="12.75">
      <c r="A5" s="1" t="s">
        <v>407</v>
      </c>
    </row>
  </sheetData>
  <sheetProtection password="E1C6" sheet="1"/>
  <mergeCells count="1">
    <mergeCell ref="J2:K2"/>
  </mergeCells>
  <hyperlinks>
    <hyperlink ref="J2" location="Inicio!A253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8"/>
  <dimension ref="A1:K5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12.75">
      <c r="A1" s="31" t="s">
        <v>405</v>
      </c>
    </row>
    <row r="2" spans="1:11" ht="12.75">
      <c r="A2" s="31" t="s">
        <v>406</v>
      </c>
      <c r="J2" s="58" t="s">
        <v>203</v>
      </c>
      <c r="K2" s="58"/>
    </row>
    <row r="4" ht="12.75">
      <c r="A4" s="41" t="s">
        <v>205</v>
      </c>
    </row>
    <row r="5" ht="12.75">
      <c r="A5" s="1" t="s">
        <v>407</v>
      </c>
    </row>
  </sheetData>
  <sheetProtection password="E1C6" sheet="1"/>
  <mergeCells count="1">
    <mergeCell ref="J2:K2"/>
  </mergeCells>
  <hyperlinks>
    <hyperlink ref="J2" location="Inicio!A253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/>
  <dimension ref="A1:N51"/>
  <sheetViews>
    <sheetView showGridLines="0" showRowColHeaders="0" zoomScale="75" zoomScaleNormal="75" workbookViewId="0" topLeftCell="A1">
      <selection activeCell="D11" sqref="D11"/>
    </sheetView>
  </sheetViews>
  <sheetFormatPr defaultColWidth="11.421875" defaultRowHeight="12.75"/>
  <cols>
    <col min="1" max="1" width="15.421875" style="0" customWidth="1"/>
    <col min="2" max="2" width="7.00390625" style="0" customWidth="1"/>
    <col min="3" max="3" width="8.00390625" style="0" customWidth="1"/>
    <col min="4" max="4" width="8.421875" style="0" customWidth="1"/>
    <col min="5" max="6" width="8.140625" style="0" customWidth="1"/>
    <col min="7" max="7" width="8.421875" style="0" customWidth="1"/>
    <col min="8" max="8" width="9.140625" style="0" customWidth="1"/>
    <col min="14" max="14" width="24.140625" style="0" customWidth="1"/>
  </cols>
  <sheetData>
    <row r="1" spans="1:2" ht="12.75">
      <c r="A1" s="1" t="s">
        <v>408</v>
      </c>
      <c r="B1" s="1"/>
    </row>
    <row r="2" spans="1:2" ht="12.75">
      <c r="A2" s="1" t="s">
        <v>409</v>
      </c>
      <c r="B2" s="1"/>
    </row>
    <row r="3" spans="1:14" ht="12.75">
      <c r="A3" s="1"/>
      <c r="B3" s="1"/>
      <c r="N3" s="22" t="s">
        <v>203</v>
      </c>
    </row>
    <row r="4" ht="12.75">
      <c r="A4" s="41" t="s">
        <v>204</v>
      </c>
    </row>
    <row r="5" ht="12.75">
      <c r="A5" s="41" t="s">
        <v>205</v>
      </c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3.5"/>
    <row r="38" spans="3:8" ht="12.75">
      <c r="C38" s="113" t="s">
        <v>410</v>
      </c>
      <c r="D38" s="113"/>
      <c r="E38" s="114" t="s">
        <v>411</v>
      </c>
      <c r="F38" s="114"/>
      <c r="G38" s="115" t="s">
        <v>412</v>
      </c>
      <c r="H38" s="115"/>
    </row>
    <row r="39" spans="3:8" ht="13.5">
      <c r="C39" s="116" t="s">
        <v>248</v>
      </c>
      <c r="D39" s="117" t="s">
        <v>249</v>
      </c>
      <c r="E39" s="117" t="s">
        <v>248</v>
      </c>
      <c r="F39" s="117" t="s">
        <v>249</v>
      </c>
      <c r="G39" s="117" t="s">
        <v>248</v>
      </c>
      <c r="H39" s="118" t="s">
        <v>249</v>
      </c>
    </row>
    <row r="40" spans="1:8" ht="12.75" customHeight="1">
      <c r="A40" s="119" t="s">
        <v>413</v>
      </c>
      <c r="B40" s="120">
        <v>1</v>
      </c>
      <c r="C40" s="121">
        <v>30</v>
      </c>
      <c r="D40" s="122">
        <v>86</v>
      </c>
      <c r="E40" s="122">
        <v>16</v>
      </c>
      <c r="F40" s="122">
        <v>37</v>
      </c>
      <c r="G40" s="122">
        <v>37</v>
      </c>
      <c r="H40" s="122">
        <v>77</v>
      </c>
    </row>
    <row r="41" spans="1:8" ht="12.75">
      <c r="A41" s="119"/>
      <c r="B41" s="123">
        <v>2</v>
      </c>
      <c r="C41" s="124">
        <v>15</v>
      </c>
      <c r="D41" s="76">
        <v>12</v>
      </c>
      <c r="E41" s="76">
        <v>19</v>
      </c>
      <c r="F41" s="76">
        <v>47</v>
      </c>
      <c r="G41" s="76">
        <v>10</v>
      </c>
      <c r="H41" s="76">
        <v>27</v>
      </c>
    </row>
    <row r="42" spans="1:8" ht="12.75">
      <c r="A42" s="119"/>
      <c r="B42" s="123">
        <v>3</v>
      </c>
      <c r="C42" s="124">
        <v>11</v>
      </c>
      <c r="D42" s="76">
        <v>20</v>
      </c>
      <c r="E42" s="76">
        <v>4</v>
      </c>
      <c r="F42" s="76">
        <v>9</v>
      </c>
      <c r="G42" s="76">
        <v>15</v>
      </c>
      <c r="H42" s="76">
        <v>23</v>
      </c>
    </row>
    <row r="43" spans="1:8" ht="12.75">
      <c r="A43" s="119"/>
      <c r="B43" s="123">
        <v>4</v>
      </c>
      <c r="C43" s="124">
        <v>0</v>
      </c>
      <c r="D43" s="76">
        <v>2</v>
      </c>
      <c r="E43" s="76">
        <v>1</v>
      </c>
      <c r="F43" s="76">
        <v>0</v>
      </c>
      <c r="G43" s="76">
        <v>0</v>
      </c>
      <c r="H43" s="76">
        <v>3</v>
      </c>
    </row>
    <row r="44" spans="1:8" ht="12.75">
      <c r="A44" s="119"/>
      <c r="B44" s="123">
        <v>5</v>
      </c>
      <c r="C44" s="125">
        <v>0</v>
      </c>
      <c r="D44" s="76">
        <v>1</v>
      </c>
      <c r="E44" s="76">
        <v>0</v>
      </c>
      <c r="F44" s="76">
        <v>0</v>
      </c>
      <c r="G44" s="76">
        <v>1</v>
      </c>
      <c r="H44" s="76">
        <v>0</v>
      </c>
    </row>
    <row r="45" spans="1:8" ht="13.5">
      <c r="A45" s="119"/>
      <c r="B45" s="126" t="s">
        <v>258</v>
      </c>
      <c r="C45" s="127">
        <v>68</v>
      </c>
      <c r="D45" s="128">
        <v>139</v>
      </c>
      <c r="E45" s="128">
        <v>84</v>
      </c>
      <c r="F45" s="128">
        <v>167</v>
      </c>
      <c r="G45" s="128">
        <v>61</v>
      </c>
      <c r="H45" s="128">
        <v>130</v>
      </c>
    </row>
    <row r="46" spans="1:8" ht="12.75" customHeight="1">
      <c r="A46" s="129" t="s">
        <v>414</v>
      </c>
      <c r="B46" s="130">
        <v>1</v>
      </c>
      <c r="C46" s="131">
        <v>25</v>
      </c>
      <c r="D46" s="132">
        <v>63</v>
      </c>
      <c r="E46" s="132">
        <v>19</v>
      </c>
      <c r="F46" s="132">
        <v>44</v>
      </c>
      <c r="G46" s="132">
        <v>41</v>
      </c>
      <c r="H46" s="132">
        <v>82</v>
      </c>
    </row>
    <row r="47" spans="1:8" ht="12.75">
      <c r="A47" s="129"/>
      <c r="B47" s="133">
        <v>2</v>
      </c>
      <c r="C47" s="124">
        <v>14</v>
      </c>
      <c r="D47" s="76">
        <v>22</v>
      </c>
      <c r="E47" s="76">
        <v>18</v>
      </c>
      <c r="F47" s="76">
        <v>42</v>
      </c>
      <c r="G47" s="76">
        <v>7</v>
      </c>
      <c r="H47" s="76">
        <v>18</v>
      </c>
    </row>
    <row r="48" spans="1:8" ht="12.75">
      <c r="A48" s="129"/>
      <c r="B48" s="133">
        <v>3</v>
      </c>
      <c r="C48" s="124">
        <v>15</v>
      </c>
      <c r="D48" s="76">
        <v>29</v>
      </c>
      <c r="E48" s="76">
        <v>2</v>
      </c>
      <c r="F48" s="76">
        <v>5</v>
      </c>
      <c r="G48" s="76">
        <v>12</v>
      </c>
      <c r="H48" s="76">
        <v>27</v>
      </c>
    </row>
    <row r="49" spans="1:8" ht="12.75">
      <c r="A49" s="129"/>
      <c r="B49" s="133">
        <v>4</v>
      </c>
      <c r="C49" s="124">
        <v>1</v>
      </c>
      <c r="D49" s="76">
        <v>5</v>
      </c>
      <c r="E49" s="76">
        <v>1</v>
      </c>
      <c r="F49" s="76">
        <v>2</v>
      </c>
      <c r="G49" s="76">
        <v>2</v>
      </c>
      <c r="H49" s="76">
        <v>3</v>
      </c>
    </row>
    <row r="50" spans="1:8" ht="12.75">
      <c r="A50" s="129"/>
      <c r="B50" s="133">
        <v>5</v>
      </c>
      <c r="C50" s="124">
        <v>1</v>
      </c>
      <c r="D50" s="76">
        <v>2</v>
      </c>
      <c r="E50" s="76">
        <v>0</v>
      </c>
      <c r="F50" s="76">
        <v>0</v>
      </c>
      <c r="G50" s="76">
        <v>1</v>
      </c>
      <c r="H50" s="76">
        <v>0</v>
      </c>
    </row>
    <row r="51" spans="1:8" ht="13.5">
      <c r="A51" s="129"/>
      <c r="B51" s="126" t="s">
        <v>258</v>
      </c>
      <c r="C51" s="134">
        <v>68</v>
      </c>
      <c r="D51" s="128">
        <v>139</v>
      </c>
      <c r="E51" s="128">
        <v>84</v>
      </c>
      <c r="F51" s="128">
        <v>167</v>
      </c>
      <c r="G51" s="128">
        <v>61</v>
      </c>
      <c r="H51" s="128">
        <v>130</v>
      </c>
    </row>
  </sheetData>
  <sheetProtection password="E1C6" sheet="1"/>
  <mergeCells count="5">
    <mergeCell ref="C38:D38"/>
    <mergeCell ref="E38:F38"/>
    <mergeCell ref="G38:H38"/>
    <mergeCell ref="A40:A45"/>
    <mergeCell ref="A46:A51"/>
  </mergeCells>
  <hyperlinks>
    <hyperlink ref="N3" location="Inicio!A26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/>
  <dimension ref="A1:N67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31.28125" style="0" customWidth="1"/>
    <col min="3" max="3" width="13.00390625" style="0" customWidth="1"/>
    <col min="4" max="4" width="12.8515625" style="0" customWidth="1"/>
    <col min="5" max="5" width="12.140625" style="0" customWidth="1"/>
    <col min="6" max="6" width="9.00390625" style="0" customWidth="1"/>
    <col min="7" max="7" width="9.28125" style="0" customWidth="1"/>
    <col min="8" max="8" width="5.8515625" style="0" customWidth="1"/>
    <col min="9" max="10" width="13.00390625" style="0" customWidth="1"/>
    <col min="11" max="11" width="21.7109375" style="0" customWidth="1"/>
    <col min="12" max="12" width="8.8515625" style="0" customWidth="1"/>
    <col min="13" max="13" width="9.28125" style="0" customWidth="1"/>
  </cols>
  <sheetData>
    <row r="1" ht="12.75">
      <c r="A1" s="1" t="s">
        <v>415</v>
      </c>
    </row>
    <row r="2" ht="12.75">
      <c r="A2" s="1" t="s">
        <v>416</v>
      </c>
    </row>
    <row r="3" spans="1:11" ht="12.75">
      <c r="A3" s="60"/>
      <c r="K3" s="22" t="s">
        <v>203</v>
      </c>
    </row>
    <row r="4" ht="12.75">
      <c r="A4" s="41" t="s">
        <v>204</v>
      </c>
    </row>
    <row r="5" ht="12.75">
      <c r="A5" s="41" t="s">
        <v>205</v>
      </c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spans="1:13" ht="12.75">
      <c r="A42" s="43"/>
      <c r="B42" s="95"/>
      <c r="C42" s="95"/>
      <c r="D42" s="95"/>
      <c r="E42" s="95"/>
      <c r="F42" s="95"/>
      <c r="G42" s="95"/>
      <c r="H42" s="95"/>
      <c r="I42" s="95">
        <v>1</v>
      </c>
      <c r="J42" s="95">
        <v>2</v>
      </c>
      <c r="K42" s="95">
        <v>3</v>
      </c>
      <c r="L42" s="95">
        <v>4</v>
      </c>
      <c r="M42" s="95">
        <v>5</v>
      </c>
    </row>
    <row r="43" spans="1:13" ht="12.75">
      <c r="A43" s="43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2:14" ht="25.5">
      <c r="B44" s="95" t="s">
        <v>250</v>
      </c>
      <c r="C44" s="95" t="s">
        <v>267</v>
      </c>
      <c r="D44" s="95" t="s">
        <v>268</v>
      </c>
      <c r="E44" s="95" t="s">
        <v>269</v>
      </c>
      <c r="F44" s="95" t="s">
        <v>270</v>
      </c>
      <c r="G44" s="95" t="s">
        <v>271</v>
      </c>
      <c r="H44" s="95"/>
      <c r="I44" s="95">
        <f>+C44</f>
        <v>0</v>
      </c>
      <c r="J44" s="95">
        <f>+D44</f>
        <v>0</v>
      </c>
      <c r="K44" s="95">
        <f>+E44</f>
        <v>0</v>
      </c>
      <c r="L44" s="95">
        <f>+F44</f>
        <v>0</v>
      </c>
      <c r="M44" s="95">
        <f>+G44</f>
        <v>0</v>
      </c>
      <c r="N44" s="1" t="s">
        <v>258</v>
      </c>
    </row>
    <row r="45" spans="1:14" ht="51">
      <c r="A45" s="97" t="s">
        <v>417</v>
      </c>
      <c r="B45" s="135">
        <f>SUMPRODUCT($I$42:$M$42,I45:M45)/SUM(I45:M45)</f>
        <v>4.305851063829787</v>
      </c>
      <c r="C45" s="74">
        <f aca="true" t="shared" si="0" ref="C45:G47">+I45/SUM($I45:$M45)</f>
        <v>0.007978723404255319</v>
      </c>
      <c r="D45" s="74">
        <f t="shared" si="0"/>
        <v>0.023936170212765957</v>
      </c>
      <c r="E45" s="74">
        <f t="shared" si="0"/>
        <v>0.05319148936170213</v>
      </c>
      <c r="F45" s="74">
        <f t="shared" si="0"/>
        <v>0.48404255319148937</v>
      </c>
      <c r="G45" s="74">
        <f t="shared" si="0"/>
        <v>0.4308510638297872</v>
      </c>
      <c r="I45" s="96">
        <f>SUM(I46:I47)</f>
        <v>3</v>
      </c>
      <c r="J45" s="96">
        <v>9</v>
      </c>
      <c r="K45" s="96">
        <f>SUM(K46:K47)</f>
        <v>20</v>
      </c>
      <c r="L45" s="96">
        <f>SUM(L46:L47)</f>
        <v>182</v>
      </c>
      <c r="M45" s="96">
        <f>SUM(M46:M47)</f>
        <v>162</v>
      </c>
      <c r="N45" s="96">
        <f>SUM(N46:N47)</f>
        <v>8</v>
      </c>
    </row>
    <row r="46" spans="1:14" ht="12.75">
      <c r="A46" s="45" t="s">
        <v>248</v>
      </c>
      <c r="B46" s="135">
        <f>SUMPRODUCT($I$42:$M$42,I46:M46)/SUM(I46:M46)</f>
        <v>4.276422764227642</v>
      </c>
      <c r="C46" s="74">
        <f t="shared" si="0"/>
        <v>0.008130081300813009</v>
      </c>
      <c r="D46" s="74">
        <f t="shared" si="0"/>
        <v>0.04878048780487805</v>
      </c>
      <c r="E46" s="74">
        <f t="shared" si="0"/>
        <v>0.07317073170731707</v>
      </c>
      <c r="F46" s="74">
        <f t="shared" si="0"/>
        <v>0.3983739837398374</v>
      </c>
      <c r="G46" s="74">
        <f t="shared" si="0"/>
        <v>0.4715447154471545</v>
      </c>
      <c r="I46" s="136">
        <v>1</v>
      </c>
      <c r="J46" s="136">
        <v>6</v>
      </c>
      <c r="K46" s="136">
        <v>9</v>
      </c>
      <c r="L46" s="136">
        <v>49</v>
      </c>
      <c r="M46" s="136">
        <v>58</v>
      </c>
      <c r="N46" s="137">
        <v>1</v>
      </c>
    </row>
    <row r="47" spans="1:14" ht="12.75">
      <c r="A47" s="45" t="s">
        <v>249</v>
      </c>
      <c r="B47" s="135">
        <f>SUMPRODUCT($I$42:$M$42,I47:M47)/SUM(I47:M47)</f>
        <v>4.320158102766799</v>
      </c>
      <c r="C47" s="74">
        <f t="shared" si="0"/>
        <v>0.007905138339920948</v>
      </c>
      <c r="D47" s="74">
        <f t="shared" si="0"/>
        <v>0.011857707509881422</v>
      </c>
      <c r="E47" s="74">
        <f t="shared" si="0"/>
        <v>0.043478260869565216</v>
      </c>
      <c r="F47" s="74">
        <f t="shared" si="0"/>
        <v>0.525691699604743</v>
      </c>
      <c r="G47" s="74">
        <f t="shared" si="0"/>
        <v>0.41106719367588934</v>
      </c>
      <c r="I47" s="136">
        <v>2</v>
      </c>
      <c r="J47" s="136">
        <v>3</v>
      </c>
      <c r="K47" s="136">
        <v>11</v>
      </c>
      <c r="L47" s="136">
        <v>133</v>
      </c>
      <c r="M47" s="136">
        <v>104</v>
      </c>
      <c r="N47" s="136">
        <v>7</v>
      </c>
    </row>
    <row r="48" spans="1:14" ht="12.75">
      <c r="A48" s="71"/>
      <c r="B48" s="135"/>
      <c r="I48" s="138"/>
      <c r="J48" s="138"/>
      <c r="K48" s="138"/>
      <c r="L48" s="138"/>
      <c r="M48" s="138"/>
      <c r="N48" s="138"/>
    </row>
    <row r="49" spans="1:14" ht="12.75">
      <c r="A49" s="97" t="s">
        <v>418</v>
      </c>
      <c r="B49" s="135">
        <f>SUMPRODUCT($I$42:$M$42,I49:M49)/SUM(I49:M49)</f>
        <v>4.517241379310345</v>
      </c>
      <c r="C49" s="74">
        <f aca="true" t="shared" si="1" ref="C49:G51">+I49/SUM($I49:$M49)</f>
        <v>0.002652519893899204</v>
      </c>
      <c r="D49" s="74">
        <f t="shared" si="1"/>
        <v>0</v>
      </c>
      <c r="E49" s="74">
        <f t="shared" si="1"/>
        <v>0.026525198938992044</v>
      </c>
      <c r="F49" s="74">
        <f t="shared" si="1"/>
        <v>0.41909814323607425</v>
      </c>
      <c r="G49" s="74">
        <f t="shared" si="1"/>
        <v>0.5517241379310345</v>
      </c>
      <c r="I49" s="96">
        <f>SUM(I50:I51)</f>
        <v>1</v>
      </c>
      <c r="J49" s="96">
        <f>SUM(J50:J51)</f>
        <v>0</v>
      </c>
      <c r="K49" s="96">
        <f>SUM(K50:K51)</f>
        <v>10</v>
      </c>
      <c r="L49" s="96">
        <f>SUM(L50:L51)</f>
        <v>158</v>
      </c>
      <c r="M49" s="96">
        <f>SUM(M50:M51)</f>
        <v>208</v>
      </c>
      <c r="N49" s="138"/>
    </row>
    <row r="50" spans="1:14" ht="12.75">
      <c r="A50" s="45" t="s">
        <v>248</v>
      </c>
      <c r="B50" s="135">
        <f>SUMPRODUCT($I$42:$M$42,I50:M50)/SUM(I50:M50)</f>
        <v>4.540322580645161</v>
      </c>
      <c r="C50" s="74">
        <f t="shared" si="1"/>
        <v>0</v>
      </c>
      <c r="D50" s="74">
        <f t="shared" si="1"/>
        <v>0</v>
      </c>
      <c r="E50" s="74">
        <f t="shared" si="1"/>
        <v>0.04032258064516129</v>
      </c>
      <c r="F50" s="74">
        <f t="shared" si="1"/>
        <v>0.3790322580645161</v>
      </c>
      <c r="G50" s="74">
        <f t="shared" si="1"/>
        <v>0.5806451612903226</v>
      </c>
      <c r="I50" s="138">
        <v>0</v>
      </c>
      <c r="J50" s="138">
        <v>0</v>
      </c>
      <c r="K50" s="136">
        <v>5</v>
      </c>
      <c r="L50" s="136">
        <v>47</v>
      </c>
      <c r="M50" s="136">
        <v>72</v>
      </c>
      <c r="N50" s="137">
        <v>0</v>
      </c>
    </row>
    <row r="51" spans="1:14" ht="12.75">
      <c r="A51" s="45" t="s">
        <v>249</v>
      </c>
      <c r="B51" s="135">
        <f>SUMPRODUCT($I$42:$M$42,I51:M51)/SUM(I51:M51)</f>
        <v>4.5059288537549405</v>
      </c>
      <c r="C51" s="74">
        <f t="shared" si="1"/>
        <v>0.003952569169960474</v>
      </c>
      <c r="D51" s="74">
        <f t="shared" si="1"/>
        <v>0</v>
      </c>
      <c r="E51" s="74">
        <f t="shared" si="1"/>
        <v>0.019762845849802372</v>
      </c>
      <c r="F51" s="74">
        <f t="shared" si="1"/>
        <v>0.43873517786561267</v>
      </c>
      <c r="G51" s="74">
        <f t="shared" si="1"/>
        <v>0.5375494071146245</v>
      </c>
      <c r="I51" s="139">
        <v>1</v>
      </c>
      <c r="J51" s="139">
        <v>0</v>
      </c>
      <c r="K51" s="136">
        <v>5</v>
      </c>
      <c r="L51" s="136">
        <v>111</v>
      </c>
      <c r="M51" s="136">
        <v>136</v>
      </c>
      <c r="N51" s="136">
        <v>6</v>
      </c>
    </row>
    <row r="52" spans="1:14" ht="12.75">
      <c r="A52" s="71"/>
      <c r="B52" s="135"/>
      <c r="I52" s="138"/>
      <c r="J52" s="138"/>
      <c r="K52" s="138"/>
      <c r="L52" s="138"/>
      <c r="M52" s="138"/>
      <c r="N52" s="138"/>
    </row>
    <row r="53" spans="1:14" ht="25.5">
      <c r="A53" s="97" t="s">
        <v>419</v>
      </c>
      <c r="B53" s="135">
        <f>SUMPRODUCT($I$42:$M$42,I53:M53)/SUM(I53:M53)</f>
        <v>4.2520107238605895</v>
      </c>
      <c r="C53" s="74">
        <f aca="true" t="shared" si="2" ref="C53:G55">+I53/SUM($I53:$M53)</f>
        <v>0.005361930294906166</v>
      </c>
      <c r="D53" s="74">
        <f t="shared" si="2"/>
        <v>0.005361930294906166</v>
      </c>
      <c r="E53" s="74">
        <f t="shared" si="2"/>
        <v>0.09115281501340483</v>
      </c>
      <c r="F53" s="74">
        <f t="shared" si="2"/>
        <v>0.5281501340482574</v>
      </c>
      <c r="G53" s="74">
        <f t="shared" si="2"/>
        <v>0.3699731903485255</v>
      </c>
      <c r="I53" s="96">
        <f aca="true" t="shared" si="3" ref="I53:N53">SUM(I54:I55)</f>
        <v>2</v>
      </c>
      <c r="J53" s="96">
        <f t="shared" si="3"/>
        <v>2</v>
      </c>
      <c r="K53" s="96">
        <f t="shared" si="3"/>
        <v>34</v>
      </c>
      <c r="L53" s="96">
        <f t="shared" si="3"/>
        <v>197</v>
      </c>
      <c r="M53" s="96">
        <f t="shared" si="3"/>
        <v>138</v>
      </c>
      <c r="N53" s="96">
        <f t="shared" si="3"/>
        <v>11</v>
      </c>
    </row>
    <row r="54" spans="1:14" ht="12.75">
      <c r="A54" s="45" t="s">
        <v>248</v>
      </c>
      <c r="B54" s="135">
        <f>SUMPRODUCT($I$42:$M$42,I54:M54)/SUM(I54:M54)</f>
        <v>4.355371900826446</v>
      </c>
      <c r="C54" s="74">
        <f t="shared" si="2"/>
        <v>0</v>
      </c>
      <c r="D54" s="74">
        <f t="shared" si="2"/>
        <v>0</v>
      </c>
      <c r="E54" s="74">
        <f t="shared" si="2"/>
        <v>0.05785123966942149</v>
      </c>
      <c r="F54" s="74">
        <f t="shared" si="2"/>
        <v>0.5289256198347108</v>
      </c>
      <c r="G54" s="74">
        <f t="shared" si="2"/>
        <v>0.4132231404958678</v>
      </c>
      <c r="I54" s="138">
        <v>0</v>
      </c>
      <c r="J54" s="138">
        <v>0</v>
      </c>
      <c r="K54" s="136">
        <v>7</v>
      </c>
      <c r="L54" s="136">
        <v>64</v>
      </c>
      <c r="M54" s="136">
        <v>50</v>
      </c>
      <c r="N54" s="136">
        <v>3</v>
      </c>
    </row>
    <row r="55" spans="1:14" ht="12.75">
      <c r="A55" s="45" t="s">
        <v>249</v>
      </c>
      <c r="B55" s="135">
        <f>SUMPRODUCT($I$42:$M$42,I55:M55)/SUM(I55:M55)</f>
        <v>4.2023809523809526</v>
      </c>
      <c r="C55" s="74">
        <f t="shared" si="2"/>
        <v>0.007936507936507936</v>
      </c>
      <c r="D55" s="74">
        <f t="shared" si="2"/>
        <v>0.007936507936507936</v>
      </c>
      <c r="E55" s="74">
        <f t="shared" si="2"/>
        <v>0.10714285714285714</v>
      </c>
      <c r="F55" s="74">
        <f t="shared" si="2"/>
        <v>0.5277777777777778</v>
      </c>
      <c r="G55" s="74">
        <f t="shared" si="2"/>
        <v>0.3492063492063492</v>
      </c>
      <c r="I55" s="139">
        <v>2</v>
      </c>
      <c r="J55" s="139">
        <v>2</v>
      </c>
      <c r="K55" s="136">
        <v>27</v>
      </c>
      <c r="L55" s="136">
        <v>133</v>
      </c>
      <c r="M55" s="136">
        <v>88</v>
      </c>
      <c r="N55" s="136">
        <v>8</v>
      </c>
    </row>
    <row r="56" spans="1:14" ht="12.75">
      <c r="A56" s="71"/>
      <c r="B56" s="135"/>
      <c r="I56" s="138"/>
      <c r="J56" s="138"/>
      <c r="K56" s="138"/>
      <c r="L56" s="138"/>
      <c r="M56" s="138"/>
      <c r="N56" s="138"/>
    </row>
    <row r="57" spans="1:14" ht="25.5">
      <c r="A57" s="97" t="s">
        <v>420</v>
      </c>
      <c r="B57" s="135">
        <f>SUMPRODUCT($I$42:$M$42,I57:M57)/SUM(I57:M57)</f>
        <v>4.226158038147139</v>
      </c>
      <c r="C57" s="74">
        <f aca="true" t="shared" si="4" ref="C57:G59">+I57/SUM($I57:$M57)</f>
        <v>0.0027247956403269754</v>
      </c>
      <c r="D57" s="74">
        <f t="shared" si="4"/>
        <v>0.005449591280653951</v>
      </c>
      <c r="E57" s="74">
        <f t="shared" si="4"/>
        <v>0.1307901907356948</v>
      </c>
      <c r="F57" s="74">
        <f t="shared" si="4"/>
        <v>0.48501362397820164</v>
      </c>
      <c r="G57" s="74">
        <f t="shared" si="4"/>
        <v>0.3760217983651226</v>
      </c>
      <c r="I57" s="96">
        <f aca="true" t="shared" si="5" ref="I57:N57">SUM(I58:I59)</f>
        <v>1</v>
      </c>
      <c r="J57" s="96">
        <f t="shared" si="5"/>
        <v>2</v>
      </c>
      <c r="K57" s="96">
        <f t="shared" si="5"/>
        <v>48</v>
      </c>
      <c r="L57" s="96">
        <f t="shared" si="5"/>
        <v>178</v>
      </c>
      <c r="M57" s="96">
        <f t="shared" si="5"/>
        <v>138</v>
      </c>
      <c r="N57" s="96">
        <f t="shared" si="5"/>
        <v>17</v>
      </c>
    </row>
    <row r="58" spans="1:14" ht="12.75">
      <c r="A58" s="45" t="s">
        <v>248</v>
      </c>
      <c r="B58" s="135">
        <f>SUMPRODUCT($I$42:$M$42,I58:M58)/SUM(I58:M58)</f>
        <v>4.285714285714286</v>
      </c>
      <c r="C58" s="74">
        <f t="shared" si="4"/>
        <v>0</v>
      </c>
      <c r="D58" s="74">
        <f t="shared" si="4"/>
        <v>0</v>
      </c>
      <c r="E58" s="74">
        <f t="shared" si="4"/>
        <v>0.15126050420168066</v>
      </c>
      <c r="F58" s="74">
        <f t="shared" si="4"/>
        <v>0.4117647058823529</v>
      </c>
      <c r="G58" s="74">
        <f t="shared" si="4"/>
        <v>0.4369747899159664</v>
      </c>
      <c r="I58" s="138">
        <v>0</v>
      </c>
      <c r="J58" s="138">
        <v>0</v>
      </c>
      <c r="K58" s="136">
        <v>18</v>
      </c>
      <c r="L58" s="136">
        <v>49</v>
      </c>
      <c r="M58" s="136">
        <v>52</v>
      </c>
      <c r="N58" s="136">
        <v>5</v>
      </c>
    </row>
    <row r="59" spans="1:14" ht="12.75">
      <c r="A59" s="45" t="s">
        <v>249</v>
      </c>
      <c r="B59" s="135">
        <f>SUMPRODUCT($I$42:$M$42,I59:M59)/SUM(I59:M59)</f>
        <v>4.19758064516129</v>
      </c>
      <c r="C59" s="74">
        <f t="shared" si="4"/>
        <v>0.004032258064516129</v>
      </c>
      <c r="D59" s="74">
        <f t="shared" si="4"/>
        <v>0.008064516129032258</v>
      </c>
      <c r="E59" s="74">
        <f t="shared" si="4"/>
        <v>0.12096774193548387</v>
      </c>
      <c r="F59" s="74">
        <f t="shared" si="4"/>
        <v>0.5201612903225806</v>
      </c>
      <c r="G59" s="74">
        <f t="shared" si="4"/>
        <v>0.3467741935483871</v>
      </c>
      <c r="I59" s="139">
        <v>1</v>
      </c>
      <c r="J59" s="139">
        <v>2</v>
      </c>
      <c r="K59" s="136">
        <v>30</v>
      </c>
      <c r="L59" s="136">
        <v>129</v>
      </c>
      <c r="M59" s="136">
        <v>86</v>
      </c>
      <c r="N59" s="136">
        <v>12</v>
      </c>
    </row>
    <row r="60" spans="1:14" ht="12.75">
      <c r="A60" s="71"/>
      <c r="B60" s="89"/>
      <c r="I60" s="138"/>
      <c r="J60" s="138"/>
      <c r="K60" s="138"/>
      <c r="L60" s="138"/>
      <c r="M60" s="138"/>
      <c r="N60" s="138"/>
    </row>
    <row r="63" spans="1:7" ht="76.5">
      <c r="A63" s="140">
        <f>CONCATENATE(A1," ",A2)</f>
        <v>0</v>
      </c>
      <c r="B63" s="141" t="s">
        <v>250</v>
      </c>
      <c r="C63" s="141" t="s">
        <v>267</v>
      </c>
      <c r="D63" s="141" t="s">
        <v>268</v>
      </c>
      <c r="E63" s="141" t="s">
        <v>269</v>
      </c>
      <c r="F63" s="141" t="s">
        <v>270</v>
      </c>
      <c r="G63" s="141" t="s">
        <v>271</v>
      </c>
    </row>
    <row r="64" spans="1:7" ht="51">
      <c r="A64" s="98">
        <f aca="true" t="shared" si="6" ref="A64:G64">+A45</f>
        <v>0</v>
      </c>
      <c r="B64" s="142">
        <f t="shared" si="6"/>
        <v>4.305851063829787</v>
      </c>
      <c r="C64" s="143">
        <f t="shared" si="6"/>
        <v>0.007978723404255319</v>
      </c>
      <c r="D64" s="143">
        <f t="shared" si="6"/>
        <v>0.023936170212765957</v>
      </c>
      <c r="E64" s="143">
        <f t="shared" si="6"/>
        <v>0.05319148936170213</v>
      </c>
      <c r="F64" s="143">
        <f t="shared" si="6"/>
        <v>0.48404255319148937</v>
      </c>
      <c r="G64" s="143">
        <f t="shared" si="6"/>
        <v>0.4308510638297872</v>
      </c>
    </row>
    <row r="65" spans="1:7" ht="12.75">
      <c r="A65" s="98">
        <f aca="true" t="shared" si="7" ref="A65:G65">+A49</f>
        <v>0</v>
      </c>
      <c r="B65" s="142">
        <f t="shared" si="7"/>
        <v>4.517241379310345</v>
      </c>
      <c r="C65" s="143">
        <f t="shared" si="7"/>
        <v>0.002652519893899204</v>
      </c>
      <c r="D65" s="143">
        <f t="shared" si="7"/>
        <v>0</v>
      </c>
      <c r="E65" s="143">
        <f t="shared" si="7"/>
        <v>0.026525198938992044</v>
      </c>
      <c r="F65" s="143">
        <f t="shared" si="7"/>
        <v>0.41909814323607425</v>
      </c>
      <c r="G65" s="143">
        <f t="shared" si="7"/>
        <v>0.5517241379310345</v>
      </c>
    </row>
    <row r="66" spans="1:7" ht="25.5">
      <c r="A66" s="98">
        <f aca="true" t="shared" si="8" ref="A66:G66">+A53</f>
        <v>0</v>
      </c>
      <c r="B66" s="142">
        <f t="shared" si="8"/>
        <v>4.2520107238605895</v>
      </c>
      <c r="C66" s="143">
        <f t="shared" si="8"/>
        <v>0.005361930294906166</v>
      </c>
      <c r="D66" s="143">
        <f t="shared" si="8"/>
        <v>0.005361930294906166</v>
      </c>
      <c r="E66" s="143">
        <f t="shared" si="8"/>
        <v>0.09115281501340483</v>
      </c>
      <c r="F66" s="143">
        <f t="shared" si="8"/>
        <v>0.5281501340482574</v>
      </c>
      <c r="G66" s="143">
        <f t="shared" si="8"/>
        <v>0.3699731903485255</v>
      </c>
    </row>
    <row r="67" spans="1:7" ht="25.5">
      <c r="A67" s="98">
        <f aca="true" t="shared" si="9" ref="A67:G67">+A57</f>
        <v>0</v>
      </c>
      <c r="B67" s="142">
        <f t="shared" si="9"/>
        <v>4.226158038147139</v>
      </c>
      <c r="C67" s="143">
        <f t="shared" si="9"/>
        <v>0.0027247956403269754</v>
      </c>
      <c r="D67" s="143">
        <f t="shared" si="9"/>
        <v>0.005449591280653951</v>
      </c>
      <c r="E67" s="143">
        <f t="shared" si="9"/>
        <v>0.1307901907356948</v>
      </c>
      <c r="F67" s="143">
        <f t="shared" si="9"/>
        <v>0.48501362397820164</v>
      </c>
      <c r="G67" s="143">
        <f t="shared" si="9"/>
        <v>0.3760217983651226</v>
      </c>
    </row>
  </sheetData>
  <sheetProtection password="E1C6" sheet="1"/>
  <hyperlinks>
    <hyperlink ref="K3" location="Inicio!A286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Gráfico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Gráfico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K29"/>
  <sheetViews>
    <sheetView showGridLines="0" showRowColHeaders="0" zoomScale="90" zoomScaleNormal="90" workbookViewId="0" topLeftCell="A1">
      <selection activeCell="K2" sqref="K2"/>
    </sheetView>
  </sheetViews>
  <sheetFormatPr defaultColWidth="11.421875" defaultRowHeight="12.75"/>
  <cols>
    <col min="1" max="1" width="31.57421875" style="0" customWidth="1"/>
    <col min="2" max="2" width="7.421875" style="40" customWidth="1"/>
    <col min="3" max="4" width="4.421875" style="40" customWidth="1"/>
    <col min="11" max="11" width="21.28125" style="0" customWidth="1"/>
  </cols>
  <sheetData>
    <row r="1" ht="12.75">
      <c r="A1" s="1" t="s">
        <v>14</v>
      </c>
    </row>
    <row r="2" spans="1:11" ht="12.75">
      <c r="A2" s="1"/>
      <c r="K2" s="22" t="s">
        <v>203</v>
      </c>
    </row>
    <row r="3" spans="1:3" ht="12.75">
      <c r="A3" s="41" t="s">
        <v>204</v>
      </c>
      <c r="B3" s="1"/>
      <c r="C3" s="42"/>
    </row>
    <row r="4" spans="1:3" ht="12.75">
      <c r="A4" s="41" t="s">
        <v>205</v>
      </c>
      <c r="B4" s="1"/>
      <c r="C4" s="42"/>
    </row>
    <row r="5" spans="1:2" ht="12.75">
      <c r="A5" s="1"/>
      <c r="B5"/>
    </row>
    <row r="6" spans="1:4" ht="12.75">
      <c r="A6" s="43"/>
      <c r="C6" s="42" t="s">
        <v>206</v>
      </c>
      <c r="D6" s="42" t="s">
        <v>207</v>
      </c>
    </row>
    <row r="7" spans="1:4" ht="12.75">
      <c r="A7" s="1" t="s">
        <v>15</v>
      </c>
      <c r="B7" s="44">
        <f>+C7/(C7+D7)</f>
        <v>0.5520833333333334</v>
      </c>
      <c r="C7" s="42">
        <v>212</v>
      </c>
      <c r="D7" s="42">
        <v>172</v>
      </c>
    </row>
    <row r="8" spans="1:4" ht="12.75">
      <c r="A8" s="45" t="s">
        <v>208</v>
      </c>
      <c r="B8" s="46">
        <f>+C8/(C8+D8)</f>
        <v>0.7903225806451613</v>
      </c>
      <c r="C8" s="40">
        <v>98</v>
      </c>
      <c r="D8" s="40">
        <v>26</v>
      </c>
    </row>
    <row r="9" spans="1:4" ht="12.75">
      <c r="A9" s="45" t="s">
        <v>209</v>
      </c>
      <c r="B9" s="46">
        <f>+C9/(C9+D9)</f>
        <v>0.43846153846153846</v>
      </c>
      <c r="C9" s="40">
        <v>114</v>
      </c>
      <c r="D9" s="40">
        <v>146</v>
      </c>
    </row>
    <row r="11" spans="1:4" ht="12.75">
      <c r="A11" s="1" t="s">
        <v>16</v>
      </c>
      <c r="B11" s="44">
        <f>+C11/(C11+D11)</f>
        <v>0.20572916666666666</v>
      </c>
      <c r="C11" s="42">
        <v>79</v>
      </c>
      <c r="D11" s="42">
        <v>305</v>
      </c>
    </row>
    <row r="12" spans="1:4" ht="12.75">
      <c r="A12" s="45" t="s">
        <v>210</v>
      </c>
      <c r="B12" s="46">
        <f>+C12/(C12+D12)</f>
        <v>0.43548387096774194</v>
      </c>
      <c r="C12" s="40">
        <v>54</v>
      </c>
      <c r="D12" s="40">
        <v>70</v>
      </c>
    </row>
    <row r="13" spans="1:4" ht="12.75">
      <c r="A13" s="45" t="s">
        <v>211</v>
      </c>
      <c r="B13" s="46">
        <f>+C13/(C13+D13)</f>
        <v>0.09615384615384616</v>
      </c>
      <c r="C13" s="40">
        <v>25</v>
      </c>
      <c r="D13" s="40">
        <v>235</v>
      </c>
    </row>
    <row r="15" spans="1:4" ht="12.75">
      <c r="A15" s="1" t="s">
        <v>212</v>
      </c>
      <c r="B15" s="44">
        <f>+C15/(C15+D15)</f>
        <v>0.041666666666666664</v>
      </c>
      <c r="C15" s="42">
        <v>16</v>
      </c>
      <c r="D15" s="42">
        <v>368</v>
      </c>
    </row>
    <row r="16" spans="1:4" ht="12.75">
      <c r="A16" s="45" t="s">
        <v>213</v>
      </c>
      <c r="B16" s="46">
        <f>+C16/(C16+D16)</f>
        <v>0.08870967741935484</v>
      </c>
      <c r="C16" s="40">
        <v>11</v>
      </c>
      <c r="D16" s="40">
        <v>113</v>
      </c>
    </row>
    <row r="17" spans="1:4" ht="12.75">
      <c r="A17" s="45" t="s">
        <v>214</v>
      </c>
      <c r="B17" s="46">
        <f>+C17/(C17+D17)</f>
        <v>0.019230769230769232</v>
      </c>
      <c r="C17" s="40">
        <v>5</v>
      </c>
      <c r="D17" s="40">
        <v>255</v>
      </c>
    </row>
    <row r="19" spans="1:4" ht="12.75">
      <c r="A19" s="1" t="s">
        <v>18</v>
      </c>
      <c r="B19" s="44">
        <f aca="true" t="shared" si="0" ref="B19:B29">+C19/(C19+D19)</f>
        <v>0.036458333333333336</v>
      </c>
      <c r="C19" s="42">
        <v>14</v>
      </c>
      <c r="D19" s="42">
        <v>370</v>
      </c>
    </row>
    <row r="20" spans="1:4" ht="12.75">
      <c r="A20" s="45" t="s">
        <v>215</v>
      </c>
      <c r="B20" s="46">
        <f t="shared" si="0"/>
        <v>0.07258064516129033</v>
      </c>
      <c r="C20" s="40">
        <v>9</v>
      </c>
      <c r="D20" s="40">
        <v>115</v>
      </c>
    </row>
    <row r="21" spans="1:4" ht="12.75">
      <c r="A21" s="45" t="s">
        <v>216</v>
      </c>
      <c r="B21" s="46">
        <f t="shared" si="0"/>
        <v>0.019230769230769232</v>
      </c>
      <c r="C21" s="40">
        <v>5</v>
      </c>
      <c r="D21" s="40">
        <v>255</v>
      </c>
    </row>
    <row r="23" spans="1:4" ht="12.75">
      <c r="A23" s="1" t="s">
        <v>217</v>
      </c>
      <c r="B23" s="44">
        <f t="shared" si="0"/>
        <v>0.026041666666666668</v>
      </c>
      <c r="C23" s="42">
        <v>10</v>
      </c>
      <c r="D23" s="42">
        <v>374</v>
      </c>
    </row>
    <row r="24" spans="1:4" ht="12.75">
      <c r="A24" s="45" t="s">
        <v>218</v>
      </c>
      <c r="B24" s="46">
        <f t="shared" si="0"/>
        <v>0.04032258064516129</v>
      </c>
      <c r="C24" s="40">
        <v>5</v>
      </c>
      <c r="D24" s="40">
        <v>119</v>
      </c>
    </row>
    <row r="25" spans="1:4" ht="12.75">
      <c r="A25" s="45" t="s">
        <v>219</v>
      </c>
      <c r="B25" s="46">
        <f t="shared" si="0"/>
        <v>0.019230769230769232</v>
      </c>
      <c r="C25" s="40">
        <v>5</v>
      </c>
      <c r="D25" s="40">
        <v>255</v>
      </c>
    </row>
    <row r="27" spans="1:4" ht="12.75">
      <c r="A27" s="1" t="s">
        <v>20</v>
      </c>
      <c r="B27" s="44">
        <f t="shared" si="0"/>
        <v>0.3671875</v>
      </c>
      <c r="C27" s="42">
        <v>141</v>
      </c>
      <c r="D27" s="42">
        <v>243</v>
      </c>
    </row>
    <row r="28" spans="1:4" ht="12.75">
      <c r="A28" s="45" t="s">
        <v>220</v>
      </c>
      <c r="B28" s="46">
        <f t="shared" si="0"/>
        <v>0.07258064516129033</v>
      </c>
      <c r="C28" s="40">
        <v>9</v>
      </c>
      <c r="D28" s="40">
        <v>115</v>
      </c>
    </row>
    <row r="29" spans="1:4" ht="12.75">
      <c r="A29" s="45" t="s">
        <v>221</v>
      </c>
      <c r="B29" s="46">
        <f t="shared" si="0"/>
        <v>0.5076923076923077</v>
      </c>
      <c r="C29" s="40">
        <v>132</v>
      </c>
      <c r="D29" s="40">
        <v>128</v>
      </c>
    </row>
  </sheetData>
  <sheetProtection password="E1C6" sheet="1"/>
  <hyperlinks>
    <hyperlink ref="K2" location="Inicio!A10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Gráfico5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Gráfico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Gráfico10"/>
  <dimension ref="A1:A1"/>
  <sheetViews>
    <sheetView showRowColHeaders="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Gráfico1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Gráfico16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Gráfico1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Gráfico1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Gráfico19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Gráfico2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Gráfico2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K25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37.57421875" style="0" customWidth="1"/>
    <col min="2" max="2" width="8.140625" style="40" customWidth="1"/>
    <col min="3" max="3" width="6.28125" style="40" customWidth="1"/>
    <col min="4" max="4" width="6.421875" style="40" customWidth="1"/>
    <col min="11" max="11" width="21.28125" style="0" customWidth="1"/>
  </cols>
  <sheetData>
    <row r="1" ht="12.75">
      <c r="A1" s="1" t="s">
        <v>21</v>
      </c>
    </row>
    <row r="2" spans="1:11" ht="12.75">
      <c r="A2" s="1"/>
      <c r="K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1"/>
    </row>
    <row r="6" spans="3:4" ht="12.75">
      <c r="C6" s="42" t="s">
        <v>206</v>
      </c>
      <c r="D6" s="42" t="s">
        <v>207</v>
      </c>
    </row>
    <row r="7" spans="1:4" ht="12.75">
      <c r="A7" s="1" t="s">
        <v>15</v>
      </c>
      <c r="B7" s="44">
        <f>+C7/(C7+D7)</f>
        <v>0.703125</v>
      </c>
      <c r="C7" s="42">
        <v>270</v>
      </c>
      <c r="D7" s="42">
        <v>114</v>
      </c>
    </row>
    <row r="8" spans="1:4" ht="12.75">
      <c r="A8" s="45" t="s">
        <v>208</v>
      </c>
      <c r="B8" s="46">
        <f aca="true" t="shared" si="0" ref="B8:B25">+C8/(C8+D8)</f>
        <v>1</v>
      </c>
      <c r="C8" s="40">
        <v>124</v>
      </c>
      <c r="D8" s="40">
        <v>0</v>
      </c>
    </row>
    <row r="9" spans="1:4" ht="12.75">
      <c r="A9" s="45" t="s">
        <v>209</v>
      </c>
      <c r="B9" s="46">
        <f t="shared" si="0"/>
        <v>0.5615384615384615</v>
      </c>
      <c r="C9" s="40">
        <v>146</v>
      </c>
      <c r="D9" s="40">
        <v>114</v>
      </c>
    </row>
    <row r="11" spans="1:4" ht="12.75">
      <c r="A11" s="1" t="s">
        <v>22</v>
      </c>
      <c r="B11" s="44">
        <f t="shared" si="0"/>
        <v>0.03125</v>
      </c>
      <c r="C11" s="42">
        <v>12</v>
      </c>
      <c r="D11" s="42">
        <v>372</v>
      </c>
    </row>
    <row r="12" spans="1:4" ht="12.75">
      <c r="A12" s="45" t="s">
        <v>222</v>
      </c>
      <c r="B12" s="46">
        <f t="shared" si="0"/>
        <v>0.08870967741935484</v>
      </c>
      <c r="C12" s="40">
        <v>11</v>
      </c>
      <c r="D12" s="40">
        <v>113</v>
      </c>
    </row>
    <row r="13" spans="1:4" ht="12.75">
      <c r="A13" s="45" t="s">
        <v>223</v>
      </c>
      <c r="B13" s="47">
        <f t="shared" si="0"/>
        <v>0.0038461538461538464</v>
      </c>
      <c r="C13" s="40">
        <v>1</v>
      </c>
      <c r="D13" s="40">
        <v>259</v>
      </c>
    </row>
    <row r="15" spans="1:4" ht="12.75">
      <c r="A15" s="1" t="s">
        <v>23</v>
      </c>
      <c r="B15" s="48">
        <f t="shared" si="0"/>
        <v>0.0026041666666666665</v>
      </c>
      <c r="C15" s="42">
        <v>1</v>
      </c>
      <c r="D15" s="42">
        <v>383</v>
      </c>
    </row>
    <row r="16" spans="1:4" ht="12.75">
      <c r="A16" s="45" t="s">
        <v>224</v>
      </c>
      <c r="B16" s="47">
        <f t="shared" si="0"/>
        <v>0</v>
      </c>
      <c r="C16" s="40">
        <v>0</v>
      </c>
      <c r="D16" s="40">
        <v>124</v>
      </c>
    </row>
    <row r="17" spans="1:4" ht="12.75">
      <c r="A17" s="45" t="s">
        <v>225</v>
      </c>
      <c r="B17" s="47">
        <f t="shared" si="0"/>
        <v>0.0038461538461538464</v>
      </c>
      <c r="C17" s="40">
        <v>1</v>
      </c>
      <c r="D17" s="40">
        <v>259</v>
      </c>
    </row>
    <row r="19" spans="1:4" ht="12.75">
      <c r="A19" s="1" t="s">
        <v>24</v>
      </c>
      <c r="B19" s="44">
        <f t="shared" si="0"/>
        <v>0.010416666666666666</v>
      </c>
      <c r="C19" s="42">
        <v>4</v>
      </c>
      <c r="D19" s="42">
        <v>380</v>
      </c>
    </row>
    <row r="20" spans="1:4" ht="12.75">
      <c r="A20" s="45" t="s">
        <v>226</v>
      </c>
      <c r="B20" s="46">
        <f t="shared" si="0"/>
        <v>0.024193548387096774</v>
      </c>
      <c r="C20" s="40">
        <v>3</v>
      </c>
      <c r="D20" s="40">
        <v>121</v>
      </c>
    </row>
    <row r="21" spans="1:4" ht="12.75">
      <c r="A21" s="45" t="s">
        <v>227</v>
      </c>
      <c r="B21" s="47">
        <f t="shared" si="0"/>
        <v>0.0038461538461538464</v>
      </c>
      <c r="C21" s="40">
        <v>1</v>
      </c>
      <c r="D21" s="40">
        <v>259</v>
      </c>
    </row>
    <row r="23" spans="1:4" ht="12.75">
      <c r="A23" s="1" t="s">
        <v>228</v>
      </c>
      <c r="B23" s="44">
        <f t="shared" si="0"/>
        <v>0.2994791666666667</v>
      </c>
      <c r="C23" s="42">
        <v>115</v>
      </c>
      <c r="D23" s="42">
        <v>269</v>
      </c>
    </row>
    <row r="24" spans="1:4" ht="12.75">
      <c r="A24" s="45" t="s">
        <v>229</v>
      </c>
      <c r="B24" s="46">
        <f t="shared" si="0"/>
        <v>0.016129032258064516</v>
      </c>
      <c r="C24" s="40">
        <v>2</v>
      </c>
      <c r="D24" s="40">
        <v>122</v>
      </c>
    </row>
    <row r="25" spans="1:4" ht="12.75">
      <c r="A25" s="45" t="s">
        <v>230</v>
      </c>
      <c r="B25" s="46">
        <f t="shared" si="0"/>
        <v>0.4346153846153846</v>
      </c>
      <c r="C25" s="40">
        <v>113</v>
      </c>
      <c r="D25" s="40">
        <v>147</v>
      </c>
    </row>
  </sheetData>
  <sheetProtection password="E1C6" sheet="1"/>
  <hyperlinks>
    <hyperlink ref="K2" location="Inicio!A1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Gráfico2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Gráfico24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Gráfico25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Gráfico2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Gráfico2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Gráfico30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Gráfico31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Gráfico33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Gráfico34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Gráfico36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J25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36.7109375" style="0" customWidth="1"/>
    <col min="2" max="2" width="7.421875" style="0" customWidth="1"/>
    <col min="3" max="3" width="7.140625" style="40" customWidth="1"/>
    <col min="4" max="4" width="0" style="40" hidden="1" customWidth="1"/>
    <col min="10" max="10" width="20.00390625" style="0" customWidth="1"/>
    <col min="11" max="11" width="21.28125" style="0" customWidth="1"/>
  </cols>
  <sheetData>
    <row r="1" ht="12.75">
      <c r="A1" s="22" t="s">
        <v>27</v>
      </c>
    </row>
    <row r="2" spans="1:10" ht="12.75">
      <c r="A2" s="1"/>
      <c r="J2" s="22" t="s">
        <v>203</v>
      </c>
    </row>
    <row r="3" ht="12.75">
      <c r="A3" s="41" t="s">
        <v>204</v>
      </c>
    </row>
    <row r="4" ht="12.75">
      <c r="A4" s="41" t="s">
        <v>205</v>
      </c>
    </row>
    <row r="5" spans="1:2" ht="12.75">
      <c r="A5" s="49"/>
      <c r="B5" s="50"/>
    </row>
    <row r="6" ht="12.75">
      <c r="C6" s="40" t="s">
        <v>206</v>
      </c>
    </row>
    <row r="7" spans="1:4" ht="12.75">
      <c r="A7" s="1" t="s">
        <v>231</v>
      </c>
      <c r="B7" s="44">
        <f>C7/D7</f>
        <v>0.036458333333333336</v>
      </c>
      <c r="C7" s="42">
        <v>14</v>
      </c>
      <c r="D7" s="40">
        <v>384</v>
      </c>
    </row>
    <row r="8" spans="1:3" ht="12.75">
      <c r="A8" s="45" t="s">
        <v>232</v>
      </c>
      <c r="B8" s="46">
        <f>C8/C7</f>
        <v>0.07142857142857142</v>
      </c>
      <c r="C8" s="40">
        <v>1</v>
      </c>
    </row>
    <row r="9" spans="1:3" ht="12.75">
      <c r="A9" s="45" t="s">
        <v>233</v>
      </c>
      <c r="B9" s="46">
        <f>C9/C7</f>
        <v>0.9285714285714286</v>
      </c>
      <c r="C9" s="40">
        <v>13</v>
      </c>
    </row>
    <row r="11" spans="1:4" ht="12.75">
      <c r="A11" s="1" t="s">
        <v>234</v>
      </c>
      <c r="B11" s="44">
        <f>C11/D11</f>
        <v>0.11458333333333333</v>
      </c>
      <c r="C11" s="42">
        <v>44</v>
      </c>
      <c r="D11" s="40">
        <v>384</v>
      </c>
    </row>
    <row r="12" spans="1:3" ht="12.75">
      <c r="A12" s="45" t="s">
        <v>235</v>
      </c>
      <c r="B12" s="46">
        <f>C12/C11</f>
        <v>0.3181818181818182</v>
      </c>
      <c r="C12" s="40">
        <v>14</v>
      </c>
    </row>
    <row r="13" spans="1:3" ht="12.75">
      <c r="A13" s="45" t="s">
        <v>236</v>
      </c>
      <c r="B13" s="46">
        <f>C13/C11</f>
        <v>0.6818181818181818</v>
      </c>
      <c r="C13" s="40">
        <v>30</v>
      </c>
    </row>
    <row r="15" spans="1:4" ht="12.75">
      <c r="A15" s="1" t="s">
        <v>237</v>
      </c>
      <c r="B15" s="44">
        <f>C15/D15</f>
        <v>0.020833333333333332</v>
      </c>
      <c r="C15" s="42">
        <v>8</v>
      </c>
      <c r="D15" s="40">
        <v>384</v>
      </c>
    </row>
    <row r="16" spans="1:3" ht="12.75">
      <c r="A16" s="45" t="s">
        <v>238</v>
      </c>
      <c r="B16" s="46">
        <f>C16/C15</f>
        <v>0</v>
      </c>
      <c r="C16" s="40">
        <v>0</v>
      </c>
    </row>
    <row r="17" spans="1:3" ht="12.75">
      <c r="A17" s="45" t="s">
        <v>239</v>
      </c>
      <c r="B17" s="46">
        <f>C17/C15</f>
        <v>1</v>
      </c>
      <c r="C17" s="40">
        <v>8</v>
      </c>
    </row>
    <row r="19" spans="1:4" ht="12.75">
      <c r="A19" s="1" t="s">
        <v>240</v>
      </c>
      <c r="B19" s="44">
        <f>C19/D19</f>
        <v>0.013020833333333334</v>
      </c>
      <c r="C19" s="42">
        <v>5</v>
      </c>
      <c r="D19" s="40">
        <v>384</v>
      </c>
    </row>
    <row r="20" spans="1:3" ht="12.75">
      <c r="A20" s="45" t="s">
        <v>241</v>
      </c>
      <c r="B20" s="46">
        <f>C20/C19</f>
        <v>0.4</v>
      </c>
      <c r="C20" s="40">
        <v>2</v>
      </c>
    </row>
    <row r="21" spans="1:3" ht="12.75">
      <c r="A21" s="45" t="s">
        <v>242</v>
      </c>
      <c r="B21" s="46">
        <f>C21/C19</f>
        <v>0.6</v>
      </c>
      <c r="C21" s="40">
        <v>3</v>
      </c>
    </row>
    <row r="23" spans="1:4" ht="12.75">
      <c r="A23" s="1" t="s">
        <v>243</v>
      </c>
      <c r="B23" s="44">
        <f>C23/D23</f>
        <v>0.8151041666666666</v>
      </c>
      <c r="C23" s="42">
        <v>313</v>
      </c>
      <c r="D23" s="40">
        <v>384</v>
      </c>
    </row>
    <row r="24" spans="1:3" ht="12.75">
      <c r="A24" s="45" t="s">
        <v>244</v>
      </c>
      <c r="B24" s="46">
        <f>C24/C23</f>
        <v>0.34185303514376997</v>
      </c>
      <c r="C24" s="40">
        <v>107</v>
      </c>
    </row>
    <row r="25" spans="1:3" ht="12.75">
      <c r="A25" s="45" t="s">
        <v>245</v>
      </c>
      <c r="B25" s="46">
        <f>C25/C23</f>
        <v>0.65814696485623</v>
      </c>
      <c r="C25" s="40">
        <v>206</v>
      </c>
    </row>
  </sheetData>
  <sheetProtection password="E1C6" sheet="1"/>
  <hyperlinks>
    <hyperlink ref="A1" location="P4!A1" display="4. Indique si su empresa es filial de una empresa extranjera de:"/>
    <hyperlink ref="J2" location="Inicio!A2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Gráfico37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Gráfico39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Gráfico40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Gráfico4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Gráfico4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Gráfico4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Gráfico45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Gráfico46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Gráfico4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Gráfico4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/>
  <dimension ref="A1:K12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31.8515625" style="0" customWidth="1"/>
    <col min="2" max="2" width="11.421875" style="51" customWidth="1"/>
    <col min="3" max="3" width="7.421875" style="0" customWidth="1"/>
    <col min="4" max="4" width="0" style="0" hidden="1" customWidth="1"/>
    <col min="5" max="5" width="10.8515625" style="40" customWidth="1"/>
    <col min="6" max="6" width="8.7109375" style="0" customWidth="1"/>
    <col min="7" max="7" width="9.00390625" style="0" customWidth="1"/>
    <col min="8" max="8" width="8.7109375" style="0" customWidth="1"/>
    <col min="9" max="9" width="14.8515625" style="0" customWidth="1"/>
    <col min="11" max="11" width="20.140625" style="0" customWidth="1"/>
  </cols>
  <sheetData>
    <row r="1" spans="1:8" ht="12.75">
      <c r="A1" s="1" t="s">
        <v>33</v>
      </c>
      <c r="H1" s="43"/>
    </row>
    <row r="2" spans="1:11" ht="12.75">
      <c r="A2" s="1"/>
      <c r="H2" s="43"/>
      <c r="K2" s="22" t="s">
        <v>203</v>
      </c>
    </row>
    <row r="3" spans="1:8" ht="12.75">
      <c r="A3" s="41" t="s">
        <v>204</v>
      </c>
      <c r="H3" s="43"/>
    </row>
    <row r="4" ht="12.75">
      <c r="A4" s="41" t="s">
        <v>205</v>
      </c>
    </row>
    <row r="5" spans="5:11" ht="12.75">
      <c r="E5" s="52" t="s">
        <v>246</v>
      </c>
      <c r="F5" s="52"/>
      <c r="G5" s="52" t="s">
        <v>247</v>
      </c>
      <c r="H5" s="52"/>
      <c r="K5" s="53"/>
    </row>
    <row r="6" spans="5:10" ht="12.75">
      <c r="E6" s="54" t="s">
        <v>248</v>
      </c>
      <c r="F6" s="54" t="s">
        <v>249</v>
      </c>
      <c r="G6" s="54" t="s">
        <v>248</v>
      </c>
      <c r="H6" s="54" t="s">
        <v>249</v>
      </c>
      <c r="I6" s="42"/>
      <c r="J6" s="1"/>
    </row>
    <row r="7" spans="1:10" ht="12.75">
      <c r="A7" s="2" t="s">
        <v>34</v>
      </c>
      <c r="B7">
        <v>312</v>
      </c>
      <c r="C7" s="51">
        <f>B7/D7</f>
        <v>0.8125</v>
      </c>
      <c r="D7">
        <v>384</v>
      </c>
      <c r="E7" s="55">
        <v>93</v>
      </c>
      <c r="F7">
        <v>219</v>
      </c>
      <c r="G7" s="56">
        <f>E7/$E$12</f>
        <v>0.75</v>
      </c>
      <c r="H7" s="56">
        <f>F7/$F$12</f>
        <v>0.8423076923076923</v>
      </c>
      <c r="J7" s="1"/>
    </row>
    <row r="8" spans="1:8" ht="12.75">
      <c r="A8" s="2" t="s">
        <v>35</v>
      </c>
      <c r="B8">
        <v>29</v>
      </c>
      <c r="C8" s="51">
        <f>B8/D8</f>
        <v>0.07552083333333333</v>
      </c>
      <c r="D8">
        <v>384</v>
      </c>
      <c r="E8" s="55">
        <v>13</v>
      </c>
      <c r="F8">
        <v>16</v>
      </c>
      <c r="G8" s="56">
        <f>E8/$E$12</f>
        <v>0.10483870967741936</v>
      </c>
      <c r="H8" s="56">
        <f>F8/$F$12</f>
        <v>0.06153846153846154</v>
      </c>
    </row>
    <row r="9" spans="1:8" ht="12.75">
      <c r="A9" s="2" t="s">
        <v>36</v>
      </c>
      <c r="B9">
        <v>21</v>
      </c>
      <c r="C9" s="51">
        <f>B9/D9</f>
        <v>0.0546875</v>
      </c>
      <c r="D9">
        <v>384</v>
      </c>
      <c r="E9" s="55">
        <v>9</v>
      </c>
      <c r="F9">
        <v>12</v>
      </c>
      <c r="G9" s="56">
        <f>E9/$E$12</f>
        <v>0.07258064516129033</v>
      </c>
      <c r="H9" s="56">
        <f>F9/$F$12</f>
        <v>0.046153846153846156</v>
      </c>
    </row>
    <row r="10" spans="1:8" ht="12.75">
      <c r="A10" s="2" t="s">
        <v>37</v>
      </c>
      <c r="B10">
        <v>10</v>
      </c>
      <c r="C10" s="51">
        <f>B10/D10</f>
        <v>0.026041666666666668</v>
      </c>
      <c r="D10">
        <v>384</v>
      </c>
      <c r="E10" s="55">
        <v>6</v>
      </c>
      <c r="F10">
        <v>4</v>
      </c>
      <c r="G10" s="56">
        <f>E10/$E$12</f>
        <v>0.04838709677419355</v>
      </c>
      <c r="H10" s="56">
        <f>F10/$F$12</f>
        <v>0.015384615384615385</v>
      </c>
    </row>
    <row r="11" spans="1:8" ht="12.75">
      <c r="A11" s="2" t="s">
        <v>38</v>
      </c>
      <c r="B11">
        <v>12</v>
      </c>
      <c r="C11" s="51">
        <f>B11/D11</f>
        <v>0.03125</v>
      </c>
      <c r="D11">
        <v>384</v>
      </c>
      <c r="E11" s="55">
        <v>3</v>
      </c>
      <c r="F11">
        <v>9</v>
      </c>
      <c r="G11" s="56">
        <f>E11/$E$12</f>
        <v>0.024193548387096774</v>
      </c>
      <c r="H11" s="56">
        <f>F11/$F$12</f>
        <v>0.03461538461538462</v>
      </c>
    </row>
    <row r="12" spans="5:8" ht="12.75">
      <c r="E12" s="55">
        <f>SUM(E7:E11)</f>
        <v>124</v>
      </c>
      <c r="F12" s="55">
        <f>SUM(F7:F11)</f>
        <v>260</v>
      </c>
      <c r="H12" s="56"/>
    </row>
  </sheetData>
  <sheetProtection password="E1C6" sheet="1"/>
  <mergeCells count="2">
    <mergeCell ref="E5:F5"/>
    <mergeCell ref="G5:H5"/>
  </mergeCells>
  <hyperlinks>
    <hyperlink ref="K2" location="Inicio!A3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Gráfico50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Gráfico5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Gráfico5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Gráfico5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Gráfico54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Gráfico56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Gráfico5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Gráfico5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Gráfico59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Gráfico60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1:I19"/>
  <sheetViews>
    <sheetView showGridLines="0" showRowColHeaders="0" zoomScale="70" zoomScaleNormal="70" workbookViewId="0" topLeftCell="A1">
      <selection activeCell="D11" sqref="D11"/>
    </sheetView>
  </sheetViews>
  <sheetFormatPr defaultColWidth="11.421875" defaultRowHeight="12.75"/>
  <cols>
    <col min="1" max="1" width="56.140625" style="0" customWidth="1"/>
    <col min="2" max="4" width="11.421875" style="40" customWidth="1"/>
    <col min="8" max="8" width="21.140625" style="0" customWidth="1"/>
  </cols>
  <sheetData>
    <row r="1" ht="13.5" customHeight="1">
      <c r="A1" s="1" t="s">
        <v>43</v>
      </c>
    </row>
    <row r="2" ht="13.5" customHeight="1">
      <c r="A2" s="57"/>
    </row>
    <row r="3" ht="13.5" customHeight="1">
      <c r="A3" s="41" t="s">
        <v>204</v>
      </c>
    </row>
    <row r="4" ht="12.75">
      <c r="A4" s="41" t="s">
        <v>205</v>
      </c>
    </row>
    <row r="5" spans="2:9" ht="12.75">
      <c r="B5" s="42" t="s">
        <v>250</v>
      </c>
      <c r="C5" s="42" t="s">
        <v>251</v>
      </c>
      <c r="D5" s="42" t="s">
        <v>252</v>
      </c>
      <c r="E5" s="41" t="s">
        <v>253</v>
      </c>
      <c r="H5" s="58" t="s">
        <v>203</v>
      </c>
      <c r="I5" s="58"/>
    </row>
    <row r="6" ht="25.5">
      <c r="A6" s="59" t="s">
        <v>254</v>
      </c>
    </row>
    <row r="7" spans="1:5" ht="12.75">
      <c r="A7" s="45" t="s">
        <v>248</v>
      </c>
      <c r="B7" s="40">
        <v>1.23</v>
      </c>
      <c r="C7" s="40">
        <v>15</v>
      </c>
      <c r="D7" s="40">
        <v>0</v>
      </c>
      <c r="E7" s="40">
        <v>134</v>
      </c>
    </row>
    <row r="8" spans="1:5" ht="12.75">
      <c r="A8" s="45" t="s">
        <v>249</v>
      </c>
      <c r="B8" s="40">
        <v>0.54</v>
      </c>
      <c r="C8" s="40">
        <v>10</v>
      </c>
      <c r="D8" s="40">
        <v>0</v>
      </c>
      <c r="E8" s="40">
        <v>260</v>
      </c>
    </row>
    <row r="9" ht="25.5">
      <c r="A9" s="59" t="s">
        <v>255</v>
      </c>
    </row>
    <row r="10" spans="1:5" ht="12.75">
      <c r="A10" s="45" t="s">
        <v>248</v>
      </c>
      <c r="B10" s="40">
        <v>12.38</v>
      </c>
      <c r="C10" s="40">
        <v>129</v>
      </c>
      <c r="D10" s="40">
        <v>0</v>
      </c>
      <c r="E10" s="40">
        <v>134</v>
      </c>
    </row>
    <row r="11" spans="1:5" ht="12.75">
      <c r="A11" s="45" t="s">
        <v>249</v>
      </c>
      <c r="B11" s="40">
        <v>1.78</v>
      </c>
      <c r="C11" s="40">
        <v>42</v>
      </c>
      <c r="D11" s="40">
        <v>0</v>
      </c>
      <c r="E11" s="40">
        <v>260</v>
      </c>
    </row>
    <row r="12" ht="12.75">
      <c r="A12" s="59" t="s">
        <v>256</v>
      </c>
    </row>
    <row r="13" spans="1:5" ht="12.75">
      <c r="A13" s="45" t="s">
        <v>248</v>
      </c>
      <c r="B13" s="40">
        <v>5.4</v>
      </c>
      <c r="C13" s="40">
        <v>125</v>
      </c>
      <c r="D13" s="40">
        <v>0</v>
      </c>
      <c r="E13" s="40">
        <v>134</v>
      </c>
    </row>
    <row r="14" spans="1:5" ht="12.75">
      <c r="A14" s="45" t="s">
        <v>249</v>
      </c>
      <c r="B14" s="40">
        <v>0.88</v>
      </c>
      <c r="C14" s="40">
        <v>34</v>
      </c>
      <c r="D14" s="40">
        <v>0</v>
      </c>
      <c r="E14" s="40">
        <v>260</v>
      </c>
    </row>
    <row r="16" spans="1:4" ht="12.75">
      <c r="A16" s="60"/>
      <c r="B16" s="42" t="s">
        <v>250</v>
      </c>
      <c r="C16" s="42" t="s">
        <v>251</v>
      </c>
      <c r="D16" s="42" t="s">
        <v>252</v>
      </c>
    </row>
    <row r="17" spans="1:4" ht="25.5">
      <c r="A17" s="61" t="s">
        <v>254</v>
      </c>
      <c r="B17" s="62">
        <v>0.7739130434782608</v>
      </c>
      <c r="C17" s="40">
        <v>15</v>
      </c>
      <c r="D17" s="40">
        <v>0</v>
      </c>
    </row>
    <row r="18" spans="1:4" ht="12.75" customHeight="1">
      <c r="A18" s="61" t="s">
        <v>255</v>
      </c>
      <c r="B18" s="62">
        <v>5.434782608695652</v>
      </c>
      <c r="C18" s="40">
        <v>129</v>
      </c>
      <c r="D18" s="40">
        <v>0</v>
      </c>
    </row>
    <row r="19" spans="1:4" ht="12.75">
      <c r="A19" s="61" t="s">
        <v>256</v>
      </c>
      <c r="B19" s="62">
        <v>2.43768115942029</v>
      </c>
      <c r="C19" s="40">
        <v>125</v>
      </c>
      <c r="D19" s="40">
        <v>0</v>
      </c>
    </row>
  </sheetData>
  <sheetProtection password="E1C6" sheet="1"/>
  <mergeCells count="1">
    <mergeCell ref="H5:I5"/>
  </mergeCells>
  <hyperlinks>
    <hyperlink ref="H5" location="Inicio!A4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64"/>
  <dimension ref="A1:I64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7.00390625" style="0" customWidth="1"/>
    <col min="2" max="2" width="9.7109375" style="0" customWidth="1"/>
    <col min="3" max="3" width="9.57421875" style="0" customWidth="1"/>
    <col min="4" max="4" width="10.7109375" style="0" customWidth="1"/>
    <col min="5" max="5" width="10.28125" style="0" customWidth="1"/>
    <col min="6" max="6" width="10.140625" style="0" customWidth="1"/>
    <col min="7" max="7" width="6.00390625" style="0" customWidth="1"/>
    <col min="8" max="8" width="8.28125" style="0" customWidth="1"/>
    <col min="9" max="9" width="21.00390625" style="0" customWidth="1"/>
    <col min="10" max="10" width="10.421875" style="0" customWidth="1"/>
  </cols>
  <sheetData>
    <row r="1" spans="1:7" ht="12.75">
      <c r="A1" s="1" t="s">
        <v>421</v>
      </c>
      <c r="G1" s="60"/>
    </row>
    <row r="2" spans="1:9" ht="12.75">
      <c r="A2" s="1"/>
      <c r="G2" s="60"/>
      <c r="I2" s="144"/>
    </row>
    <row r="3" spans="1:7" ht="12.75">
      <c r="A3" s="41" t="s">
        <v>204</v>
      </c>
      <c r="G3" s="60"/>
    </row>
    <row r="4" spans="1:7" ht="12.75">
      <c r="A4" s="1"/>
      <c r="G4" s="60"/>
    </row>
    <row r="5" spans="1:7" ht="12.75">
      <c r="A5" s="1"/>
      <c r="G5" s="60"/>
    </row>
    <row r="6" spans="1:7" ht="12.75">
      <c r="A6" s="1"/>
      <c r="G6" s="60"/>
    </row>
    <row r="7" spans="1:7" ht="12.75">
      <c r="A7" s="1"/>
      <c r="G7" s="60"/>
    </row>
    <row r="8" spans="1:7" ht="12.75">
      <c r="A8" s="1"/>
      <c r="G8" s="60"/>
    </row>
    <row r="9" spans="1:7" ht="12.75">
      <c r="A9" s="1"/>
      <c r="G9" s="60"/>
    </row>
    <row r="10" spans="1:7" ht="12.75">
      <c r="A10" s="1"/>
      <c r="G10" s="60"/>
    </row>
    <row r="11" spans="1:7" ht="12.75">
      <c r="A11" s="1"/>
      <c r="G11" s="60"/>
    </row>
    <row r="12" spans="1:7" ht="12.75">
      <c r="A12" s="1"/>
      <c r="G12" s="60"/>
    </row>
    <row r="13" spans="1:7" ht="12.75">
      <c r="A13" s="1"/>
      <c r="G13" s="60"/>
    </row>
    <row r="14" spans="1:7" ht="12.75">
      <c r="A14" s="1"/>
      <c r="G14" s="60"/>
    </row>
    <row r="15" spans="1:7" ht="12.75">
      <c r="A15" s="1"/>
      <c r="G15" s="60"/>
    </row>
    <row r="16" spans="1:7" ht="12.75">
      <c r="A16" s="1"/>
      <c r="G16" s="60"/>
    </row>
    <row r="17" spans="1:7" ht="12.75">
      <c r="A17" s="1"/>
      <c r="G17" s="60"/>
    </row>
    <row r="18" spans="1:7" ht="12.75">
      <c r="A18" s="1"/>
      <c r="G18" s="60"/>
    </row>
    <row r="19" spans="1:7" ht="12.75">
      <c r="A19" s="1"/>
      <c r="G19" s="60"/>
    </row>
    <row r="20" spans="1:7" ht="12.75">
      <c r="A20" s="1"/>
      <c r="G20" s="60"/>
    </row>
    <row r="21" spans="1:7" ht="12.75">
      <c r="A21" s="1"/>
      <c r="G21" s="60"/>
    </row>
    <row r="22" spans="1:7" ht="12.75">
      <c r="A22" s="1"/>
      <c r="G22" s="60"/>
    </row>
    <row r="23" spans="1:7" ht="12.75">
      <c r="A23" s="1"/>
      <c r="G23" s="60"/>
    </row>
    <row r="24" spans="1:7" ht="12.75">
      <c r="A24" s="1"/>
      <c r="G24" s="60"/>
    </row>
    <row r="25" spans="1:7" ht="12.75">
      <c r="A25" s="1"/>
      <c r="G25" s="60"/>
    </row>
    <row r="26" spans="1:7" ht="12.75">
      <c r="A26" s="1"/>
      <c r="G26" s="60"/>
    </row>
    <row r="27" spans="1:7" ht="12.75">
      <c r="A27" s="1"/>
      <c r="G27" s="60"/>
    </row>
    <row r="28" spans="1:7" ht="12.75">
      <c r="A28" s="1"/>
      <c r="G28" s="60"/>
    </row>
    <row r="29" spans="1:7" ht="12.75">
      <c r="A29" s="1"/>
      <c r="G29" s="60"/>
    </row>
    <row r="30" spans="1:7" ht="12.75">
      <c r="A30" s="1"/>
      <c r="G30" s="60"/>
    </row>
    <row r="31" spans="1:7" ht="12.75">
      <c r="A31" s="1"/>
      <c r="G31" s="60"/>
    </row>
    <row r="32" spans="1:7" ht="12.75">
      <c r="A32" s="1"/>
      <c r="G32" s="60"/>
    </row>
    <row r="33" spans="1:7" ht="12.75">
      <c r="A33" s="1"/>
      <c r="G33" s="60"/>
    </row>
    <row r="34" spans="1:7" ht="12.75">
      <c r="A34" s="1"/>
      <c r="G34" s="60"/>
    </row>
    <row r="35" spans="1:7" ht="12.75">
      <c r="A35" s="1"/>
      <c r="G35" s="60"/>
    </row>
    <row r="36" spans="1:7" ht="12.75">
      <c r="A36" s="1"/>
      <c r="G36" s="60"/>
    </row>
    <row r="37" spans="1:7" ht="12.75">
      <c r="A37" s="1"/>
      <c r="G37" s="60"/>
    </row>
    <row r="38" spans="1:7" ht="12.75">
      <c r="A38" s="1"/>
      <c r="G38" s="60"/>
    </row>
    <row r="39" spans="1:7" ht="12.75">
      <c r="A39" s="1"/>
      <c r="G39" s="60"/>
    </row>
    <row r="40" spans="1:7" ht="12.75">
      <c r="A40" s="1"/>
      <c r="G40" s="60"/>
    </row>
    <row r="41" spans="1:7" ht="12.75">
      <c r="A41" s="1"/>
      <c r="G41" s="60"/>
    </row>
    <row r="42" spans="1:7" ht="12.75">
      <c r="A42" s="1"/>
      <c r="G42" s="60"/>
    </row>
    <row r="43" ht="12.75">
      <c r="A43" s="54"/>
    </row>
    <row r="44" ht="12.75">
      <c r="A44" s="54"/>
    </row>
    <row r="45" ht="12.75">
      <c r="A45" s="54"/>
    </row>
    <row r="46" ht="12.75">
      <c r="A46" s="54"/>
    </row>
    <row r="47" ht="12.75">
      <c r="A47" s="54"/>
    </row>
    <row r="48" ht="12.75">
      <c r="A48" s="54"/>
    </row>
    <row r="49" ht="12.75">
      <c r="A49" s="54"/>
    </row>
    <row r="50" ht="12.75">
      <c r="A50" s="54"/>
    </row>
    <row r="51" ht="12.75">
      <c r="A51" s="54"/>
    </row>
    <row r="53" spans="1:9" ht="25.5">
      <c r="A53" s="76"/>
      <c r="B53" s="145" t="s">
        <v>422</v>
      </c>
      <c r="C53" s="145" t="s">
        <v>423</v>
      </c>
      <c r="D53" s="145" t="s">
        <v>424</v>
      </c>
      <c r="E53" s="145" t="s">
        <v>425</v>
      </c>
      <c r="F53" s="145" t="s">
        <v>426</v>
      </c>
      <c r="G53" s="146" t="s">
        <v>258</v>
      </c>
      <c r="H53" s="147" t="s">
        <v>261</v>
      </c>
      <c r="I53" s="146" t="s">
        <v>250</v>
      </c>
    </row>
    <row r="54" spans="1:9" ht="12.75">
      <c r="A54" s="148" t="s">
        <v>427</v>
      </c>
      <c r="B54" s="149">
        <v>31</v>
      </c>
      <c r="C54" s="150">
        <v>45</v>
      </c>
      <c r="D54" s="150">
        <v>26</v>
      </c>
      <c r="E54" s="150">
        <v>4</v>
      </c>
      <c r="F54" s="150">
        <v>14</v>
      </c>
      <c r="G54" s="150">
        <v>4</v>
      </c>
      <c r="H54" s="149">
        <f>SUM(B54:G54)</f>
        <v>124</v>
      </c>
      <c r="I54" s="151" t="e">
        <f>(B54*$A$43+C54*$A$44+D54*#REF!+E54*#REF!+F54*#REF!)/SUM(B54:F54)</f>
        <v>#VALUE!</v>
      </c>
    </row>
    <row r="55" spans="1:9" ht="12.75">
      <c r="A55" s="152" t="s">
        <v>428</v>
      </c>
      <c r="B55" s="149">
        <v>46</v>
      </c>
      <c r="C55" s="150">
        <v>34</v>
      </c>
      <c r="D55" s="150">
        <v>17</v>
      </c>
      <c r="E55" s="150">
        <v>10</v>
      </c>
      <c r="F55" s="150">
        <v>12</v>
      </c>
      <c r="G55" s="150">
        <v>5</v>
      </c>
      <c r="H55" s="149">
        <f aca="true" t="shared" si="0" ref="H55:H63">SUM(B55:G55)</f>
        <v>124</v>
      </c>
      <c r="I55" s="151" t="e">
        <f>(B55*$A$43+C55*$A$44+D55*#REF!+E55*#REF!+F55*#REF!)/SUM(B55:F55)</f>
        <v>#VALUE!</v>
      </c>
    </row>
    <row r="56" spans="1:9" ht="12.75">
      <c r="A56" s="152" t="s">
        <v>429</v>
      </c>
      <c r="G56" s="150"/>
      <c r="H56" s="149"/>
      <c r="I56" s="151"/>
    </row>
    <row r="57" spans="1:9" ht="12.75">
      <c r="A57" s="152" t="s">
        <v>430</v>
      </c>
      <c r="B57" s="149">
        <v>13</v>
      </c>
      <c r="C57" s="150">
        <v>22</v>
      </c>
      <c r="D57" s="150">
        <v>28</v>
      </c>
      <c r="E57" s="150">
        <v>34</v>
      </c>
      <c r="F57" s="150">
        <v>23</v>
      </c>
      <c r="G57" s="150">
        <v>4</v>
      </c>
      <c r="H57" s="149">
        <f t="shared" si="0"/>
        <v>124</v>
      </c>
      <c r="I57" s="151" t="e">
        <f>(B57*$A$43+C57*$A$44+D57*#REF!+E57*#REF!+F57*#REF!)/SUM(B57:F57)</f>
        <v>#VALUE!</v>
      </c>
    </row>
    <row r="58" spans="1:9" ht="12.75">
      <c r="A58" s="152" t="s">
        <v>431</v>
      </c>
      <c r="B58" s="149">
        <v>13</v>
      </c>
      <c r="C58" s="150">
        <v>25</v>
      </c>
      <c r="D58" s="150">
        <v>18</v>
      </c>
      <c r="E58" s="150">
        <v>37</v>
      </c>
      <c r="F58" s="150">
        <v>26</v>
      </c>
      <c r="G58" s="150">
        <v>5</v>
      </c>
      <c r="H58" s="149">
        <f t="shared" si="0"/>
        <v>124</v>
      </c>
      <c r="I58" s="151" t="e">
        <f>(B58*$A$43+C58*$A$44+D58*#REF!+E58*#REF!+F58*#REF!)/SUM(B58:F58)</f>
        <v>#VALUE!</v>
      </c>
    </row>
    <row r="59" spans="1:9" ht="12.75">
      <c r="A59" s="152" t="s">
        <v>432</v>
      </c>
      <c r="B59" s="149">
        <v>4</v>
      </c>
      <c r="C59" s="150">
        <v>8</v>
      </c>
      <c r="D59" s="150">
        <v>18</v>
      </c>
      <c r="E59" s="150">
        <v>18</v>
      </c>
      <c r="F59" s="150">
        <v>73</v>
      </c>
      <c r="G59" s="150">
        <v>3</v>
      </c>
      <c r="H59" s="149">
        <f t="shared" si="0"/>
        <v>124</v>
      </c>
      <c r="I59" s="151" t="e">
        <f>(B59*$A$43+C59*$A$44+D59*#REF!+E59*#REF!+F59*#REF!)/SUM(B59:F59)</f>
        <v>#VALUE!</v>
      </c>
    </row>
    <row r="60" spans="1:9" ht="12.75">
      <c r="A60" s="152" t="s">
        <v>433</v>
      </c>
      <c r="B60" s="149">
        <v>4</v>
      </c>
      <c r="C60" s="150">
        <v>11</v>
      </c>
      <c r="D60" s="150">
        <v>14</v>
      </c>
      <c r="E60" s="150">
        <v>22</v>
      </c>
      <c r="F60" s="150">
        <v>70</v>
      </c>
      <c r="G60" s="150">
        <v>3</v>
      </c>
      <c r="H60" s="149">
        <f t="shared" si="0"/>
        <v>124</v>
      </c>
      <c r="I60" s="151" t="e">
        <f>(B60*$A$43+C60*$A$44+D60*#REF!+E60*#REF!+F60*#REF!)/SUM(B60:F60)</f>
        <v>#VALUE!</v>
      </c>
    </row>
    <row r="61" spans="1:9" ht="12.75">
      <c r="A61" s="152" t="s">
        <v>434</v>
      </c>
      <c r="B61" s="149">
        <v>7</v>
      </c>
      <c r="C61" s="150">
        <v>20</v>
      </c>
      <c r="D61" s="150">
        <v>31</v>
      </c>
      <c r="E61" s="150">
        <v>21</v>
      </c>
      <c r="F61" s="150">
        <v>42</v>
      </c>
      <c r="G61" s="150">
        <v>3</v>
      </c>
      <c r="H61" s="149">
        <f t="shared" si="0"/>
        <v>124</v>
      </c>
      <c r="I61" s="151" t="e">
        <f>(B61*$A$43+C61*$A$44+D61*#REF!+E61*#REF!+F61*#REF!)/SUM(B61:F61)</f>
        <v>#VALUE!</v>
      </c>
    </row>
    <row r="62" spans="1:9" ht="12.75">
      <c r="A62" s="152" t="s">
        <v>435</v>
      </c>
      <c r="B62" s="149">
        <v>3</v>
      </c>
      <c r="C62" s="150">
        <v>7</v>
      </c>
      <c r="D62" s="150">
        <v>29</v>
      </c>
      <c r="E62" s="150">
        <v>29</v>
      </c>
      <c r="F62" s="150">
        <v>54</v>
      </c>
      <c r="G62" s="150">
        <v>2</v>
      </c>
      <c r="H62" s="149">
        <f t="shared" si="0"/>
        <v>124</v>
      </c>
      <c r="I62" s="151" t="e">
        <f>(B62*$A$43+C62*$A$44+D62*#REF!+E62*#REF!+F62*#REF!)/SUM(B62:F62)</f>
        <v>#VALUE!</v>
      </c>
    </row>
    <row r="63" spans="1:9" ht="12.75">
      <c r="A63" s="152" t="s">
        <v>436</v>
      </c>
      <c r="B63" s="149">
        <v>5</v>
      </c>
      <c r="C63" s="150">
        <v>2</v>
      </c>
      <c r="D63" s="150">
        <v>49</v>
      </c>
      <c r="E63" s="150">
        <v>26</v>
      </c>
      <c r="F63" s="150">
        <v>34</v>
      </c>
      <c r="G63" s="150">
        <v>8</v>
      </c>
      <c r="H63" s="149">
        <f t="shared" si="0"/>
        <v>124</v>
      </c>
      <c r="I63" s="151" t="e">
        <f>(B63*$A$43+C63*$A$44+D63*#REF!+E63*#REF!+F63*#REF!)/SUM(B63:F63)</f>
        <v>#VALUE!</v>
      </c>
    </row>
    <row r="64" spans="1:9" ht="12.75">
      <c r="A64" s="152" t="s">
        <v>437</v>
      </c>
      <c r="B64" s="76"/>
      <c r="C64" s="76"/>
      <c r="D64" s="76"/>
      <c r="E64" s="76"/>
      <c r="F64" s="76"/>
      <c r="G64" s="76"/>
      <c r="H64" s="153"/>
      <c r="I64" s="76"/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5"/>
  <dimension ref="A1:I19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7.00390625" style="0" customWidth="1"/>
    <col min="2" max="2" width="12.421875" style="0" customWidth="1"/>
    <col min="3" max="3" width="9.57421875" style="0" customWidth="1"/>
    <col min="4" max="4" width="10.7109375" style="0" customWidth="1"/>
    <col min="5" max="5" width="10.28125" style="0" customWidth="1"/>
    <col min="6" max="6" width="10.140625" style="0" customWidth="1"/>
    <col min="7" max="7" width="6.00390625" style="0" customWidth="1"/>
    <col min="8" max="8" width="8.28125" style="0" customWidth="1"/>
    <col min="9" max="9" width="9.8515625" style="0" customWidth="1"/>
  </cols>
  <sheetData>
    <row r="1" spans="1:7" ht="12.75">
      <c r="A1" s="1" t="s">
        <v>421</v>
      </c>
      <c r="G1" s="60" t="s">
        <v>438</v>
      </c>
    </row>
    <row r="2" spans="1:2" ht="12.75">
      <c r="A2" s="54">
        <v>-2</v>
      </c>
      <c r="B2" t="s">
        <v>422</v>
      </c>
    </row>
    <row r="3" spans="1:2" ht="12.75">
      <c r="A3" s="54">
        <v>-1</v>
      </c>
      <c r="B3" t="s">
        <v>423</v>
      </c>
    </row>
    <row r="4" spans="1:2" ht="12.75">
      <c r="A4" s="54">
        <v>0</v>
      </c>
      <c r="B4" t="s">
        <v>424</v>
      </c>
    </row>
    <row r="5" spans="1:2" ht="12.75">
      <c r="A5" s="54" t="s">
        <v>439</v>
      </c>
      <c r="B5" t="s">
        <v>425</v>
      </c>
    </row>
    <row r="6" spans="1:2" ht="12.75">
      <c r="A6" s="54" t="s">
        <v>440</v>
      </c>
      <c r="B6" t="s">
        <v>426</v>
      </c>
    </row>
    <row r="8" spans="1:9" ht="38.25">
      <c r="A8" s="152"/>
      <c r="B8" s="145" t="s">
        <v>422</v>
      </c>
      <c r="C8" s="145" t="s">
        <v>423</v>
      </c>
      <c r="D8" s="145" t="s">
        <v>424</v>
      </c>
      <c r="E8" s="145" t="s">
        <v>425</v>
      </c>
      <c r="F8" s="145" t="s">
        <v>426</v>
      </c>
      <c r="G8" s="146" t="s">
        <v>258</v>
      </c>
      <c r="H8" s="147" t="s">
        <v>261</v>
      </c>
      <c r="I8" s="146" t="s">
        <v>250</v>
      </c>
    </row>
    <row r="9" spans="1:9" ht="12.75">
      <c r="A9" s="148" t="s">
        <v>427</v>
      </c>
      <c r="B9" s="149">
        <v>53</v>
      </c>
      <c r="C9" s="150">
        <v>67</v>
      </c>
      <c r="D9" s="150">
        <v>64</v>
      </c>
      <c r="E9" s="150">
        <v>27</v>
      </c>
      <c r="F9" s="150">
        <v>13</v>
      </c>
      <c r="G9" s="150">
        <v>36</v>
      </c>
      <c r="H9" s="83">
        <f>SUM(B9:G9)</f>
        <v>260</v>
      </c>
      <c r="I9" s="151">
        <f>(B9*$A$2+C9*$A$3+D9*$A$4+E9*$A$5+F9*$A$6)/SUM(B9:F9)</f>
        <v>-0.5357142857142857</v>
      </c>
    </row>
    <row r="10" spans="1:9" ht="12.75">
      <c r="A10" s="152" t="s">
        <v>428</v>
      </c>
      <c r="B10" s="149">
        <v>69</v>
      </c>
      <c r="C10" s="150">
        <v>73</v>
      </c>
      <c r="D10" s="150">
        <v>44</v>
      </c>
      <c r="E10" s="150">
        <v>25</v>
      </c>
      <c r="F10" s="150">
        <v>18</v>
      </c>
      <c r="G10" s="150">
        <v>31</v>
      </c>
      <c r="H10" s="83">
        <f aca="true" t="shared" si="0" ref="H10:H18">SUM(B10:G10)</f>
        <v>260</v>
      </c>
      <c r="I10" s="151">
        <f>(B10*$A$2+C10*$A$3+D10*$A$4+E10*$A$5+F10*$A$6)/SUM(B10:F10)</f>
        <v>-0.6550218340611353</v>
      </c>
    </row>
    <row r="11" spans="1:9" ht="12.75">
      <c r="A11" s="152" t="s">
        <v>429</v>
      </c>
      <c r="G11" s="150"/>
      <c r="H11" s="83">
        <f t="shared" si="0"/>
        <v>0</v>
      </c>
      <c r="I11" s="151"/>
    </row>
    <row r="12" spans="1:9" ht="12.75">
      <c r="A12" s="152" t="s">
        <v>430</v>
      </c>
      <c r="B12" s="149">
        <v>33</v>
      </c>
      <c r="C12" s="150">
        <v>29</v>
      </c>
      <c r="D12" s="150">
        <v>57</v>
      </c>
      <c r="E12" s="150">
        <v>56</v>
      </c>
      <c r="F12" s="150">
        <v>54</v>
      </c>
      <c r="G12" s="150">
        <v>31</v>
      </c>
      <c r="H12" s="83">
        <f t="shared" si="0"/>
        <v>260</v>
      </c>
      <c r="I12" s="151">
        <f>(B12*$A$2+C12*$A$3+D12*$A$4+E12*$A$5+F12*$A$6)/SUM(B12:F12)</f>
        <v>0.30131004366812225</v>
      </c>
    </row>
    <row r="13" spans="1:9" ht="12.75">
      <c r="A13" s="152" t="s">
        <v>431</v>
      </c>
      <c r="B13" s="149">
        <v>23</v>
      </c>
      <c r="C13" s="150">
        <v>29</v>
      </c>
      <c r="D13" s="150">
        <v>57</v>
      </c>
      <c r="E13" s="150">
        <v>70</v>
      </c>
      <c r="F13" s="150">
        <v>52</v>
      </c>
      <c r="G13" s="150">
        <v>29</v>
      </c>
      <c r="H13" s="83">
        <f t="shared" si="0"/>
        <v>260</v>
      </c>
      <c r="I13" s="151">
        <f aca="true" t="shared" si="1" ref="I13:I18">(B13*$A$2+C13*$A$3+D13*$A$4+E13*$A$5+F13*$A$6)/SUM(B13:F13)</f>
        <v>0.42857142857142855</v>
      </c>
    </row>
    <row r="14" spans="1:9" ht="12.75">
      <c r="A14" s="152" t="s">
        <v>432</v>
      </c>
      <c r="B14" s="149">
        <v>4</v>
      </c>
      <c r="C14" s="150">
        <v>13</v>
      </c>
      <c r="D14" s="150">
        <v>48</v>
      </c>
      <c r="E14" s="150">
        <v>59</v>
      </c>
      <c r="F14" s="150">
        <v>106</v>
      </c>
      <c r="G14" s="150">
        <v>30</v>
      </c>
      <c r="H14" s="83">
        <f t="shared" si="0"/>
        <v>260</v>
      </c>
      <c r="I14" s="151">
        <f t="shared" si="1"/>
        <v>1.0869565217391304</v>
      </c>
    </row>
    <row r="15" spans="1:9" ht="12.75">
      <c r="A15" s="152" t="s">
        <v>433</v>
      </c>
      <c r="B15" s="149">
        <v>6</v>
      </c>
      <c r="C15" s="150">
        <v>18</v>
      </c>
      <c r="D15" s="150">
        <v>41</v>
      </c>
      <c r="E15" s="150">
        <v>53</v>
      </c>
      <c r="F15" s="150">
        <v>112</v>
      </c>
      <c r="G15" s="150">
        <v>30</v>
      </c>
      <c r="H15" s="83">
        <f t="shared" si="0"/>
        <v>260</v>
      </c>
      <c r="I15" s="151">
        <f t="shared" si="1"/>
        <v>1.0739130434782609</v>
      </c>
    </row>
    <row r="16" spans="1:9" ht="12.75">
      <c r="A16" s="152" t="s">
        <v>434</v>
      </c>
      <c r="B16" s="149">
        <v>14</v>
      </c>
      <c r="C16" s="150">
        <v>39</v>
      </c>
      <c r="D16" s="150">
        <v>69</v>
      </c>
      <c r="E16" s="150">
        <v>51</v>
      </c>
      <c r="F16" s="150">
        <v>55</v>
      </c>
      <c r="G16" s="150">
        <v>32</v>
      </c>
      <c r="H16" s="83">
        <f t="shared" si="0"/>
        <v>260</v>
      </c>
      <c r="I16" s="151">
        <f t="shared" si="1"/>
        <v>0.41228070175438597</v>
      </c>
    </row>
    <row r="17" spans="1:9" ht="12.75">
      <c r="A17" s="152" t="s">
        <v>435</v>
      </c>
      <c r="B17" s="149">
        <v>4</v>
      </c>
      <c r="C17" s="150">
        <v>19</v>
      </c>
      <c r="D17" s="150">
        <v>81</v>
      </c>
      <c r="E17" s="150">
        <v>43</v>
      </c>
      <c r="F17" s="150">
        <v>81</v>
      </c>
      <c r="G17" s="150">
        <v>32</v>
      </c>
      <c r="H17" s="83">
        <f t="shared" si="0"/>
        <v>260</v>
      </c>
      <c r="I17" s="151">
        <f t="shared" si="1"/>
        <v>0.7807017543859649</v>
      </c>
    </row>
    <row r="18" spans="1:9" ht="12.75">
      <c r="A18" s="152" t="s">
        <v>436</v>
      </c>
      <c r="B18" s="149">
        <v>9</v>
      </c>
      <c r="C18" s="150">
        <v>8</v>
      </c>
      <c r="D18" s="150">
        <v>122</v>
      </c>
      <c r="E18" s="150">
        <v>34</v>
      </c>
      <c r="F18" s="150">
        <v>42</v>
      </c>
      <c r="G18" s="150">
        <v>45</v>
      </c>
      <c r="H18" s="83">
        <f t="shared" si="0"/>
        <v>260</v>
      </c>
      <c r="I18" s="151">
        <f t="shared" si="1"/>
        <v>0.42790697674418604</v>
      </c>
    </row>
    <row r="19" spans="1:9" ht="12.75">
      <c r="A19" s="152" t="s">
        <v>437</v>
      </c>
      <c r="B19" s="76"/>
      <c r="C19" s="76"/>
      <c r="D19" s="76"/>
      <c r="E19" s="76"/>
      <c r="F19" s="76"/>
      <c r="G19" s="76"/>
      <c r="H19" s="153"/>
      <c r="I19" s="76"/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15"/>
  <dimension ref="A1:I18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8.28125" style="0" customWidth="1"/>
  </cols>
  <sheetData>
    <row r="1" spans="1:7" ht="12.75">
      <c r="A1" s="31" t="s">
        <v>441</v>
      </c>
      <c r="G1" s="60" t="s">
        <v>442</v>
      </c>
    </row>
    <row r="2" spans="1:2" ht="12.75">
      <c r="A2" s="54">
        <v>-2</v>
      </c>
      <c r="B2" t="s">
        <v>422</v>
      </c>
    </row>
    <row r="3" spans="1:2" ht="12.75">
      <c r="A3" s="54">
        <v>-1</v>
      </c>
      <c r="B3" t="s">
        <v>423</v>
      </c>
    </row>
    <row r="4" spans="1:2" ht="12.75">
      <c r="A4" s="54">
        <v>0</v>
      </c>
      <c r="B4" t="s">
        <v>424</v>
      </c>
    </row>
    <row r="5" spans="1:2" ht="12.75">
      <c r="A5" s="54" t="s">
        <v>439</v>
      </c>
      <c r="B5" t="s">
        <v>425</v>
      </c>
    </row>
    <row r="6" spans="1:2" ht="12.75">
      <c r="A6" s="54" t="s">
        <v>440</v>
      </c>
      <c r="B6" t="s">
        <v>426</v>
      </c>
    </row>
    <row r="8" spans="1:9" ht="38.25">
      <c r="A8" s="152"/>
      <c r="B8" s="145" t="s">
        <v>422</v>
      </c>
      <c r="C8" s="145" t="s">
        <v>423</v>
      </c>
      <c r="D8" s="145" t="s">
        <v>424</v>
      </c>
      <c r="E8" s="145" t="s">
        <v>425</v>
      </c>
      <c r="F8" s="145" t="s">
        <v>426</v>
      </c>
      <c r="G8" s="146" t="s">
        <v>258</v>
      </c>
      <c r="H8" s="147" t="s">
        <v>261</v>
      </c>
      <c r="I8" s="146" t="s">
        <v>250</v>
      </c>
    </row>
    <row r="9" spans="1:9" ht="12.75">
      <c r="A9" s="148" t="s">
        <v>427</v>
      </c>
      <c r="B9" s="149">
        <v>58</v>
      </c>
      <c r="C9" s="150">
        <v>32</v>
      </c>
      <c r="D9" s="150">
        <v>20</v>
      </c>
      <c r="E9" s="150">
        <v>6</v>
      </c>
      <c r="F9" s="150">
        <v>2</v>
      </c>
      <c r="G9" s="150">
        <v>6</v>
      </c>
      <c r="H9" s="83">
        <f>SUM(B9:G9)</f>
        <v>124</v>
      </c>
      <c r="I9" s="151">
        <f>(B9*$A$2+C9*$A$3+D9*$A$4+E9*$A$5+F9*$A$6)/SUM(B9:F9)</f>
        <v>-1.1694915254237288</v>
      </c>
    </row>
    <row r="10" spans="1:9" ht="12.75">
      <c r="A10" s="152" t="s">
        <v>428</v>
      </c>
      <c r="B10" s="149">
        <v>68</v>
      </c>
      <c r="C10" s="150">
        <v>26</v>
      </c>
      <c r="D10" s="150">
        <v>10</v>
      </c>
      <c r="E10" s="150">
        <v>6</v>
      </c>
      <c r="F10" s="150">
        <v>7</v>
      </c>
      <c r="G10" s="150">
        <v>7</v>
      </c>
      <c r="H10" s="83">
        <f aca="true" t="shared" si="0" ref="H10:H18">SUM(B10:G10)</f>
        <v>124</v>
      </c>
      <c r="I10" s="151">
        <f>(B10*$A$2+C10*$A$3+D10*$A$4+E10*$A$5+F10*$A$6)/SUM(B10:F10)</f>
        <v>-1.2136752136752136</v>
      </c>
    </row>
    <row r="11" spans="1:9" ht="12.75">
      <c r="A11" s="152" t="s">
        <v>443</v>
      </c>
      <c r="B11" s="149">
        <v>43</v>
      </c>
      <c r="C11" s="150">
        <v>17</v>
      </c>
      <c r="D11" s="150">
        <v>35</v>
      </c>
      <c r="E11" s="150">
        <v>12</v>
      </c>
      <c r="F11" s="150">
        <v>7</v>
      </c>
      <c r="G11" s="150">
        <v>10</v>
      </c>
      <c r="H11" s="83">
        <f t="shared" si="0"/>
        <v>124</v>
      </c>
      <c r="I11" s="151">
        <f aca="true" t="shared" si="1" ref="I11:I18">(B11*$A$2+C11*$A$3+D11*$A$4+E11*$A$5+F11*$A$6)/SUM(B11:F11)</f>
        <v>-0.6754385964912281</v>
      </c>
    </row>
    <row r="12" spans="1:9" ht="12.75">
      <c r="A12" s="152" t="s">
        <v>444</v>
      </c>
      <c r="B12" s="149">
        <v>33</v>
      </c>
      <c r="C12" s="150">
        <v>21</v>
      </c>
      <c r="D12" s="150">
        <v>31</v>
      </c>
      <c r="E12" s="150">
        <v>20</v>
      </c>
      <c r="F12" s="150">
        <v>8</v>
      </c>
      <c r="G12" s="150">
        <v>11</v>
      </c>
      <c r="H12" s="83">
        <f t="shared" si="0"/>
        <v>124</v>
      </c>
      <c r="I12" s="151">
        <f t="shared" si="1"/>
        <v>-0.45132743362831856</v>
      </c>
    </row>
    <row r="13" spans="1:9" ht="12.75">
      <c r="A13" s="152" t="s">
        <v>431</v>
      </c>
      <c r="B13" s="149">
        <v>4</v>
      </c>
      <c r="C13" s="150">
        <v>5</v>
      </c>
      <c r="D13" s="150">
        <v>22</v>
      </c>
      <c r="E13" s="150">
        <v>32</v>
      </c>
      <c r="F13" s="150">
        <v>53</v>
      </c>
      <c r="G13" s="150">
        <v>8</v>
      </c>
      <c r="H13" s="83">
        <f t="shared" si="0"/>
        <v>124</v>
      </c>
      <c r="I13" s="151">
        <f t="shared" si="1"/>
        <v>1.0775862068965518</v>
      </c>
    </row>
    <row r="14" spans="1:9" ht="12.75">
      <c r="A14" s="152" t="s">
        <v>445</v>
      </c>
      <c r="B14" s="149">
        <v>8</v>
      </c>
      <c r="C14" s="150">
        <v>5</v>
      </c>
      <c r="D14" s="150">
        <v>10</v>
      </c>
      <c r="E14" s="150">
        <v>26</v>
      </c>
      <c r="F14" s="150">
        <v>69</v>
      </c>
      <c r="G14" s="150">
        <v>6</v>
      </c>
      <c r="H14" s="83">
        <f t="shared" si="0"/>
        <v>124</v>
      </c>
      <c r="I14" s="151">
        <f t="shared" si="1"/>
        <v>1.2118644067796611</v>
      </c>
    </row>
    <row r="15" spans="1:9" ht="12.75">
      <c r="A15" s="152" t="s">
        <v>432</v>
      </c>
      <c r="B15" s="149">
        <v>3</v>
      </c>
      <c r="C15" s="150">
        <v>7</v>
      </c>
      <c r="D15" s="150">
        <v>11</v>
      </c>
      <c r="E15" s="150">
        <v>32</v>
      </c>
      <c r="F15" s="150">
        <v>64</v>
      </c>
      <c r="G15" s="150">
        <v>7</v>
      </c>
      <c r="H15" s="83">
        <f t="shared" si="0"/>
        <v>124</v>
      </c>
      <c r="I15" s="151">
        <f t="shared" si="1"/>
        <v>1.2564102564102564</v>
      </c>
    </row>
    <row r="16" spans="1:9" ht="12.75">
      <c r="A16" s="152" t="s">
        <v>446</v>
      </c>
      <c r="B16" s="149">
        <v>7</v>
      </c>
      <c r="C16" s="150">
        <v>8</v>
      </c>
      <c r="D16" s="150">
        <v>32</v>
      </c>
      <c r="E16" s="150">
        <v>35</v>
      </c>
      <c r="F16" s="150">
        <v>27</v>
      </c>
      <c r="G16" s="150">
        <v>15</v>
      </c>
      <c r="H16" s="83">
        <f t="shared" si="0"/>
        <v>124</v>
      </c>
      <c r="I16" s="151">
        <f t="shared" si="1"/>
        <v>0.6146788990825688</v>
      </c>
    </row>
    <row r="17" spans="1:9" ht="12.75">
      <c r="A17" s="152" t="s">
        <v>435</v>
      </c>
      <c r="B17" s="149">
        <v>5</v>
      </c>
      <c r="C17" s="150">
        <v>8</v>
      </c>
      <c r="D17" s="150">
        <v>36</v>
      </c>
      <c r="E17" s="150">
        <v>20</v>
      </c>
      <c r="F17" s="150">
        <v>29</v>
      </c>
      <c r="G17" s="150">
        <v>26</v>
      </c>
      <c r="H17" s="83">
        <f t="shared" si="0"/>
        <v>124</v>
      </c>
      <c r="I17" s="151">
        <f t="shared" si="1"/>
        <v>0.6122448979591837</v>
      </c>
    </row>
    <row r="18" spans="1:9" ht="12.75">
      <c r="A18" s="152" t="s">
        <v>436</v>
      </c>
      <c r="B18" s="149">
        <v>15</v>
      </c>
      <c r="C18" s="150">
        <v>2</v>
      </c>
      <c r="D18" s="150">
        <v>54</v>
      </c>
      <c r="E18" s="150">
        <v>16</v>
      </c>
      <c r="F18" s="150">
        <v>9</v>
      </c>
      <c r="G18" s="150">
        <v>28</v>
      </c>
      <c r="H18" s="83">
        <f t="shared" si="0"/>
        <v>124</v>
      </c>
      <c r="I18" s="151">
        <f t="shared" si="1"/>
        <v>0.020833333333333332</v>
      </c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17"/>
  <dimension ref="A1:I18"/>
  <sheetViews>
    <sheetView showGridLines="0" showRowColHeaders="0" workbookViewId="0" topLeftCell="A1">
      <selection activeCell="A20" sqref="A20"/>
    </sheetView>
  </sheetViews>
  <sheetFormatPr defaultColWidth="11.421875" defaultRowHeight="12.75"/>
  <cols>
    <col min="1" max="1" width="38.28125" style="0" customWidth="1"/>
  </cols>
  <sheetData>
    <row r="1" spans="1:7" ht="12.75">
      <c r="A1" s="1" t="s">
        <v>421</v>
      </c>
      <c r="G1" s="60" t="s">
        <v>442</v>
      </c>
    </row>
    <row r="2" spans="1:2" ht="12.75">
      <c r="A2" s="54">
        <v>-2</v>
      </c>
      <c r="B2" t="s">
        <v>422</v>
      </c>
    </row>
    <row r="3" spans="1:2" ht="12.75">
      <c r="A3" s="54">
        <v>-1</v>
      </c>
      <c r="B3" t="s">
        <v>423</v>
      </c>
    </row>
    <row r="4" spans="1:2" ht="12.75">
      <c r="A4" s="54">
        <v>0</v>
      </c>
      <c r="B4" t="s">
        <v>424</v>
      </c>
    </row>
    <row r="5" spans="1:2" ht="12.75">
      <c r="A5" s="54" t="s">
        <v>439</v>
      </c>
      <c r="B5" t="s">
        <v>425</v>
      </c>
    </row>
    <row r="6" spans="1:2" ht="12.75">
      <c r="A6" s="54" t="s">
        <v>440</v>
      </c>
      <c r="B6" t="s">
        <v>426</v>
      </c>
    </row>
    <row r="8" spans="1:9" ht="38.25">
      <c r="A8" s="152"/>
      <c r="B8" s="145" t="s">
        <v>422</v>
      </c>
      <c r="C8" s="145" t="s">
        <v>423</v>
      </c>
      <c r="D8" s="145" t="s">
        <v>424</v>
      </c>
      <c r="E8" s="145" t="s">
        <v>425</v>
      </c>
      <c r="F8" s="145" t="s">
        <v>426</v>
      </c>
      <c r="G8" s="146" t="s">
        <v>258</v>
      </c>
      <c r="H8" s="147" t="s">
        <v>261</v>
      </c>
      <c r="I8" s="146" t="s">
        <v>250</v>
      </c>
    </row>
    <row r="9" spans="1:9" ht="12.75">
      <c r="A9" s="148" t="s">
        <v>427</v>
      </c>
      <c r="B9" s="149">
        <v>104</v>
      </c>
      <c r="C9" s="150">
        <v>96</v>
      </c>
      <c r="D9" s="150">
        <v>32</v>
      </c>
      <c r="E9" s="150">
        <v>16</v>
      </c>
      <c r="F9" s="150">
        <v>2</v>
      </c>
      <c r="G9" s="150">
        <v>10</v>
      </c>
      <c r="H9" s="83">
        <f aca="true" t="shared" si="0" ref="H9:H18">SUM(B9:G9)</f>
        <v>260</v>
      </c>
      <c r="I9" s="151">
        <f aca="true" t="shared" si="1" ref="I9:I18">(B9*$A$2+C9*$A$3+D9*$A$4+E9*$A$5+F9*$A$6)/SUM(B9:F9)</f>
        <v>-1.136</v>
      </c>
    </row>
    <row r="10" spans="1:9" ht="12.75">
      <c r="A10" s="152" t="s">
        <v>428</v>
      </c>
      <c r="B10" s="149">
        <v>125</v>
      </c>
      <c r="C10" s="150">
        <v>80</v>
      </c>
      <c r="D10" s="150">
        <v>26</v>
      </c>
      <c r="E10" s="150">
        <v>11</v>
      </c>
      <c r="F10" s="150">
        <v>8</v>
      </c>
      <c r="G10" s="150">
        <v>10</v>
      </c>
      <c r="H10" s="83">
        <f t="shared" si="0"/>
        <v>260</v>
      </c>
      <c r="I10" s="151">
        <f t="shared" si="1"/>
        <v>-1.212</v>
      </c>
    </row>
    <row r="11" spans="1:9" ht="12.75">
      <c r="A11" s="152" t="s">
        <v>443</v>
      </c>
      <c r="B11" s="149">
        <v>82</v>
      </c>
      <c r="C11" s="150">
        <v>38</v>
      </c>
      <c r="D11" s="150">
        <v>67</v>
      </c>
      <c r="E11" s="150">
        <v>31</v>
      </c>
      <c r="F11" s="150">
        <v>26</v>
      </c>
      <c r="G11" s="150">
        <v>16</v>
      </c>
      <c r="H11" s="83">
        <f t="shared" si="0"/>
        <v>260</v>
      </c>
      <c r="I11" s="151">
        <f t="shared" si="1"/>
        <v>-0.48770491803278687</v>
      </c>
    </row>
    <row r="12" spans="1:9" ht="12.75">
      <c r="A12" s="152" t="s">
        <v>444</v>
      </c>
      <c r="B12" s="149">
        <v>64</v>
      </c>
      <c r="C12" s="150">
        <v>52</v>
      </c>
      <c r="D12" s="150">
        <v>77</v>
      </c>
      <c r="E12" s="150">
        <v>33</v>
      </c>
      <c r="F12" s="150">
        <v>17</v>
      </c>
      <c r="G12" s="150">
        <v>17</v>
      </c>
      <c r="H12" s="83">
        <f t="shared" si="0"/>
        <v>260</v>
      </c>
      <c r="I12" s="151">
        <f t="shared" si="1"/>
        <v>-0.46502057613168724</v>
      </c>
    </row>
    <row r="13" spans="1:9" ht="12.75">
      <c r="A13" s="152" t="s">
        <v>431</v>
      </c>
      <c r="B13" s="149">
        <v>5</v>
      </c>
      <c r="C13" s="150">
        <v>28</v>
      </c>
      <c r="D13" s="150">
        <v>65</v>
      </c>
      <c r="E13" s="150">
        <v>45</v>
      </c>
      <c r="F13" s="150">
        <v>106</v>
      </c>
      <c r="G13" s="150">
        <v>11</v>
      </c>
      <c r="H13" s="83">
        <f t="shared" si="0"/>
        <v>260</v>
      </c>
      <c r="I13" s="151">
        <f t="shared" si="1"/>
        <v>0.8795180722891566</v>
      </c>
    </row>
    <row r="14" spans="1:9" ht="12.75">
      <c r="A14" s="152" t="s">
        <v>445</v>
      </c>
      <c r="B14" s="149">
        <v>13</v>
      </c>
      <c r="C14" s="150">
        <v>39</v>
      </c>
      <c r="D14" s="150">
        <v>48</v>
      </c>
      <c r="E14" s="150">
        <v>54</v>
      </c>
      <c r="F14" s="150">
        <v>99</v>
      </c>
      <c r="G14" s="150">
        <v>7</v>
      </c>
      <c r="H14" s="83">
        <f t="shared" si="0"/>
        <v>260</v>
      </c>
      <c r="I14" s="151">
        <f t="shared" si="1"/>
        <v>0.7391304347826086</v>
      </c>
    </row>
    <row r="15" spans="1:9" ht="12.75">
      <c r="A15" s="152" t="s">
        <v>432</v>
      </c>
      <c r="B15" s="149">
        <v>7</v>
      </c>
      <c r="C15" s="150">
        <v>22</v>
      </c>
      <c r="D15" s="150">
        <v>49</v>
      </c>
      <c r="E15" s="150">
        <v>63</v>
      </c>
      <c r="F15" s="150">
        <v>110</v>
      </c>
      <c r="G15" s="150">
        <v>9</v>
      </c>
      <c r="H15" s="83">
        <f t="shared" si="0"/>
        <v>260</v>
      </c>
      <c r="I15" s="151">
        <f t="shared" si="1"/>
        <v>0.9840637450199203</v>
      </c>
    </row>
    <row r="16" spans="1:9" ht="12.75">
      <c r="A16" s="152" t="s">
        <v>446</v>
      </c>
      <c r="B16" s="149">
        <v>16</v>
      </c>
      <c r="C16" s="150">
        <v>19</v>
      </c>
      <c r="D16" s="150">
        <v>88</v>
      </c>
      <c r="E16" s="150">
        <v>56</v>
      </c>
      <c r="F16" s="150">
        <v>55</v>
      </c>
      <c r="G16" s="150">
        <v>26</v>
      </c>
      <c r="H16" s="83">
        <f t="shared" si="0"/>
        <v>260</v>
      </c>
      <c r="I16" s="151">
        <f t="shared" si="1"/>
        <v>0.49145299145299143</v>
      </c>
    </row>
    <row r="17" spans="1:9" ht="12.75">
      <c r="A17" s="152" t="s">
        <v>435</v>
      </c>
      <c r="B17" s="149">
        <v>12</v>
      </c>
      <c r="C17" s="150">
        <v>6</v>
      </c>
      <c r="D17" s="150">
        <v>131</v>
      </c>
      <c r="E17" s="150">
        <v>30</v>
      </c>
      <c r="F17" s="150">
        <v>39</v>
      </c>
      <c r="G17" s="150">
        <v>42</v>
      </c>
      <c r="H17" s="83">
        <f t="shared" si="0"/>
        <v>260</v>
      </c>
      <c r="I17" s="151">
        <f t="shared" si="1"/>
        <v>0.3577981651376147</v>
      </c>
    </row>
    <row r="18" spans="1:9" ht="12.75">
      <c r="A18" s="152" t="s">
        <v>436</v>
      </c>
      <c r="B18" s="149">
        <v>28</v>
      </c>
      <c r="C18" s="150">
        <v>5</v>
      </c>
      <c r="D18" s="150">
        <v>140</v>
      </c>
      <c r="E18" s="150">
        <v>18</v>
      </c>
      <c r="F18" s="150">
        <v>14</v>
      </c>
      <c r="G18" s="150">
        <v>55</v>
      </c>
      <c r="H18" s="83">
        <f t="shared" si="0"/>
        <v>260</v>
      </c>
      <c r="I18" s="151">
        <f t="shared" si="1"/>
        <v>-0.07317073170731707</v>
      </c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22"/>
  <sheetViews>
    <sheetView showRowColHeaders="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spans="1:2" ht="12.75">
      <c r="A1" t="s">
        <v>313</v>
      </c>
      <c r="B1" t="s">
        <v>247</v>
      </c>
    </row>
    <row r="2" spans="1:2" ht="12.75">
      <c r="A2" t="s">
        <v>315</v>
      </c>
      <c r="B2">
        <v>1</v>
      </c>
    </row>
    <row r="3" spans="1:2" ht="12.75">
      <c r="A3" t="s">
        <v>317</v>
      </c>
      <c r="B3">
        <v>1</v>
      </c>
    </row>
    <row r="4" spans="1:2" ht="12.75">
      <c r="A4" t="s">
        <v>317</v>
      </c>
      <c r="B4">
        <v>1</v>
      </c>
    </row>
    <row r="5" spans="1:2" ht="12.75">
      <c r="A5" t="s">
        <v>320</v>
      </c>
      <c r="B5">
        <v>1</v>
      </c>
    </row>
    <row r="6" spans="1:2" ht="12.75">
      <c r="A6" t="s">
        <v>322</v>
      </c>
      <c r="B6">
        <v>1</v>
      </c>
    </row>
    <row r="7" spans="1:2" ht="12.75">
      <c r="A7" t="s">
        <v>324</v>
      </c>
      <c r="B7">
        <v>1</v>
      </c>
    </row>
    <row r="8" spans="1:2" ht="12.75">
      <c r="A8" t="s">
        <v>324</v>
      </c>
      <c r="B8">
        <v>1</v>
      </c>
    </row>
    <row r="9" spans="1:2" ht="12.75">
      <c r="A9" t="s">
        <v>315</v>
      </c>
      <c r="B9">
        <v>1</v>
      </c>
    </row>
    <row r="10" spans="1:2" ht="12.75">
      <c r="A10" t="s">
        <v>315</v>
      </c>
      <c r="B10">
        <v>1</v>
      </c>
    </row>
    <row r="11" spans="1:2" ht="12.75">
      <c r="A11" t="s">
        <v>320</v>
      </c>
      <c r="B11">
        <v>1</v>
      </c>
    </row>
    <row r="12" spans="1:2" ht="12.75">
      <c r="A12" t="s">
        <v>330</v>
      </c>
      <c r="B12">
        <v>1</v>
      </c>
    </row>
    <row r="13" spans="1:2" ht="12.75">
      <c r="A13" t="s">
        <v>330</v>
      </c>
      <c r="B13">
        <v>1</v>
      </c>
    </row>
    <row r="14" spans="1:2" ht="12.75">
      <c r="A14" t="s">
        <v>333</v>
      </c>
      <c r="B14">
        <v>1</v>
      </c>
    </row>
    <row r="15" spans="1:2" ht="12.75">
      <c r="A15" t="s">
        <v>333</v>
      </c>
      <c r="B15">
        <v>1</v>
      </c>
    </row>
    <row r="16" spans="1:2" ht="12.75">
      <c r="A16" t="s">
        <v>320</v>
      </c>
      <c r="B16">
        <v>1</v>
      </c>
    </row>
    <row r="17" spans="1:2" ht="12.75">
      <c r="A17" t="s">
        <v>333</v>
      </c>
      <c r="B17">
        <v>1</v>
      </c>
    </row>
    <row r="18" spans="1:2" ht="12.75">
      <c r="A18" t="s">
        <v>315</v>
      </c>
      <c r="B18">
        <v>3</v>
      </c>
    </row>
    <row r="19" spans="1:2" ht="12.75">
      <c r="A19" t="s">
        <v>333</v>
      </c>
      <c r="B19">
        <v>1</v>
      </c>
    </row>
    <row r="20" spans="1:2" ht="12.75">
      <c r="A20" t="s">
        <v>315</v>
      </c>
      <c r="B20">
        <v>1</v>
      </c>
    </row>
    <row r="21" spans="1:2" ht="12.75">
      <c r="A21" t="s">
        <v>341</v>
      </c>
      <c r="B21">
        <v>1</v>
      </c>
    </row>
    <row r="22" spans="1:2" ht="12.75">
      <c r="A22" t="s">
        <v>315</v>
      </c>
      <c r="B22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/>
  <dimension ref="A1:H106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55.57421875" style="0" customWidth="1"/>
    <col min="2" max="5" width="11.421875" style="40" customWidth="1"/>
    <col min="6" max="6" width="21.00390625" style="40" customWidth="1"/>
    <col min="7" max="8" width="11.421875" style="40" customWidth="1"/>
  </cols>
  <sheetData>
    <row r="1" spans="1:8" s="1" customFormat="1" ht="12.75">
      <c r="A1" s="1" t="s">
        <v>48</v>
      </c>
      <c r="B1" s="42"/>
      <c r="C1" s="42"/>
      <c r="D1" s="42"/>
      <c r="E1" s="42"/>
      <c r="F1" s="42"/>
      <c r="G1" s="42"/>
      <c r="H1" s="42"/>
    </row>
    <row r="2" spans="2:8" s="1" customFormat="1" ht="12.75">
      <c r="B2" s="42"/>
      <c r="C2" s="42"/>
      <c r="D2" s="42"/>
      <c r="E2" s="42"/>
      <c r="G2" s="42"/>
      <c r="H2" s="42"/>
    </row>
    <row r="3" spans="1:8" s="1" customFormat="1" ht="12.75">
      <c r="A3" s="41" t="s">
        <v>204</v>
      </c>
      <c r="C3"/>
      <c r="D3" s="42"/>
      <c r="E3" s="42"/>
      <c r="F3" s="22" t="s">
        <v>203</v>
      </c>
      <c r="G3" s="42"/>
      <c r="H3" s="42"/>
    </row>
    <row r="4" spans="1:8" s="1" customFormat="1" ht="12.75">
      <c r="A4" s="41" t="s">
        <v>205</v>
      </c>
      <c r="C4"/>
      <c r="D4" s="42"/>
      <c r="E4" s="42"/>
      <c r="F4" s="42"/>
      <c r="G4" s="42"/>
      <c r="H4" s="42"/>
    </row>
    <row r="5" spans="3:8" s="1" customFormat="1" ht="12.75">
      <c r="C5"/>
      <c r="D5" s="42"/>
      <c r="E5" s="42"/>
      <c r="F5" s="42"/>
      <c r="G5" s="42"/>
      <c r="H5" s="42"/>
    </row>
    <row r="6" spans="3:8" s="1" customFormat="1" ht="12.75">
      <c r="C6"/>
      <c r="D6" s="42"/>
      <c r="E6" s="42"/>
      <c r="F6" s="42"/>
      <c r="G6" s="42"/>
      <c r="H6" s="42"/>
    </row>
    <row r="7" spans="3:8" s="1" customFormat="1" ht="12.75">
      <c r="C7"/>
      <c r="D7" s="42"/>
      <c r="E7" s="42"/>
      <c r="F7" s="42"/>
      <c r="G7" s="42"/>
      <c r="H7" s="42"/>
    </row>
    <row r="8" spans="3:8" s="1" customFormat="1" ht="12.75">
      <c r="C8"/>
      <c r="D8" s="42"/>
      <c r="E8" s="42"/>
      <c r="F8" s="42"/>
      <c r="G8" s="42"/>
      <c r="H8" s="42"/>
    </row>
    <row r="9" spans="3:8" s="1" customFormat="1" ht="12.75">
      <c r="C9"/>
      <c r="D9" s="42"/>
      <c r="E9" s="42"/>
      <c r="F9" s="42"/>
      <c r="G9" s="42"/>
      <c r="H9" s="42"/>
    </row>
    <row r="10" spans="3:8" s="1" customFormat="1" ht="12.75">
      <c r="C10"/>
      <c r="D10" s="42"/>
      <c r="E10" s="42"/>
      <c r="F10" s="42"/>
      <c r="G10" s="42"/>
      <c r="H10" s="42"/>
    </row>
    <row r="11" spans="3:8" s="1" customFormat="1" ht="12.75">
      <c r="C11"/>
      <c r="D11" s="42"/>
      <c r="E11" s="42"/>
      <c r="F11" s="42"/>
      <c r="G11" s="42"/>
      <c r="H11" s="42"/>
    </row>
    <row r="12" spans="3:8" s="1" customFormat="1" ht="12.75">
      <c r="C12"/>
      <c r="D12" s="42"/>
      <c r="E12" s="42"/>
      <c r="F12" s="42"/>
      <c r="G12" s="42"/>
      <c r="H12" s="42"/>
    </row>
    <row r="13" spans="3:8" s="1" customFormat="1" ht="12.75">
      <c r="C13"/>
      <c r="D13" s="42"/>
      <c r="E13" s="42"/>
      <c r="F13" s="42"/>
      <c r="G13" s="42"/>
      <c r="H13" s="42"/>
    </row>
    <row r="14" spans="3:8" s="1" customFormat="1" ht="12.75">
      <c r="C14"/>
      <c r="D14" s="42"/>
      <c r="E14" s="42"/>
      <c r="F14" s="42"/>
      <c r="G14" s="42"/>
      <c r="H14" s="42"/>
    </row>
    <row r="15" spans="3:8" s="1" customFormat="1" ht="12.75">
      <c r="C15"/>
      <c r="D15" s="42"/>
      <c r="E15" s="42"/>
      <c r="F15" s="42"/>
      <c r="G15" s="42"/>
      <c r="H15" s="42"/>
    </row>
    <row r="16" spans="3:8" s="1" customFormat="1" ht="12.75">
      <c r="C16"/>
      <c r="D16" s="42"/>
      <c r="E16" s="42"/>
      <c r="F16" s="42"/>
      <c r="G16" s="42"/>
      <c r="H16" s="42"/>
    </row>
    <row r="17" spans="3:8" s="1" customFormat="1" ht="12.75">
      <c r="C17"/>
      <c r="D17" s="42"/>
      <c r="E17" s="42"/>
      <c r="F17" s="42"/>
      <c r="G17" s="42"/>
      <c r="H17" s="42"/>
    </row>
    <row r="18" spans="3:8" s="1" customFormat="1" ht="12.75">
      <c r="C18"/>
      <c r="D18" s="42"/>
      <c r="E18" s="42"/>
      <c r="F18" s="42"/>
      <c r="G18" s="42"/>
      <c r="H18" s="42"/>
    </row>
    <row r="19" spans="3:8" s="1" customFormat="1" ht="12.75">
      <c r="C19"/>
      <c r="D19" s="42"/>
      <c r="E19" s="42"/>
      <c r="F19" s="42"/>
      <c r="G19" s="42"/>
      <c r="H19" s="42"/>
    </row>
    <row r="20" spans="3:8" s="1" customFormat="1" ht="12.75">
      <c r="C20"/>
      <c r="D20" s="42"/>
      <c r="E20" s="42"/>
      <c r="F20" s="42"/>
      <c r="G20" s="42"/>
      <c r="H20" s="42"/>
    </row>
    <row r="21" spans="3:8" s="1" customFormat="1" ht="12.75">
      <c r="C21"/>
      <c r="D21" s="42"/>
      <c r="E21" s="42"/>
      <c r="F21" s="42"/>
      <c r="G21" s="42"/>
      <c r="H21" s="42"/>
    </row>
    <row r="22" spans="3:8" s="1" customFormat="1" ht="12.75">
      <c r="C22"/>
      <c r="D22" s="42"/>
      <c r="E22" s="42"/>
      <c r="F22" s="42"/>
      <c r="G22" s="42"/>
      <c r="H22" s="42"/>
    </row>
    <row r="23" spans="3:8" s="1" customFormat="1" ht="12.75">
      <c r="C23"/>
      <c r="D23" s="42"/>
      <c r="E23" s="42"/>
      <c r="F23" s="42"/>
      <c r="G23" s="42"/>
      <c r="H23" s="42"/>
    </row>
    <row r="24" spans="3:8" s="1" customFormat="1" ht="12.75">
      <c r="C24"/>
      <c r="D24" s="42"/>
      <c r="E24" s="42"/>
      <c r="F24" s="42"/>
      <c r="G24" s="42"/>
      <c r="H24" s="42"/>
    </row>
    <row r="25" spans="3:8" s="1" customFormat="1" ht="12.75">
      <c r="C25"/>
      <c r="D25" s="42"/>
      <c r="E25" s="42"/>
      <c r="F25" s="42"/>
      <c r="G25" s="42"/>
      <c r="H25" s="42"/>
    </row>
    <row r="26" spans="3:8" s="1" customFormat="1" ht="12.75">
      <c r="C26"/>
      <c r="D26" s="42"/>
      <c r="E26" s="42"/>
      <c r="F26" s="42"/>
      <c r="G26" s="42"/>
      <c r="H26" s="42"/>
    </row>
    <row r="27" spans="3:8" s="1" customFormat="1" ht="12.75">
      <c r="C27"/>
      <c r="D27" s="42"/>
      <c r="E27" s="42"/>
      <c r="F27" s="42"/>
      <c r="G27" s="42"/>
      <c r="H27" s="42"/>
    </row>
    <row r="28" spans="3:8" s="1" customFormat="1" ht="12.75">
      <c r="C28"/>
      <c r="D28" s="42"/>
      <c r="E28" s="42"/>
      <c r="F28" s="42"/>
      <c r="G28" s="42"/>
      <c r="H28" s="42"/>
    </row>
    <row r="29" spans="3:8" s="1" customFormat="1" ht="12.75">
      <c r="C29"/>
      <c r="D29" s="42"/>
      <c r="E29" s="42"/>
      <c r="F29" s="42"/>
      <c r="G29" s="42"/>
      <c r="H29" s="42"/>
    </row>
    <row r="30" spans="3:8" s="1" customFormat="1" ht="12.75">
      <c r="C30"/>
      <c r="D30" s="42"/>
      <c r="E30" s="42"/>
      <c r="F30" s="42"/>
      <c r="G30" s="42"/>
      <c r="H30" s="42"/>
    </row>
    <row r="31" spans="3:8" s="1" customFormat="1" ht="12.75">
      <c r="C31"/>
      <c r="D31" s="42"/>
      <c r="E31" s="42"/>
      <c r="F31" s="42"/>
      <c r="G31" s="42"/>
      <c r="H31" s="42"/>
    </row>
    <row r="32" spans="1:8" ht="12.75">
      <c r="A32" s="1" t="s">
        <v>257</v>
      </c>
      <c r="B32" s="52">
        <v>1</v>
      </c>
      <c r="C32" s="52">
        <v>2</v>
      </c>
      <c r="D32" s="52">
        <v>3</v>
      </c>
      <c r="E32" s="52">
        <v>4</v>
      </c>
      <c r="F32" s="52">
        <v>5</v>
      </c>
      <c r="G32" s="52" t="s">
        <v>258</v>
      </c>
      <c r="H32" s="52" t="s">
        <v>259</v>
      </c>
    </row>
    <row r="34" spans="1:8" ht="12.75">
      <c r="A34" s="1" t="s">
        <v>260</v>
      </c>
      <c r="B34" s="63"/>
      <c r="C34" s="63"/>
      <c r="D34" s="63"/>
      <c r="E34" s="63"/>
      <c r="F34" s="63"/>
      <c r="G34" s="63"/>
      <c r="H34" s="63"/>
    </row>
    <row r="35" spans="1:8" ht="12.75">
      <c r="A35" s="45" t="s">
        <v>261</v>
      </c>
      <c r="B35" s="62">
        <v>12</v>
      </c>
      <c r="C35" s="62">
        <v>39</v>
      </c>
      <c r="D35" s="62">
        <v>153</v>
      </c>
      <c r="E35" s="62">
        <v>126</v>
      </c>
      <c r="F35" s="62">
        <v>42</v>
      </c>
      <c r="G35" s="62">
        <v>12</v>
      </c>
      <c r="H35" s="62">
        <v>384</v>
      </c>
    </row>
    <row r="36" spans="1:8" ht="12.75">
      <c r="A36" s="64" t="s">
        <v>248</v>
      </c>
      <c r="B36" s="62">
        <v>4</v>
      </c>
      <c r="C36" s="62">
        <v>16</v>
      </c>
      <c r="D36" s="62">
        <v>49</v>
      </c>
      <c r="E36" s="62">
        <v>47</v>
      </c>
      <c r="F36" s="62">
        <v>8</v>
      </c>
      <c r="G36" s="63">
        <v>0</v>
      </c>
      <c r="H36" s="62">
        <v>124</v>
      </c>
    </row>
    <row r="37" spans="1:8" ht="12.75">
      <c r="A37" s="64" t="s">
        <v>249</v>
      </c>
      <c r="B37" s="62">
        <v>8</v>
      </c>
      <c r="C37" s="62">
        <v>23</v>
      </c>
      <c r="D37" s="62">
        <v>104</v>
      </c>
      <c r="E37" s="62">
        <v>79</v>
      </c>
      <c r="F37" s="62">
        <v>34</v>
      </c>
      <c r="G37" s="62">
        <v>12</v>
      </c>
      <c r="H37" s="62">
        <v>260</v>
      </c>
    </row>
    <row r="38" spans="1:8" ht="12.75">
      <c r="A38" s="45" t="s">
        <v>261</v>
      </c>
      <c r="B38" s="47">
        <f>B35/$H35</f>
        <v>0.03125</v>
      </c>
      <c r="C38" s="47">
        <f aca="true" t="shared" si="0" ref="C38:G39">C35/$H35</f>
        <v>0.1015625</v>
      </c>
      <c r="D38" s="47">
        <f t="shared" si="0"/>
        <v>0.3984375</v>
      </c>
      <c r="E38" s="47">
        <f t="shared" si="0"/>
        <v>0.328125</v>
      </c>
      <c r="F38" s="47">
        <f t="shared" si="0"/>
        <v>0.109375</v>
      </c>
      <c r="G38" s="47">
        <f t="shared" si="0"/>
        <v>0.03125</v>
      </c>
      <c r="H38" s="47">
        <f>SUM(B38:G38)</f>
        <v>1</v>
      </c>
    </row>
    <row r="39" spans="1:8" ht="12.75">
      <c r="A39" s="64" t="s">
        <v>248</v>
      </c>
      <c r="B39" s="47">
        <f>B36/$H36</f>
        <v>0.03225806451612903</v>
      </c>
      <c r="C39" s="47">
        <f t="shared" si="0"/>
        <v>0.12903225806451613</v>
      </c>
      <c r="D39" s="47">
        <f t="shared" si="0"/>
        <v>0.3951612903225806</v>
      </c>
      <c r="E39" s="47">
        <f t="shared" si="0"/>
        <v>0.3790322580645161</v>
      </c>
      <c r="F39" s="47">
        <f t="shared" si="0"/>
        <v>0.06451612903225806</v>
      </c>
      <c r="G39" s="47">
        <f t="shared" si="0"/>
        <v>0</v>
      </c>
      <c r="H39" s="47">
        <f>SUM(B39:G39)</f>
        <v>1</v>
      </c>
    </row>
    <row r="40" spans="1:8" ht="12.75">
      <c r="A40" s="64" t="s">
        <v>249</v>
      </c>
      <c r="B40" s="47">
        <f>B37/$H37</f>
        <v>0.03076923076923077</v>
      </c>
      <c r="C40" s="47">
        <f>C37/$H37</f>
        <v>0.08846153846153847</v>
      </c>
      <c r="D40" s="47">
        <f>D37/$H37</f>
        <v>0.4</v>
      </c>
      <c r="E40" s="47">
        <f>E37/$H37</f>
        <v>0.3038461538461538</v>
      </c>
      <c r="F40" s="47">
        <f>F37/$H37</f>
        <v>0.13076923076923078</v>
      </c>
      <c r="G40" s="47">
        <f>G37/$H37</f>
        <v>0.046153846153846156</v>
      </c>
      <c r="H40" s="47">
        <f>SUM(B40:G40)</f>
        <v>1</v>
      </c>
    </row>
    <row r="41" ht="12.75">
      <c r="A41" s="1" t="s">
        <v>262</v>
      </c>
    </row>
    <row r="42" spans="1:8" ht="12.75">
      <c r="A42" s="45" t="s">
        <v>261</v>
      </c>
      <c r="B42" s="62">
        <v>2</v>
      </c>
      <c r="C42" s="62">
        <v>6</v>
      </c>
      <c r="D42" s="62">
        <v>91</v>
      </c>
      <c r="E42" s="62">
        <v>171</v>
      </c>
      <c r="F42" s="62">
        <v>102</v>
      </c>
      <c r="G42" s="62">
        <v>12</v>
      </c>
      <c r="H42" s="62">
        <v>384</v>
      </c>
    </row>
    <row r="43" spans="1:8" ht="12.75">
      <c r="A43" s="64" t="s">
        <v>248</v>
      </c>
      <c r="B43" s="63">
        <v>0</v>
      </c>
      <c r="C43" s="62">
        <v>2</v>
      </c>
      <c r="D43" s="62">
        <v>26</v>
      </c>
      <c r="E43" s="62">
        <v>69</v>
      </c>
      <c r="F43" s="62">
        <v>27</v>
      </c>
      <c r="G43" s="63">
        <v>0</v>
      </c>
      <c r="H43" s="40">
        <f>SUM(B43:G43)</f>
        <v>124</v>
      </c>
    </row>
    <row r="44" spans="1:8" ht="12.75">
      <c r="A44" s="64" t="s">
        <v>249</v>
      </c>
      <c r="B44" s="62">
        <v>2</v>
      </c>
      <c r="C44" s="62">
        <v>4</v>
      </c>
      <c r="D44" s="62">
        <v>65</v>
      </c>
      <c r="E44" s="62">
        <v>102</v>
      </c>
      <c r="F44" s="62">
        <v>75</v>
      </c>
      <c r="G44" s="62">
        <v>12</v>
      </c>
      <c r="H44" s="40">
        <f>SUM(B44:G44)</f>
        <v>260</v>
      </c>
    </row>
    <row r="45" spans="1:8" ht="12.75">
      <c r="A45" s="45" t="s">
        <v>261</v>
      </c>
      <c r="B45" s="47">
        <f aca="true" t="shared" si="1" ref="B45:G47">B42/$H42</f>
        <v>0.005208333333333333</v>
      </c>
      <c r="C45" s="47">
        <f t="shared" si="1"/>
        <v>0.015625</v>
      </c>
      <c r="D45" s="47">
        <f t="shared" si="1"/>
        <v>0.23697916666666666</v>
      </c>
      <c r="E45" s="47">
        <f t="shared" si="1"/>
        <v>0.4453125</v>
      </c>
      <c r="F45" s="47">
        <f t="shared" si="1"/>
        <v>0.265625</v>
      </c>
      <c r="G45" s="47">
        <f t="shared" si="1"/>
        <v>0.03125</v>
      </c>
      <c r="H45" s="47">
        <f>SUM(B45:G45)</f>
        <v>1</v>
      </c>
    </row>
    <row r="46" spans="1:8" ht="12.75">
      <c r="A46" s="64" t="s">
        <v>248</v>
      </c>
      <c r="B46" s="47">
        <f t="shared" si="1"/>
        <v>0</v>
      </c>
      <c r="C46" s="47">
        <f t="shared" si="1"/>
        <v>0.016129032258064516</v>
      </c>
      <c r="D46" s="47">
        <f t="shared" si="1"/>
        <v>0.20967741935483872</v>
      </c>
      <c r="E46" s="47">
        <f t="shared" si="1"/>
        <v>0.5564516129032258</v>
      </c>
      <c r="F46" s="47">
        <f t="shared" si="1"/>
        <v>0.21774193548387097</v>
      </c>
      <c r="G46" s="47">
        <f t="shared" si="1"/>
        <v>0</v>
      </c>
      <c r="H46" s="47">
        <f>SUM(B46:G46)</f>
        <v>1</v>
      </c>
    </row>
    <row r="47" spans="1:8" ht="12.75">
      <c r="A47" s="64" t="s">
        <v>249</v>
      </c>
      <c r="B47" s="47">
        <f t="shared" si="1"/>
        <v>0.007692307692307693</v>
      </c>
      <c r="C47" s="47">
        <f t="shared" si="1"/>
        <v>0.015384615384615385</v>
      </c>
      <c r="D47" s="47">
        <f t="shared" si="1"/>
        <v>0.25</v>
      </c>
      <c r="E47" s="47">
        <f t="shared" si="1"/>
        <v>0.3923076923076923</v>
      </c>
      <c r="F47" s="47">
        <f t="shared" si="1"/>
        <v>0.28846153846153844</v>
      </c>
      <c r="G47" s="47">
        <f t="shared" si="1"/>
        <v>0.046153846153846156</v>
      </c>
      <c r="H47" s="47">
        <f>SUM(B47:G47)</f>
        <v>1</v>
      </c>
    </row>
    <row r="48" ht="12.75">
      <c r="A48" s="1" t="s">
        <v>263</v>
      </c>
    </row>
    <row r="49" spans="1:8" ht="12.75">
      <c r="A49" s="45" t="s">
        <v>261</v>
      </c>
      <c r="B49" s="63">
        <v>0</v>
      </c>
      <c r="C49" s="62">
        <v>8</v>
      </c>
      <c r="D49" s="62">
        <v>114</v>
      </c>
      <c r="E49" s="62">
        <v>157</v>
      </c>
      <c r="F49" s="62">
        <v>99</v>
      </c>
      <c r="G49" s="62">
        <v>6</v>
      </c>
      <c r="H49" s="40">
        <f aca="true" t="shared" si="2" ref="H49:H54">SUM(B49:G49)</f>
        <v>384</v>
      </c>
    </row>
    <row r="50" spans="1:8" ht="12.75">
      <c r="A50" s="64" t="s">
        <v>248</v>
      </c>
      <c r="B50" s="40">
        <v>0</v>
      </c>
      <c r="C50" s="62">
        <v>1</v>
      </c>
      <c r="D50" s="62">
        <v>46</v>
      </c>
      <c r="E50" s="62">
        <v>54</v>
      </c>
      <c r="F50" s="62">
        <v>23</v>
      </c>
      <c r="G50" s="63"/>
      <c r="H50" s="40">
        <f t="shared" si="2"/>
        <v>124</v>
      </c>
    </row>
    <row r="51" spans="1:8" ht="12.75">
      <c r="A51" s="64" t="s">
        <v>249</v>
      </c>
      <c r="B51" s="40">
        <v>0</v>
      </c>
      <c r="C51" s="62">
        <v>7</v>
      </c>
      <c r="D51" s="62">
        <v>68</v>
      </c>
      <c r="E51" s="62">
        <v>103</v>
      </c>
      <c r="F51" s="62">
        <v>76</v>
      </c>
      <c r="G51" s="62">
        <v>6</v>
      </c>
      <c r="H51" s="40">
        <f t="shared" si="2"/>
        <v>260</v>
      </c>
    </row>
    <row r="52" spans="1:8" ht="12.75">
      <c r="A52" s="45" t="s">
        <v>261</v>
      </c>
      <c r="B52" s="47">
        <f aca="true" t="shared" si="3" ref="B52:G54">B49/$H49</f>
        <v>0</v>
      </c>
      <c r="C52" s="47">
        <f t="shared" si="3"/>
        <v>0.020833333333333332</v>
      </c>
      <c r="D52" s="47">
        <f t="shared" si="3"/>
        <v>0.296875</v>
      </c>
      <c r="E52" s="47">
        <f t="shared" si="3"/>
        <v>0.4088541666666667</v>
      </c>
      <c r="F52" s="47">
        <f t="shared" si="3"/>
        <v>0.2578125</v>
      </c>
      <c r="G52" s="47">
        <f t="shared" si="3"/>
        <v>0.015625</v>
      </c>
      <c r="H52" s="47">
        <f t="shared" si="2"/>
        <v>1</v>
      </c>
    </row>
    <row r="53" spans="1:8" ht="12.75">
      <c r="A53" s="64" t="s">
        <v>248</v>
      </c>
      <c r="B53" s="47">
        <f t="shared" si="3"/>
        <v>0</v>
      </c>
      <c r="C53" s="47">
        <f t="shared" si="3"/>
        <v>0.008064516129032258</v>
      </c>
      <c r="D53" s="47">
        <f t="shared" si="3"/>
        <v>0.3709677419354839</v>
      </c>
      <c r="E53" s="47">
        <f t="shared" si="3"/>
        <v>0.43548387096774194</v>
      </c>
      <c r="F53" s="47">
        <f t="shared" si="3"/>
        <v>0.18548387096774194</v>
      </c>
      <c r="G53" s="47">
        <f t="shared" si="3"/>
        <v>0</v>
      </c>
      <c r="H53" s="47">
        <f t="shared" si="2"/>
        <v>1</v>
      </c>
    </row>
    <row r="54" spans="1:8" ht="12.75">
      <c r="A54" s="64" t="s">
        <v>249</v>
      </c>
      <c r="B54" s="47">
        <f t="shared" si="3"/>
        <v>0</v>
      </c>
      <c r="C54" s="47">
        <f t="shared" si="3"/>
        <v>0.026923076923076925</v>
      </c>
      <c r="D54" s="47">
        <f t="shared" si="3"/>
        <v>0.26153846153846155</v>
      </c>
      <c r="E54" s="47">
        <f t="shared" si="3"/>
        <v>0.39615384615384613</v>
      </c>
      <c r="F54" s="47">
        <f t="shared" si="3"/>
        <v>0.2923076923076923</v>
      </c>
      <c r="G54" s="47">
        <f t="shared" si="3"/>
        <v>0.023076923076923078</v>
      </c>
      <c r="H54" s="47">
        <f t="shared" si="2"/>
        <v>1</v>
      </c>
    </row>
    <row r="55" ht="12.75">
      <c r="A55" s="1" t="s">
        <v>264</v>
      </c>
    </row>
    <row r="56" spans="1:8" ht="12.75">
      <c r="A56" s="45" t="s">
        <v>261</v>
      </c>
      <c r="B56" s="62">
        <v>1</v>
      </c>
      <c r="C56" s="62">
        <v>6</v>
      </c>
      <c r="D56" s="62">
        <v>33</v>
      </c>
      <c r="E56" s="62">
        <v>143</v>
      </c>
      <c r="F56" s="62">
        <v>200</v>
      </c>
      <c r="G56" s="62">
        <v>1</v>
      </c>
      <c r="H56" s="65">
        <f aca="true" t="shared" si="4" ref="H56:H61">SUM(B56:G56)</f>
        <v>384</v>
      </c>
    </row>
    <row r="57" spans="1:8" ht="12.75">
      <c r="A57" s="64" t="s">
        <v>248</v>
      </c>
      <c r="B57" s="63"/>
      <c r="C57" s="62">
        <v>2</v>
      </c>
      <c r="D57" s="62">
        <v>5</v>
      </c>
      <c r="E57" s="62">
        <v>56</v>
      </c>
      <c r="F57" s="62">
        <v>61</v>
      </c>
      <c r="G57" s="63"/>
      <c r="H57" s="65">
        <f t="shared" si="4"/>
        <v>124</v>
      </c>
    </row>
    <row r="58" spans="1:8" ht="12.75">
      <c r="A58" s="64" t="s">
        <v>249</v>
      </c>
      <c r="B58" s="62">
        <v>1</v>
      </c>
      <c r="C58" s="62">
        <v>4</v>
      </c>
      <c r="D58" s="62">
        <v>28</v>
      </c>
      <c r="E58" s="62">
        <v>87</v>
      </c>
      <c r="F58" s="62">
        <v>139</v>
      </c>
      <c r="G58" s="62">
        <v>1</v>
      </c>
      <c r="H58" s="65">
        <f t="shared" si="4"/>
        <v>260</v>
      </c>
    </row>
    <row r="59" spans="1:8" ht="12.75">
      <c r="A59" s="45" t="s">
        <v>261</v>
      </c>
      <c r="B59" s="47">
        <f aca="true" t="shared" si="5" ref="B59:G61">B56/$H56</f>
        <v>0.0026041666666666665</v>
      </c>
      <c r="C59" s="47">
        <f t="shared" si="5"/>
        <v>0.015625</v>
      </c>
      <c r="D59" s="47">
        <f t="shared" si="5"/>
        <v>0.0859375</v>
      </c>
      <c r="E59" s="47">
        <f t="shared" si="5"/>
        <v>0.3723958333333333</v>
      </c>
      <c r="F59" s="47">
        <f t="shared" si="5"/>
        <v>0.5208333333333334</v>
      </c>
      <c r="G59" s="47">
        <f t="shared" si="5"/>
        <v>0.0026041666666666665</v>
      </c>
      <c r="H59" s="47">
        <f t="shared" si="4"/>
        <v>1</v>
      </c>
    </row>
    <row r="60" spans="1:8" ht="12.75">
      <c r="A60" s="64" t="s">
        <v>248</v>
      </c>
      <c r="B60" s="47">
        <f t="shared" si="5"/>
        <v>0</v>
      </c>
      <c r="C60" s="47">
        <f t="shared" si="5"/>
        <v>0.016129032258064516</v>
      </c>
      <c r="D60" s="47">
        <f t="shared" si="5"/>
        <v>0.04032258064516129</v>
      </c>
      <c r="E60" s="47">
        <f t="shared" si="5"/>
        <v>0.45161290322580644</v>
      </c>
      <c r="F60" s="47">
        <f t="shared" si="5"/>
        <v>0.49193548387096775</v>
      </c>
      <c r="G60" s="47">
        <f t="shared" si="5"/>
        <v>0</v>
      </c>
      <c r="H60" s="47">
        <f t="shared" si="4"/>
        <v>1</v>
      </c>
    </row>
    <row r="61" spans="1:8" ht="12.75">
      <c r="A61" s="64" t="s">
        <v>249</v>
      </c>
      <c r="B61" s="47">
        <f t="shared" si="5"/>
        <v>0.0038461538461538464</v>
      </c>
      <c r="C61" s="47">
        <f t="shared" si="5"/>
        <v>0.015384615384615385</v>
      </c>
      <c r="D61" s="47">
        <f t="shared" si="5"/>
        <v>0.1076923076923077</v>
      </c>
      <c r="E61" s="47">
        <f t="shared" si="5"/>
        <v>0.3346153846153846</v>
      </c>
      <c r="F61" s="47">
        <f t="shared" si="5"/>
        <v>0.5346153846153846</v>
      </c>
      <c r="G61" s="47">
        <f t="shared" si="5"/>
        <v>0.0038461538461538464</v>
      </c>
      <c r="H61" s="47">
        <f t="shared" si="4"/>
        <v>1</v>
      </c>
    </row>
    <row r="62" ht="12.75">
      <c r="A62" s="1" t="s">
        <v>265</v>
      </c>
    </row>
    <row r="63" spans="1:8" ht="12.75">
      <c r="A63" s="66" t="s">
        <v>261</v>
      </c>
      <c r="B63" s="62">
        <v>18</v>
      </c>
      <c r="C63" s="62">
        <v>6</v>
      </c>
      <c r="D63" s="62">
        <v>62</v>
      </c>
      <c r="E63" s="62">
        <v>57</v>
      </c>
      <c r="F63" s="62">
        <v>51</v>
      </c>
      <c r="G63" s="62">
        <v>190</v>
      </c>
      <c r="H63" s="62">
        <f aca="true" t="shared" si="6" ref="H63:H68">SUM(B63:G63)</f>
        <v>384</v>
      </c>
    </row>
    <row r="64" spans="1:8" ht="12.75">
      <c r="A64" s="67" t="s">
        <v>248</v>
      </c>
      <c r="B64" s="62">
        <v>2</v>
      </c>
      <c r="C64" s="62">
        <v>1</v>
      </c>
      <c r="D64" s="62">
        <v>23</v>
      </c>
      <c r="E64" s="62">
        <v>17</v>
      </c>
      <c r="F64" s="62">
        <v>14</v>
      </c>
      <c r="G64" s="62">
        <v>67</v>
      </c>
      <c r="H64" s="62">
        <f t="shared" si="6"/>
        <v>124</v>
      </c>
    </row>
    <row r="65" spans="1:8" ht="12.75">
      <c r="A65" s="67" t="s">
        <v>249</v>
      </c>
      <c r="B65" s="62">
        <v>16</v>
      </c>
      <c r="C65" s="62">
        <v>5</v>
      </c>
      <c r="D65" s="62">
        <v>39</v>
      </c>
      <c r="E65" s="62">
        <v>40</v>
      </c>
      <c r="F65" s="62">
        <v>37</v>
      </c>
      <c r="G65" s="62">
        <v>123</v>
      </c>
      <c r="H65" s="62">
        <f t="shared" si="6"/>
        <v>260</v>
      </c>
    </row>
    <row r="66" spans="1:8" ht="12.75">
      <c r="A66" s="66" t="s">
        <v>261</v>
      </c>
      <c r="B66" s="68">
        <f aca="true" t="shared" si="7" ref="B66:G68">B63/$H63</f>
        <v>0.046875</v>
      </c>
      <c r="C66" s="68">
        <f t="shared" si="7"/>
        <v>0.015625</v>
      </c>
      <c r="D66" s="68">
        <f t="shared" si="7"/>
        <v>0.16145833333333334</v>
      </c>
      <c r="E66" s="68">
        <f t="shared" si="7"/>
        <v>0.1484375</v>
      </c>
      <c r="F66" s="68">
        <f t="shared" si="7"/>
        <v>0.1328125</v>
      </c>
      <c r="G66" s="68">
        <f t="shared" si="7"/>
        <v>0.4947916666666667</v>
      </c>
      <c r="H66" s="68">
        <f t="shared" si="6"/>
        <v>1</v>
      </c>
    </row>
    <row r="67" spans="1:8" ht="12.75">
      <c r="A67" s="67" t="s">
        <v>248</v>
      </c>
      <c r="B67" s="68">
        <f t="shared" si="7"/>
        <v>0.016129032258064516</v>
      </c>
      <c r="C67" s="68">
        <f t="shared" si="7"/>
        <v>0.008064516129032258</v>
      </c>
      <c r="D67" s="68">
        <f t="shared" si="7"/>
        <v>0.18548387096774194</v>
      </c>
      <c r="E67" s="68">
        <f t="shared" si="7"/>
        <v>0.13709677419354838</v>
      </c>
      <c r="F67" s="68">
        <f t="shared" si="7"/>
        <v>0.11290322580645161</v>
      </c>
      <c r="G67" s="68">
        <f t="shared" si="7"/>
        <v>0.5403225806451613</v>
      </c>
      <c r="H67" s="68">
        <f t="shared" si="6"/>
        <v>1</v>
      </c>
    </row>
    <row r="68" spans="1:8" ht="12.75">
      <c r="A68" s="67" t="s">
        <v>249</v>
      </c>
      <c r="B68" s="68">
        <f t="shared" si="7"/>
        <v>0.06153846153846154</v>
      </c>
      <c r="C68" s="68">
        <f t="shared" si="7"/>
        <v>0.019230769230769232</v>
      </c>
      <c r="D68" s="68">
        <f t="shared" si="7"/>
        <v>0.15</v>
      </c>
      <c r="E68" s="68">
        <f t="shared" si="7"/>
        <v>0.15384615384615385</v>
      </c>
      <c r="F68" s="68">
        <f t="shared" si="7"/>
        <v>0.1423076923076923</v>
      </c>
      <c r="G68" s="68">
        <f t="shared" si="7"/>
        <v>0.47307692307692306</v>
      </c>
      <c r="H68" s="68">
        <f t="shared" si="6"/>
        <v>1</v>
      </c>
    </row>
    <row r="72" ht="12.75">
      <c r="A72" s="1" t="s">
        <v>266</v>
      </c>
    </row>
    <row r="74" spans="1:7" ht="38.25">
      <c r="A74" s="1" t="s">
        <v>260</v>
      </c>
      <c r="B74" s="69" t="s">
        <v>267</v>
      </c>
      <c r="C74" s="69" t="s">
        <v>268</v>
      </c>
      <c r="D74" s="69" t="s">
        <v>269</v>
      </c>
      <c r="E74" s="69" t="s">
        <v>270</v>
      </c>
      <c r="F74" s="69" t="s">
        <v>271</v>
      </c>
      <c r="G74" s="69" t="s">
        <v>272</v>
      </c>
    </row>
    <row r="75" spans="1:7" ht="12.75">
      <c r="A75" s="45" t="s">
        <v>261</v>
      </c>
      <c r="B75" s="47">
        <v>0.03125</v>
      </c>
      <c r="C75" s="47">
        <v>0.1015625</v>
      </c>
      <c r="D75" s="47">
        <v>0.3984375</v>
      </c>
      <c r="E75" s="47">
        <v>0.328125</v>
      </c>
      <c r="F75" s="47">
        <v>0.109375</v>
      </c>
      <c r="G75" s="47">
        <v>0.03125</v>
      </c>
    </row>
    <row r="76" spans="1:7" ht="12.75">
      <c r="A76" s="45" t="s">
        <v>248</v>
      </c>
      <c r="B76" s="47">
        <v>0.03225806451612903</v>
      </c>
      <c r="C76" s="47">
        <v>0.12903225806451613</v>
      </c>
      <c r="D76" s="47">
        <v>0.3951612903225806</v>
      </c>
      <c r="E76" s="47">
        <v>0.3790322580645161</v>
      </c>
      <c r="F76" s="47">
        <v>0.06451612903225806</v>
      </c>
      <c r="G76" s="47">
        <v>0</v>
      </c>
    </row>
    <row r="77" spans="1:7" ht="12.75">
      <c r="A77" s="45" t="s">
        <v>249</v>
      </c>
      <c r="B77" s="47">
        <v>0.03076923076923077</v>
      </c>
      <c r="C77" s="47">
        <v>0.08846153846153847</v>
      </c>
      <c r="D77" s="47">
        <v>0.4</v>
      </c>
      <c r="E77" s="47">
        <v>0.3038461538461538</v>
      </c>
      <c r="F77" s="47">
        <v>0.13076923076923078</v>
      </c>
      <c r="G77" s="47">
        <v>0.046153846153846156</v>
      </c>
    </row>
    <row r="78" spans="1:7" ht="12.75">
      <c r="A78" s="1" t="s">
        <v>262</v>
      </c>
      <c r="B78" s="47"/>
      <c r="C78" s="47"/>
      <c r="D78" s="47"/>
      <c r="E78" s="47"/>
      <c r="F78" s="47"/>
      <c r="G78" s="47"/>
    </row>
    <row r="79" spans="1:7" ht="12.75">
      <c r="A79" s="45" t="s">
        <v>261</v>
      </c>
      <c r="B79" s="47">
        <v>0.005208333333333333</v>
      </c>
      <c r="C79" s="47">
        <v>0.015625</v>
      </c>
      <c r="D79" s="47">
        <v>0.23697916666666666</v>
      </c>
      <c r="E79" s="47">
        <v>0.4453125</v>
      </c>
      <c r="F79" s="47">
        <v>0.265625</v>
      </c>
      <c r="G79" s="47">
        <v>0.03125</v>
      </c>
    </row>
    <row r="80" spans="1:7" ht="12.75">
      <c r="A80" s="45" t="s">
        <v>248</v>
      </c>
      <c r="B80" s="47">
        <v>0</v>
      </c>
      <c r="C80" s="47">
        <v>0.016129032258064516</v>
      </c>
      <c r="D80" s="47">
        <v>0.20967741935483872</v>
      </c>
      <c r="E80" s="47">
        <v>0.5564516129032258</v>
      </c>
      <c r="F80" s="47">
        <v>0.21774193548387097</v>
      </c>
      <c r="G80" s="47">
        <v>0</v>
      </c>
    </row>
    <row r="81" spans="1:7" ht="12.75">
      <c r="A81" s="45" t="s">
        <v>249</v>
      </c>
      <c r="B81" s="47">
        <v>0.007692307692307693</v>
      </c>
      <c r="C81" s="47">
        <v>0.015384615384615385</v>
      </c>
      <c r="D81" s="47">
        <v>0.25</v>
      </c>
      <c r="E81" s="47">
        <v>0.3923076923076923</v>
      </c>
      <c r="F81" s="47">
        <v>0.28846153846153844</v>
      </c>
      <c r="G81" s="47">
        <v>0.046153846153846156</v>
      </c>
    </row>
    <row r="82" spans="1:7" ht="12.75">
      <c r="A82" s="1" t="s">
        <v>263</v>
      </c>
      <c r="B82" s="47"/>
      <c r="C82" s="47"/>
      <c r="D82" s="47"/>
      <c r="E82" s="47"/>
      <c r="F82" s="47"/>
      <c r="G82" s="47"/>
    </row>
    <row r="83" spans="1:7" ht="12.75">
      <c r="A83" s="45" t="s">
        <v>261</v>
      </c>
      <c r="B83" s="47">
        <v>0</v>
      </c>
      <c r="C83" s="47">
        <v>0.020833333333333332</v>
      </c>
      <c r="D83" s="47">
        <v>0.296875</v>
      </c>
      <c r="E83" s="47">
        <v>0.4088541666666667</v>
      </c>
      <c r="F83" s="47">
        <v>0.2578125</v>
      </c>
      <c r="G83" s="47">
        <v>0.015625</v>
      </c>
    </row>
    <row r="84" spans="1:7" ht="12.75">
      <c r="A84" s="45" t="s">
        <v>248</v>
      </c>
      <c r="B84" s="47">
        <v>0</v>
      </c>
      <c r="C84" s="47">
        <v>0.008064516129032258</v>
      </c>
      <c r="D84" s="47">
        <v>0.3709677419354839</v>
      </c>
      <c r="E84" s="47">
        <v>0.43548387096774194</v>
      </c>
      <c r="F84" s="47">
        <v>0.18548387096774194</v>
      </c>
      <c r="G84" s="47">
        <v>0</v>
      </c>
    </row>
    <row r="85" spans="1:7" ht="12.75">
      <c r="A85" s="45" t="s">
        <v>249</v>
      </c>
      <c r="B85" s="47">
        <v>0</v>
      </c>
      <c r="C85" s="47">
        <v>0.026923076923076925</v>
      </c>
      <c r="D85" s="47">
        <v>0.26153846153846155</v>
      </c>
      <c r="E85" s="47">
        <v>0.39615384615384613</v>
      </c>
      <c r="F85" s="47">
        <v>0.2923076923076923</v>
      </c>
      <c r="G85" s="47">
        <v>0.023076923076923078</v>
      </c>
    </row>
    <row r="86" spans="1:7" ht="12.75">
      <c r="A86" s="1" t="s">
        <v>264</v>
      </c>
      <c r="B86" s="47"/>
      <c r="C86" s="47"/>
      <c r="D86" s="47"/>
      <c r="E86" s="47"/>
      <c r="F86" s="47"/>
      <c r="G86" s="47"/>
    </row>
    <row r="87" spans="1:7" ht="12.75">
      <c r="A87" s="45" t="s">
        <v>261</v>
      </c>
      <c r="B87" s="47">
        <v>0.0026041666666666665</v>
      </c>
      <c r="C87" s="47">
        <v>0.015625</v>
      </c>
      <c r="D87" s="47">
        <v>0.0859375</v>
      </c>
      <c r="E87" s="47">
        <v>0.3723958333333333</v>
      </c>
      <c r="F87" s="47">
        <v>0.5208333333333334</v>
      </c>
      <c r="G87" s="47">
        <v>0.0026041666666666665</v>
      </c>
    </row>
    <row r="88" spans="1:7" ht="12.75">
      <c r="A88" s="45" t="s">
        <v>248</v>
      </c>
      <c r="B88" s="47">
        <v>0</v>
      </c>
      <c r="C88" s="47">
        <v>0.016129032258064516</v>
      </c>
      <c r="D88" s="47">
        <v>0.04032258064516129</v>
      </c>
      <c r="E88" s="47">
        <v>0.45161290322580644</v>
      </c>
      <c r="F88" s="47">
        <v>0.49193548387096775</v>
      </c>
      <c r="G88" s="47">
        <v>0</v>
      </c>
    </row>
    <row r="89" spans="1:7" ht="12.75">
      <c r="A89" s="45" t="s">
        <v>249</v>
      </c>
      <c r="B89" s="47">
        <v>0.0038461538461538464</v>
      </c>
      <c r="C89" s="47">
        <v>0.015384615384615385</v>
      </c>
      <c r="D89" s="47">
        <v>0.1076923076923077</v>
      </c>
      <c r="E89" s="47">
        <v>0.3346153846153846</v>
      </c>
      <c r="F89" s="47">
        <v>0.5346153846153846</v>
      </c>
      <c r="G89" s="47">
        <v>0.0038461538461538464</v>
      </c>
    </row>
    <row r="90" spans="1:7" ht="12.75">
      <c r="A90" s="1" t="s">
        <v>265</v>
      </c>
      <c r="B90" s="47"/>
      <c r="C90" s="47"/>
      <c r="D90" s="47"/>
      <c r="E90" s="47"/>
      <c r="F90" s="47"/>
      <c r="G90" s="47"/>
    </row>
    <row r="91" spans="1:7" ht="12.75">
      <c r="A91" s="45" t="s">
        <v>261</v>
      </c>
      <c r="B91" s="47">
        <v>0.046875</v>
      </c>
      <c r="C91" s="47">
        <v>0.015625</v>
      </c>
      <c r="D91" s="47">
        <v>0.16145833333333334</v>
      </c>
      <c r="E91" s="47">
        <v>0.1484375</v>
      </c>
      <c r="F91" s="47">
        <v>0.1328125</v>
      </c>
      <c r="G91" s="47">
        <v>0.4947916666666667</v>
      </c>
    </row>
    <row r="92" spans="1:7" ht="12.75">
      <c r="A92" s="45" t="s">
        <v>248</v>
      </c>
      <c r="B92" s="47">
        <v>0.016129032258064516</v>
      </c>
      <c r="C92" s="47">
        <v>0.008064516129032258</v>
      </c>
      <c r="D92" s="47">
        <v>0.18548387096774194</v>
      </c>
      <c r="E92" s="47">
        <v>0.13709677419354838</v>
      </c>
      <c r="F92" s="47">
        <v>0.11290322580645161</v>
      </c>
      <c r="G92" s="47">
        <v>0.5403225806451613</v>
      </c>
    </row>
    <row r="93" spans="1:7" ht="12.75">
      <c r="A93" s="45" t="s">
        <v>249</v>
      </c>
      <c r="B93" s="47">
        <v>0.06153846153846154</v>
      </c>
      <c r="C93" s="47">
        <v>0.019230769230769232</v>
      </c>
      <c r="D93" s="47">
        <v>0.15</v>
      </c>
      <c r="E93" s="47">
        <v>0.15384615384615385</v>
      </c>
      <c r="F93" s="47">
        <v>0.1423076923076923</v>
      </c>
      <c r="G93" s="47">
        <v>0.47307692307692306</v>
      </c>
    </row>
    <row r="95" spans="1:7" ht="38.25">
      <c r="A95" s="70" t="s">
        <v>273</v>
      </c>
      <c r="B95" s="69" t="s">
        <v>267</v>
      </c>
      <c r="C95" s="69" t="s">
        <v>268</v>
      </c>
      <c r="D95" s="69" t="s">
        <v>269</v>
      </c>
      <c r="E95" s="69" t="s">
        <v>270</v>
      </c>
      <c r="F95" s="69" t="s">
        <v>271</v>
      </c>
      <c r="G95" s="69" t="s">
        <v>272</v>
      </c>
    </row>
    <row r="96" spans="1:7" ht="12.75">
      <c r="A96" s="2" t="s">
        <v>260</v>
      </c>
      <c r="B96" s="47">
        <v>0.03125</v>
      </c>
      <c r="C96" s="47">
        <v>0.1015625</v>
      </c>
      <c r="D96" s="47">
        <v>0.3984375</v>
      </c>
      <c r="E96" s="47">
        <v>0.328125</v>
      </c>
      <c r="F96" s="47">
        <v>0.109375</v>
      </c>
      <c r="G96" s="47">
        <v>0.03125</v>
      </c>
    </row>
    <row r="97" spans="1:7" ht="12.75">
      <c r="A97" s="2" t="s">
        <v>262</v>
      </c>
      <c r="B97" s="47">
        <v>0.005208333333333333</v>
      </c>
      <c r="C97" s="47">
        <v>0.015625</v>
      </c>
      <c r="D97" s="47">
        <v>0.23697916666666666</v>
      </c>
      <c r="E97" s="47">
        <v>0.4453125</v>
      </c>
      <c r="F97" s="47">
        <v>0.265625</v>
      </c>
      <c r="G97" s="47">
        <v>0.03125</v>
      </c>
    </row>
    <row r="98" spans="1:7" ht="12.75">
      <c r="A98" s="2" t="s">
        <v>263</v>
      </c>
      <c r="B98" s="47">
        <v>0</v>
      </c>
      <c r="C98" s="47">
        <v>0.020833333333333332</v>
      </c>
      <c r="D98" s="47">
        <v>0.296875</v>
      </c>
      <c r="E98" s="47">
        <v>0.4088541666666667</v>
      </c>
      <c r="F98" s="47">
        <v>0.2578125</v>
      </c>
      <c r="G98" s="47">
        <v>0.015625</v>
      </c>
    </row>
    <row r="99" spans="1:7" ht="12.75">
      <c r="A99" s="2" t="s">
        <v>264</v>
      </c>
      <c r="B99" s="47">
        <v>0.0026041666666666665</v>
      </c>
      <c r="C99" s="47">
        <v>0.015625</v>
      </c>
      <c r="D99" s="47">
        <v>0.0859375</v>
      </c>
      <c r="E99" s="47">
        <v>0.3723958333333333</v>
      </c>
      <c r="F99" s="47">
        <v>0.5208333333333334</v>
      </c>
      <c r="G99" s="47">
        <v>0.0026041666666666665</v>
      </c>
    </row>
    <row r="100" spans="1:7" ht="12.75">
      <c r="A100" s="2" t="s">
        <v>265</v>
      </c>
      <c r="B100" s="47">
        <v>0.046875</v>
      </c>
      <c r="C100" s="47">
        <v>0.015625</v>
      </c>
      <c r="D100" s="47">
        <v>0.16145833333333334</v>
      </c>
      <c r="E100" s="47">
        <v>0.1484375</v>
      </c>
      <c r="F100" s="47">
        <v>0.1328125</v>
      </c>
      <c r="G100" s="47">
        <v>0.4947916666666667</v>
      </c>
    </row>
    <row r="101" spans="2:7" ht="12.75">
      <c r="B101" s="69"/>
      <c r="C101" s="69"/>
      <c r="D101" s="69"/>
      <c r="E101" s="69"/>
      <c r="F101" s="69"/>
      <c r="G101" s="69"/>
    </row>
    <row r="102" spans="2:7" ht="12.75">
      <c r="B102" s="69"/>
      <c r="C102" s="69"/>
      <c r="D102" s="69"/>
      <c r="E102" s="69"/>
      <c r="F102" s="69"/>
      <c r="G102" s="69"/>
    </row>
    <row r="103" spans="2:7" ht="12.75">
      <c r="B103" s="69"/>
      <c r="C103" s="69"/>
      <c r="D103" s="69"/>
      <c r="E103" s="69"/>
      <c r="F103" s="69"/>
      <c r="G103" s="69"/>
    </row>
    <row r="104" spans="2:7" ht="12.75">
      <c r="B104" s="69"/>
      <c r="C104" s="69"/>
      <c r="D104" s="69"/>
      <c r="E104" s="69"/>
      <c r="F104" s="69"/>
      <c r="G104" s="69"/>
    </row>
    <row r="105" spans="2:7" ht="12.75">
      <c r="B105" s="69"/>
      <c r="C105" s="69"/>
      <c r="D105" s="69"/>
      <c r="E105" s="69"/>
      <c r="F105" s="69"/>
      <c r="G105" s="69"/>
    </row>
    <row r="106" ht="12.75">
      <c r="A106" s="70" t="s">
        <v>274</v>
      </c>
    </row>
  </sheetData>
  <sheetProtection password="E1C6" sheet="1"/>
  <hyperlinks>
    <hyperlink ref="F3" location="Inicio!A51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/>
  <dimension ref="A1:J81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54.140625" style="0" customWidth="1"/>
    <col min="2" max="2" width="0" style="0" hidden="1" customWidth="1"/>
    <col min="3" max="4" width="7.28125" style="40" customWidth="1"/>
    <col min="5" max="5" width="10.140625" style="40" customWidth="1"/>
    <col min="6" max="7" width="13.140625" style="40" customWidth="1"/>
    <col min="8" max="8" width="9.140625" style="40" customWidth="1"/>
    <col min="9" max="9" width="9.140625" style="0" customWidth="1"/>
    <col min="10" max="10" width="21.00390625" style="0" customWidth="1"/>
  </cols>
  <sheetData>
    <row r="1" ht="12.75">
      <c r="A1" s="1" t="s">
        <v>55</v>
      </c>
    </row>
    <row r="2" ht="12.75">
      <c r="A2" s="1"/>
    </row>
    <row r="3" spans="1:3" ht="12.75">
      <c r="A3" s="41" t="s">
        <v>204</v>
      </c>
      <c r="C3" s="43"/>
    </row>
    <row r="4" ht="12.75">
      <c r="A4" s="41" t="s">
        <v>205</v>
      </c>
    </row>
    <row r="5" ht="12.75">
      <c r="J5" s="22" t="s">
        <v>203</v>
      </c>
    </row>
    <row r="29" spans="3:9" ht="25.5">
      <c r="C29" s="69" t="s">
        <v>275</v>
      </c>
      <c r="D29" s="69" t="s">
        <v>276</v>
      </c>
      <c r="E29" s="69" t="s">
        <v>277</v>
      </c>
      <c r="F29" s="69" t="s">
        <v>278</v>
      </c>
      <c r="G29" s="69" t="s">
        <v>279</v>
      </c>
      <c r="H29" s="69" t="s">
        <v>258</v>
      </c>
      <c r="I29" s="69" t="s">
        <v>261</v>
      </c>
    </row>
    <row r="30" ht="12.75">
      <c r="A30" s="1" t="s">
        <v>280</v>
      </c>
    </row>
    <row r="31" spans="1:9" ht="12.75">
      <c r="A31" t="s">
        <v>261</v>
      </c>
      <c r="C31" s="62">
        <v>2</v>
      </c>
      <c r="D31" s="62">
        <v>14</v>
      </c>
      <c r="E31" s="62">
        <v>153</v>
      </c>
      <c r="F31" s="62">
        <v>153</v>
      </c>
      <c r="G31" s="62">
        <v>61</v>
      </c>
      <c r="H31" s="62">
        <v>1</v>
      </c>
      <c r="I31" s="62">
        <f>SUM(C31:H31)</f>
        <v>384</v>
      </c>
    </row>
    <row r="32" spans="1:9" ht="12.75">
      <c r="A32" s="61" t="s">
        <v>248</v>
      </c>
      <c r="B32" s="61"/>
      <c r="C32" s="62">
        <v>0</v>
      </c>
      <c r="D32" s="62">
        <v>6</v>
      </c>
      <c r="E32" s="62">
        <v>56</v>
      </c>
      <c r="F32" s="62">
        <v>39</v>
      </c>
      <c r="G32" s="62">
        <v>23</v>
      </c>
      <c r="H32" s="62">
        <v>0</v>
      </c>
      <c r="I32" s="62">
        <f>SUM(C32:H32)</f>
        <v>124</v>
      </c>
    </row>
    <row r="33" spans="1:9" ht="12.75">
      <c r="A33" s="61" t="s">
        <v>249</v>
      </c>
      <c r="B33" s="61"/>
      <c r="C33" s="62">
        <v>2</v>
      </c>
      <c r="D33" s="62">
        <v>8</v>
      </c>
      <c r="E33" s="62">
        <v>97</v>
      </c>
      <c r="F33" s="62">
        <v>114</v>
      </c>
      <c r="G33" s="62">
        <v>38</v>
      </c>
      <c r="H33" s="62">
        <v>1</v>
      </c>
      <c r="I33" s="62">
        <f>SUM(C33:H33)</f>
        <v>260</v>
      </c>
    </row>
    <row r="34" spans="1:9" ht="12.75">
      <c r="A34" s="1" t="s">
        <v>281</v>
      </c>
      <c r="C34" s="63"/>
      <c r="D34" s="63"/>
      <c r="E34" s="63"/>
      <c r="F34" s="63"/>
      <c r="G34" s="63"/>
      <c r="H34" s="63"/>
      <c r="I34" s="63"/>
    </row>
    <row r="35" spans="1:9" ht="12.75">
      <c r="A35" t="s">
        <v>261</v>
      </c>
      <c r="C35" s="62">
        <v>2</v>
      </c>
      <c r="D35" s="62">
        <v>26</v>
      </c>
      <c r="E35" s="62">
        <v>88</v>
      </c>
      <c r="F35" s="62">
        <v>131</v>
      </c>
      <c r="G35" s="62">
        <v>137</v>
      </c>
      <c r="H35" s="62">
        <v>0</v>
      </c>
      <c r="I35" s="62">
        <f aca="true" t="shared" si="0" ref="I35:I49">SUM(C35:H35)</f>
        <v>384</v>
      </c>
    </row>
    <row r="36" spans="1:9" ht="12.75">
      <c r="A36" s="61" t="s">
        <v>248</v>
      </c>
      <c r="B36" s="61"/>
      <c r="C36" s="62">
        <v>0</v>
      </c>
      <c r="D36" s="62">
        <v>12</v>
      </c>
      <c r="E36" s="62">
        <v>25</v>
      </c>
      <c r="F36" s="62">
        <v>29</v>
      </c>
      <c r="G36" s="62">
        <v>58</v>
      </c>
      <c r="H36" s="62">
        <v>0</v>
      </c>
      <c r="I36" s="62">
        <f t="shared" si="0"/>
        <v>124</v>
      </c>
    </row>
    <row r="37" spans="1:9" ht="12.75">
      <c r="A37" s="61" t="s">
        <v>249</v>
      </c>
      <c r="B37" s="61"/>
      <c r="C37" s="62">
        <v>2</v>
      </c>
      <c r="D37" s="62">
        <v>14</v>
      </c>
      <c r="E37" s="62">
        <v>63</v>
      </c>
      <c r="F37" s="62">
        <v>102</v>
      </c>
      <c r="G37" s="62">
        <v>79</v>
      </c>
      <c r="H37" s="62">
        <v>0</v>
      </c>
      <c r="I37" s="62">
        <f t="shared" si="0"/>
        <v>260</v>
      </c>
    </row>
    <row r="38" spans="1:9" ht="12.75">
      <c r="A38" s="1" t="s">
        <v>282</v>
      </c>
      <c r="C38" s="63"/>
      <c r="D38" s="63"/>
      <c r="E38" s="63"/>
      <c r="F38" s="63"/>
      <c r="G38" s="63"/>
      <c r="H38" s="63"/>
      <c r="I38" s="63"/>
    </row>
    <row r="39" spans="1:9" ht="12.75">
      <c r="A39" t="s">
        <v>261</v>
      </c>
      <c r="C39" s="62">
        <v>3</v>
      </c>
      <c r="D39" s="62">
        <v>12</v>
      </c>
      <c r="E39" s="62">
        <v>109</v>
      </c>
      <c r="F39" s="62">
        <v>166</v>
      </c>
      <c r="G39" s="62">
        <v>93</v>
      </c>
      <c r="H39" s="62">
        <v>1</v>
      </c>
      <c r="I39" s="62">
        <f>SUM(C39:H39)</f>
        <v>384</v>
      </c>
    </row>
    <row r="40" spans="1:9" ht="12.75">
      <c r="A40" s="61" t="s">
        <v>248</v>
      </c>
      <c r="B40" s="61"/>
      <c r="C40" s="62">
        <v>1</v>
      </c>
      <c r="D40" s="62">
        <v>7</v>
      </c>
      <c r="E40" s="62">
        <v>27</v>
      </c>
      <c r="F40" s="62">
        <v>50</v>
      </c>
      <c r="G40" s="62">
        <v>39</v>
      </c>
      <c r="H40" s="62">
        <v>0</v>
      </c>
      <c r="I40" s="62">
        <f t="shared" si="0"/>
        <v>124</v>
      </c>
    </row>
    <row r="41" spans="1:9" ht="12.75">
      <c r="A41" s="61" t="s">
        <v>249</v>
      </c>
      <c r="B41" s="61"/>
      <c r="C41" s="62">
        <v>2</v>
      </c>
      <c r="D41" s="62">
        <v>5</v>
      </c>
      <c r="E41" s="62">
        <v>82</v>
      </c>
      <c r="F41" s="62">
        <v>116</v>
      </c>
      <c r="G41" s="62">
        <v>54</v>
      </c>
      <c r="H41" s="62">
        <v>1</v>
      </c>
      <c r="I41" s="62">
        <f t="shared" si="0"/>
        <v>260</v>
      </c>
    </row>
    <row r="42" spans="1:9" ht="12.75">
      <c r="A42" s="1" t="s">
        <v>283</v>
      </c>
      <c r="C42" s="63"/>
      <c r="D42" s="63"/>
      <c r="E42" s="63"/>
      <c r="F42" s="63"/>
      <c r="G42" s="63"/>
      <c r="H42" s="62"/>
      <c r="I42" s="63"/>
    </row>
    <row r="43" spans="1:9" ht="12.75">
      <c r="A43" t="s">
        <v>261</v>
      </c>
      <c r="C43" s="62">
        <v>4</v>
      </c>
      <c r="D43" s="62">
        <v>14</v>
      </c>
      <c r="E43" s="62">
        <v>92</v>
      </c>
      <c r="F43" s="62">
        <v>188</v>
      </c>
      <c r="G43" s="62">
        <v>86</v>
      </c>
      <c r="H43" s="62">
        <v>0</v>
      </c>
      <c r="I43" s="62">
        <f>SUM(C43:H43)</f>
        <v>384</v>
      </c>
    </row>
    <row r="44" spans="1:9" ht="12.75">
      <c r="A44" s="61" t="s">
        <v>248</v>
      </c>
      <c r="B44" s="61"/>
      <c r="C44" s="62">
        <v>1</v>
      </c>
      <c r="D44" s="62">
        <v>9</v>
      </c>
      <c r="E44" s="62">
        <v>28</v>
      </c>
      <c r="F44" s="62">
        <v>62</v>
      </c>
      <c r="G44" s="62">
        <v>24</v>
      </c>
      <c r="H44" s="62">
        <v>0</v>
      </c>
      <c r="I44" s="62">
        <f t="shared" si="0"/>
        <v>124</v>
      </c>
    </row>
    <row r="45" spans="1:9" ht="12.75">
      <c r="A45" s="61" t="s">
        <v>249</v>
      </c>
      <c r="B45" s="61"/>
      <c r="C45" s="62">
        <v>3</v>
      </c>
      <c r="D45" s="62">
        <v>5</v>
      </c>
      <c r="E45" s="62">
        <v>64</v>
      </c>
      <c r="F45" s="62">
        <v>126</v>
      </c>
      <c r="G45" s="62">
        <v>62</v>
      </c>
      <c r="H45" s="62">
        <v>0</v>
      </c>
      <c r="I45" s="62">
        <f t="shared" si="0"/>
        <v>260</v>
      </c>
    </row>
    <row r="46" spans="1:9" ht="12.75">
      <c r="A46" s="1" t="s">
        <v>265</v>
      </c>
      <c r="C46" s="63"/>
      <c r="D46" s="63"/>
      <c r="E46" s="63"/>
      <c r="F46" s="63"/>
      <c r="G46" s="63"/>
      <c r="H46" s="63"/>
      <c r="I46" s="63"/>
    </row>
    <row r="47" spans="1:9" ht="12.75">
      <c r="A47" t="s">
        <v>261</v>
      </c>
      <c r="C47" s="62">
        <v>39</v>
      </c>
      <c r="D47" s="62">
        <v>8</v>
      </c>
      <c r="E47" s="62">
        <v>52</v>
      </c>
      <c r="F47" s="62">
        <v>65</v>
      </c>
      <c r="G47" s="62">
        <v>42</v>
      </c>
      <c r="H47" s="62">
        <v>178</v>
      </c>
      <c r="I47" s="62">
        <f>SUM(C47:H47)</f>
        <v>384</v>
      </c>
    </row>
    <row r="48" spans="1:9" ht="12.75">
      <c r="A48" s="61" t="s">
        <v>248</v>
      </c>
      <c r="B48" s="61"/>
      <c r="C48" s="62">
        <v>11</v>
      </c>
      <c r="D48" s="62">
        <v>1</v>
      </c>
      <c r="E48" s="62">
        <v>18</v>
      </c>
      <c r="F48" s="62">
        <v>18</v>
      </c>
      <c r="G48" s="62">
        <v>15</v>
      </c>
      <c r="H48" s="62">
        <v>61</v>
      </c>
      <c r="I48" s="62">
        <f t="shared" si="0"/>
        <v>124</v>
      </c>
    </row>
    <row r="49" spans="1:9" ht="12.75">
      <c r="A49" s="61" t="s">
        <v>249</v>
      </c>
      <c r="B49" s="61"/>
      <c r="C49" s="62">
        <v>28</v>
      </c>
      <c r="D49" s="62">
        <v>7</v>
      </c>
      <c r="E49" s="62">
        <v>34</v>
      </c>
      <c r="F49" s="62">
        <v>47</v>
      </c>
      <c r="G49" s="62">
        <v>27</v>
      </c>
      <c r="H49" s="62">
        <v>117</v>
      </c>
      <c r="I49" s="62">
        <f t="shared" si="0"/>
        <v>260</v>
      </c>
    </row>
    <row r="52" spans="3:9" ht="25.5">
      <c r="C52" s="69" t="s">
        <v>275</v>
      </c>
      <c r="D52" s="69" t="s">
        <v>276</v>
      </c>
      <c r="E52" s="69" t="s">
        <v>277</v>
      </c>
      <c r="F52" s="69" t="s">
        <v>278</v>
      </c>
      <c r="G52" s="69" t="s">
        <v>279</v>
      </c>
      <c r="H52" s="69" t="s">
        <v>258</v>
      </c>
      <c r="I52" s="69" t="s">
        <v>261</v>
      </c>
    </row>
    <row r="53" ht="12.75">
      <c r="A53" s="1" t="s">
        <v>280</v>
      </c>
    </row>
    <row r="54" spans="1:9" ht="12.75">
      <c r="A54" t="s">
        <v>261</v>
      </c>
      <c r="B54" t="s">
        <v>261</v>
      </c>
      <c r="C54" s="47">
        <f aca="true" t="shared" si="1" ref="C54:H54">C31/$I31</f>
        <v>0.005208333333333333</v>
      </c>
      <c r="D54" s="47">
        <f t="shared" si="1"/>
        <v>0.036458333333333336</v>
      </c>
      <c r="E54" s="47">
        <f t="shared" si="1"/>
        <v>0.3984375</v>
      </c>
      <c r="F54" s="47">
        <f t="shared" si="1"/>
        <v>0.3984375</v>
      </c>
      <c r="G54" s="47">
        <f t="shared" si="1"/>
        <v>0.15885416666666666</v>
      </c>
      <c r="H54" s="47">
        <f t="shared" si="1"/>
        <v>0.0026041666666666665</v>
      </c>
      <c r="I54" s="56">
        <f>SUM(C54:H54)</f>
        <v>0.9999999999999999</v>
      </c>
    </row>
    <row r="55" spans="1:9" ht="12.75">
      <c r="A55" t="s">
        <v>248</v>
      </c>
      <c r="B55" t="s">
        <v>248</v>
      </c>
      <c r="C55" s="47">
        <f aca="true" t="shared" si="2" ref="C55:H55">C32/$I32</f>
        <v>0</v>
      </c>
      <c r="D55" s="47">
        <f t="shared" si="2"/>
        <v>0.04838709677419355</v>
      </c>
      <c r="E55" s="47">
        <f t="shared" si="2"/>
        <v>0.45161290322580644</v>
      </c>
      <c r="F55" s="47">
        <f t="shared" si="2"/>
        <v>0.31451612903225806</v>
      </c>
      <c r="G55" s="47">
        <f t="shared" si="2"/>
        <v>0.18548387096774194</v>
      </c>
      <c r="H55" s="47">
        <f t="shared" si="2"/>
        <v>0</v>
      </c>
      <c r="I55" s="56">
        <f>SUM(C55:H55)</f>
        <v>1</v>
      </c>
    </row>
    <row r="56" spans="1:9" ht="12.75">
      <c r="A56" t="s">
        <v>249</v>
      </c>
      <c r="B56" t="s">
        <v>249</v>
      </c>
      <c r="C56" s="47">
        <f aca="true" t="shared" si="3" ref="C56:H56">C33/$I33</f>
        <v>0.007692307692307693</v>
      </c>
      <c r="D56" s="47">
        <f t="shared" si="3"/>
        <v>0.03076923076923077</v>
      </c>
      <c r="E56" s="47">
        <f t="shared" si="3"/>
        <v>0.3730769230769231</v>
      </c>
      <c r="F56" s="47">
        <f t="shared" si="3"/>
        <v>0.43846153846153846</v>
      </c>
      <c r="G56" s="47">
        <f t="shared" si="3"/>
        <v>0.14615384615384616</v>
      </c>
      <c r="H56" s="47">
        <f t="shared" si="3"/>
        <v>0.0038461538461538464</v>
      </c>
      <c r="I56" s="56">
        <f>SUM(C56:H56)</f>
        <v>1</v>
      </c>
    </row>
    <row r="57" ht="12.75">
      <c r="A57" s="1" t="s">
        <v>281</v>
      </c>
    </row>
    <row r="58" spans="1:9" ht="12.75">
      <c r="A58" t="s">
        <v>261</v>
      </c>
      <c r="B58" t="s">
        <v>261</v>
      </c>
      <c r="C58" s="47">
        <f aca="true" t="shared" si="4" ref="C58:H58">C35/$I35</f>
        <v>0.005208333333333333</v>
      </c>
      <c r="D58" s="47">
        <f t="shared" si="4"/>
        <v>0.06770833333333333</v>
      </c>
      <c r="E58" s="47">
        <f t="shared" si="4"/>
        <v>0.22916666666666666</v>
      </c>
      <c r="F58" s="47">
        <f t="shared" si="4"/>
        <v>0.3411458333333333</v>
      </c>
      <c r="G58" s="47">
        <f t="shared" si="4"/>
        <v>0.3567708333333333</v>
      </c>
      <c r="H58" s="47">
        <f t="shared" si="4"/>
        <v>0</v>
      </c>
      <c r="I58" s="56">
        <f>SUM(C58:H58)</f>
        <v>0.9999999999999999</v>
      </c>
    </row>
    <row r="59" spans="1:9" ht="12.75">
      <c r="A59" t="s">
        <v>248</v>
      </c>
      <c r="B59" t="s">
        <v>248</v>
      </c>
      <c r="C59" s="47">
        <f aca="true" t="shared" si="5" ref="C59:H59">C36/$I36</f>
        <v>0</v>
      </c>
      <c r="D59" s="47">
        <f t="shared" si="5"/>
        <v>0.0967741935483871</v>
      </c>
      <c r="E59" s="47">
        <f t="shared" si="5"/>
        <v>0.20161290322580644</v>
      </c>
      <c r="F59" s="47">
        <f t="shared" si="5"/>
        <v>0.23387096774193547</v>
      </c>
      <c r="G59" s="47">
        <f t="shared" si="5"/>
        <v>0.46774193548387094</v>
      </c>
      <c r="H59" s="47">
        <f t="shared" si="5"/>
        <v>0</v>
      </c>
      <c r="I59" s="56">
        <f>SUM(C59:H59)</f>
        <v>0.9999999999999999</v>
      </c>
    </row>
    <row r="60" spans="1:9" ht="12.75">
      <c r="A60" t="s">
        <v>249</v>
      </c>
      <c r="B60" t="s">
        <v>249</v>
      </c>
      <c r="C60" s="47">
        <f aca="true" t="shared" si="6" ref="C60:H60">C37/$I37</f>
        <v>0.007692307692307693</v>
      </c>
      <c r="D60" s="47">
        <f t="shared" si="6"/>
        <v>0.05384615384615385</v>
      </c>
      <c r="E60" s="47">
        <f t="shared" si="6"/>
        <v>0.2423076923076923</v>
      </c>
      <c r="F60" s="47">
        <f t="shared" si="6"/>
        <v>0.3923076923076923</v>
      </c>
      <c r="G60" s="47">
        <f t="shared" si="6"/>
        <v>0.3038461538461538</v>
      </c>
      <c r="H60" s="47">
        <f t="shared" si="6"/>
        <v>0</v>
      </c>
      <c r="I60" s="56">
        <f>SUM(C60:H60)</f>
        <v>1</v>
      </c>
    </row>
    <row r="61" ht="12.75">
      <c r="A61" s="1" t="s">
        <v>282</v>
      </c>
    </row>
    <row r="62" spans="1:9" ht="12.75">
      <c r="A62" t="s">
        <v>261</v>
      </c>
      <c r="B62" t="s">
        <v>261</v>
      </c>
      <c r="C62" s="47">
        <f aca="true" t="shared" si="7" ref="C62:H62">C39/$I39</f>
        <v>0.0078125</v>
      </c>
      <c r="D62" s="47">
        <f t="shared" si="7"/>
        <v>0.03125</v>
      </c>
      <c r="E62" s="47">
        <f t="shared" si="7"/>
        <v>0.2838541666666667</v>
      </c>
      <c r="F62" s="47">
        <f t="shared" si="7"/>
        <v>0.4322916666666667</v>
      </c>
      <c r="G62" s="47">
        <f t="shared" si="7"/>
        <v>0.2421875</v>
      </c>
      <c r="H62" s="47">
        <f t="shared" si="7"/>
        <v>0.0026041666666666665</v>
      </c>
      <c r="I62" s="56">
        <f>SUM(C62:H62)</f>
        <v>1</v>
      </c>
    </row>
    <row r="63" spans="1:9" ht="12.75">
      <c r="A63" t="s">
        <v>248</v>
      </c>
      <c r="B63" t="s">
        <v>248</v>
      </c>
      <c r="C63" s="47">
        <f aca="true" t="shared" si="8" ref="C63:H63">C40/$I40</f>
        <v>0.008064516129032258</v>
      </c>
      <c r="D63" s="47">
        <f t="shared" si="8"/>
        <v>0.056451612903225805</v>
      </c>
      <c r="E63" s="47">
        <f t="shared" si="8"/>
        <v>0.21774193548387097</v>
      </c>
      <c r="F63" s="47">
        <f t="shared" si="8"/>
        <v>0.4032258064516129</v>
      </c>
      <c r="G63" s="47">
        <f t="shared" si="8"/>
        <v>0.31451612903225806</v>
      </c>
      <c r="H63" s="47">
        <f t="shared" si="8"/>
        <v>0</v>
      </c>
      <c r="I63" s="56">
        <f>SUM(C63:H63)</f>
        <v>1</v>
      </c>
    </row>
    <row r="64" spans="1:9" ht="12.75">
      <c r="A64" t="s">
        <v>249</v>
      </c>
      <c r="B64" t="s">
        <v>249</v>
      </c>
      <c r="C64" s="47">
        <f aca="true" t="shared" si="9" ref="C64:H64">C41/$I41</f>
        <v>0.007692307692307693</v>
      </c>
      <c r="D64" s="47">
        <f t="shared" si="9"/>
        <v>0.019230769230769232</v>
      </c>
      <c r="E64" s="47">
        <f t="shared" si="9"/>
        <v>0.3153846153846154</v>
      </c>
      <c r="F64" s="47">
        <f t="shared" si="9"/>
        <v>0.4461538461538462</v>
      </c>
      <c r="G64" s="47">
        <f t="shared" si="9"/>
        <v>0.2076923076923077</v>
      </c>
      <c r="H64" s="47">
        <f t="shared" si="9"/>
        <v>0.0038461538461538464</v>
      </c>
      <c r="I64" s="56">
        <f>SUM(C64:H64)</f>
        <v>1</v>
      </c>
    </row>
    <row r="65" ht="12.75">
      <c r="A65" s="1" t="s">
        <v>283</v>
      </c>
    </row>
    <row r="66" spans="1:9" ht="12.75">
      <c r="A66" t="s">
        <v>261</v>
      </c>
      <c r="B66" t="s">
        <v>261</v>
      </c>
      <c r="C66" s="47">
        <f aca="true" t="shared" si="10" ref="C66:H66">C43/$I43</f>
        <v>0.010416666666666666</v>
      </c>
      <c r="D66" s="47">
        <f t="shared" si="10"/>
        <v>0.036458333333333336</v>
      </c>
      <c r="E66" s="47">
        <f t="shared" si="10"/>
        <v>0.23958333333333334</v>
      </c>
      <c r="F66" s="47">
        <f t="shared" si="10"/>
        <v>0.4895833333333333</v>
      </c>
      <c r="G66" s="47">
        <f t="shared" si="10"/>
        <v>0.22395833333333334</v>
      </c>
      <c r="H66" s="47">
        <f t="shared" si="10"/>
        <v>0</v>
      </c>
      <c r="I66" s="56">
        <f>SUM(C66:H66)</f>
        <v>1</v>
      </c>
    </row>
    <row r="67" spans="1:9" ht="12.75">
      <c r="A67" t="s">
        <v>248</v>
      </c>
      <c r="B67" t="s">
        <v>248</v>
      </c>
      <c r="C67" s="47">
        <f aca="true" t="shared" si="11" ref="C67:H67">C44/$I44</f>
        <v>0.008064516129032258</v>
      </c>
      <c r="D67" s="47">
        <f t="shared" si="11"/>
        <v>0.07258064516129033</v>
      </c>
      <c r="E67" s="47">
        <f t="shared" si="11"/>
        <v>0.22580645161290322</v>
      </c>
      <c r="F67" s="47">
        <f t="shared" si="11"/>
        <v>0.5</v>
      </c>
      <c r="G67" s="47">
        <f t="shared" si="11"/>
        <v>0.1935483870967742</v>
      </c>
      <c r="H67" s="47">
        <f t="shared" si="11"/>
        <v>0</v>
      </c>
      <c r="I67" s="56">
        <f>SUM(C67:H67)</f>
        <v>1</v>
      </c>
    </row>
    <row r="68" spans="1:9" ht="12.75">
      <c r="A68" t="s">
        <v>249</v>
      </c>
      <c r="B68" t="s">
        <v>249</v>
      </c>
      <c r="C68" s="47">
        <f aca="true" t="shared" si="12" ref="C68:H68">C45/$I45</f>
        <v>0.011538461538461539</v>
      </c>
      <c r="D68" s="47">
        <f t="shared" si="12"/>
        <v>0.019230769230769232</v>
      </c>
      <c r="E68" s="47">
        <f t="shared" si="12"/>
        <v>0.24615384615384617</v>
      </c>
      <c r="F68" s="47">
        <f t="shared" si="12"/>
        <v>0.4846153846153846</v>
      </c>
      <c r="G68" s="47">
        <f t="shared" si="12"/>
        <v>0.23846153846153847</v>
      </c>
      <c r="H68" s="47">
        <f t="shared" si="12"/>
        <v>0</v>
      </c>
      <c r="I68" s="56">
        <f>SUM(C68:H68)</f>
        <v>1</v>
      </c>
    </row>
    <row r="69" ht="12.75">
      <c r="A69" s="1" t="s">
        <v>265</v>
      </c>
    </row>
    <row r="70" spans="1:9" ht="12.75">
      <c r="A70" t="s">
        <v>261</v>
      </c>
      <c r="B70" t="s">
        <v>261</v>
      </c>
      <c r="C70" s="47">
        <f aca="true" t="shared" si="13" ref="C70:H70">C47/$I47</f>
        <v>0.1015625</v>
      </c>
      <c r="D70" s="47">
        <f t="shared" si="13"/>
        <v>0.020833333333333332</v>
      </c>
      <c r="E70" s="47">
        <f t="shared" si="13"/>
        <v>0.13541666666666666</v>
      </c>
      <c r="F70" s="47">
        <f t="shared" si="13"/>
        <v>0.16927083333333334</v>
      </c>
      <c r="G70" s="47">
        <f t="shared" si="13"/>
        <v>0.109375</v>
      </c>
      <c r="H70" s="47">
        <f t="shared" si="13"/>
        <v>0.4635416666666667</v>
      </c>
      <c r="I70" s="56">
        <f>SUM(C70:H70)</f>
        <v>1</v>
      </c>
    </row>
    <row r="71" spans="1:9" ht="12.75">
      <c r="A71" t="s">
        <v>248</v>
      </c>
      <c r="B71" t="s">
        <v>248</v>
      </c>
      <c r="C71" s="47">
        <f aca="true" t="shared" si="14" ref="C71:H71">C48/$I48</f>
        <v>0.08870967741935484</v>
      </c>
      <c r="D71" s="47">
        <f t="shared" si="14"/>
        <v>0.008064516129032258</v>
      </c>
      <c r="E71" s="47">
        <f t="shared" si="14"/>
        <v>0.14516129032258066</v>
      </c>
      <c r="F71" s="47">
        <f t="shared" si="14"/>
        <v>0.14516129032258066</v>
      </c>
      <c r="G71" s="47">
        <f t="shared" si="14"/>
        <v>0.12096774193548387</v>
      </c>
      <c r="H71" s="47">
        <f t="shared" si="14"/>
        <v>0.49193548387096775</v>
      </c>
      <c r="I71" s="56">
        <f>SUM(C71:H71)</f>
        <v>1</v>
      </c>
    </row>
    <row r="72" spans="1:9" ht="12.75">
      <c r="A72" t="s">
        <v>249</v>
      </c>
      <c r="B72" t="s">
        <v>249</v>
      </c>
      <c r="C72" s="47">
        <f aca="true" t="shared" si="15" ref="C72:H72">C49/$I49</f>
        <v>0.1076923076923077</v>
      </c>
      <c r="D72" s="47">
        <f t="shared" si="15"/>
        <v>0.026923076923076925</v>
      </c>
      <c r="E72" s="47">
        <f t="shared" si="15"/>
        <v>0.13076923076923078</v>
      </c>
      <c r="F72" s="47">
        <f t="shared" si="15"/>
        <v>0.18076923076923077</v>
      </c>
      <c r="G72" s="47">
        <f t="shared" si="15"/>
        <v>0.10384615384615385</v>
      </c>
      <c r="H72" s="47">
        <f t="shared" si="15"/>
        <v>0.45</v>
      </c>
      <c r="I72" s="56">
        <f>SUM(C72:H72)</f>
        <v>1</v>
      </c>
    </row>
    <row r="74" spans="3:9" ht="12.75">
      <c r="C74" s="47"/>
      <c r="D74" s="47"/>
      <c r="E74" s="47"/>
      <c r="F74" s="47"/>
      <c r="G74" s="47"/>
      <c r="H74" s="47"/>
      <c r="I74" s="56"/>
    </row>
    <row r="75" spans="1:9" ht="25.5">
      <c r="A75" s="56"/>
      <c r="C75" s="69" t="s">
        <v>275</v>
      </c>
      <c r="D75" s="69" t="s">
        <v>276</v>
      </c>
      <c r="E75" s="69" t="s">
        <v>277</v>
      </c>
      <c r="F75" s="69" t="s">
        <v>278</v>
      </c>
      <c r="G75" s="69" t="s">
        <v>279</v>
      </c>
      <c r="H75" s="69" t="s">
        <v>258</v>
      </c>
      <c r="I75" s="69"/>
    </row>
    <row r="76" spans="3:8" ht="12.75">
      <c r="C76" s="47"/>
      <c r="D76" s="47"/>
      <c r="E76" s="47"/>
      <c r="F76" s="47"/>
      <c r="G76" s="47"/>
      <c r="H76" s="47"/>
    </row>
    <row r="77" spans="1:8" ht="12.75">
      <c r="A77" s="56" t="s">
        <v>280</v>
      </c>
      <c r="C77" s="47">
        <v>0.005208333333333333</v>
      </c>
      <c r="D77" s="47">
        <v>0.036458333333333336</v>
      </c>
      <c r="E77" s="47">
        <v>0.3984375</v>
      </c>
      <c r="F77" s="47">
        <v>0.3984375</v>
      </c>
      <c r="G77" s="47">
        <v>0.15885416666666666</v>
      </c>
      <c r="H77" s="47">
        <v>0.0026041666666666665</v>
      </c>
    </row>
    <row r="78" spans="1:8" ht="12.75">
      <c r="A78" s="56" t="s">
        <v>281</v>
      </c>
      <c r="C78" s="47">
        <v>0.005208333333333333</v>
      </c>
      <c r="D78" s="47">
        <v>0.06770833333333333</v>
      </c>
      <c r="E78" s="47">
        <v>0.22916666666666666</v>
      </c>
      <c r="F78" s="47">
        <v>0.3411458333333333</v>
      </c>
      <c r="G78" s="47">
        <v>0.3567708333333333</v>
      </c>
      <c r="H78" s="47">
        <v>0</v>
      </c>
    </row>
    <row r="79" spans="1:8" ht="12.75">
      <c r="A79" s="56" t="s">
        <v>282</v>
      </c>
      <c r="C79" s="47">
        <v>0.0078125</v>
      </c>
      <c r="D79" s="47">
        <v>0.03125</v>
      </c>
      <c r="E79" s="47">
        <v>0.2838541666666667</v>
      </c>
      <c r="F79" s="47">
        <v>0.4322916666666667</v>
      </c>
      <c r="G79" s="47">
        <v>0.2421875</v>
      </c>
      <c r="H79" s="47">
        <v>0.0026041666666666665</v>
      </c>
    </row>
    <row r="80" spans="1:8" ht="12.75">
      <c r="A80" s="56" t="s">
        <v>283</v>
      </c>
      <c r="C80" s="47">
        <v>0.010416666666666666</v>
      </c>
      <c r="D80" s="47">
        <v>0.036458333333333336</v>
      </c>
      <c r="E80" s="47">
        <v>0.23958333333333334</v>
      </c>
      <c r="F80" s="47">
        <v>0.4895833333333333</v>
      </c>
      <c r="G80" s="47">
        <v>0.22395833333333334</v>
      </c>
      <c r="H80" s="47">
        <v>0</v>
      </c>
    </row>
    <row r="81" spans="1:8" ht="12.75">
      <c r="A81" s="56" t="s">
        <v>265</v>
      </c>
      <c r="C81" s="47">
        <v>0.1015625</v>
      </c>
      <c r="D81" s="47">
        <v>0.020833333333333332</v>
      </c>
      <c r="E81" s="47">
        <v>0.13541666666666666</v>
      </c>
      <c r="F81" s="47">
        <v>0.16927083333333334</v>
      </c>
      <c r="G81" s="47">
        <v>0.109375</v>
      </c>
      <c r="H81" s="47">
        <v>0.4635416666666667</v>
      </c>
    </row>
  </sheetData>
  <sheetProtection password="E1C6" sheet="1"/>
  <hyperlinks>
    <hyperlink ref="J5" location="Inicio!A59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CReyes</dc:creator>
  <cp:keywords/>
  <dc:description/>
  <cp:lastModifiedBy>CReyes</cp:lastModifiedBy>
  <dcterms:created xsi:type="dcterms:W3CDTF">2008-08-25T20:57:01Z</dcterms:created>
  <dcterms:modified xsi:type="dcterms:W3CDTF">2008-09-26T21:44:27Z</dcterms:modified>
  <cp:category/>
  <cp:version/>
  <cp:contentType/>
  <cp:contentStatus/>
</cp:coreProperties>
</file>