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4835" windowHeight="4350" tabRatio="858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  <sheet name="x" sheetId="7" r:id="rId7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'MODALIDADES'!$A$1:$J$239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<sst xmlns="http://schemas.openxmlformats.org/spreadsheetml/2006/main" count="1515" uniqueCount="208">
  <si>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</si>
  <si>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</si>
  <si>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</si>
  <si>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</si>
  <si>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</si>
  <si>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</si>
  <si>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</si>
  <si>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</si>
  <si>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</si>
  <si>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</si>
  <si>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</si>
  <si>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</si>
  <si>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</si>
  <si>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</si>
  <si>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</si>
  <si>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</si>
  <si>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</si>
  <si>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</si>
  <si>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</si>
  <si>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</si>
  <si>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</si>
  <si>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</si>
  <si>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</si>
  <si>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</si>
  <si>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</si>
  <si>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</si>
  <si>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</si>
  <si>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</si>
  <si>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</si>
  <si>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</si>
  <si>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</si>
  <si>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</si>
  <si>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</si>
  <si>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</si>
  <si>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</si>
  <si>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</si>
  <si>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</si>
  <si>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</si>
  <si>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</si>
  <si>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</si>
  <si>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</si>
  <si>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</si>
  <si>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</si>
  <si>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</si>
  <si>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</si>
  <si>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</si>
  <si>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</si>
  <si>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</si>
  <si>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</si>
  <si>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</si>
  <si>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</si>
  <si>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</si>
  <si>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</si>
  <si>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</si>
  <si>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</si>
  <si>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</si>
  <si>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</si>
  <si>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</si>
  <si>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</si>
  <si>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</si>
  <si>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</si>
  <si>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</si>
  <si>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</si>
  <si>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</si>
  <si>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</si>
  <si>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</si>
  <si>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</si>
  <si>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</si>
  <si>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</si>
  <si>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</si>
  <si>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</si>
  <si>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</si>
  <si>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</si>
  <si>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</si>
  <si>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</si>
  <si>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</si>
  <si>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</si>
  <si>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</si>
  <si>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</si>
  <si>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</si>
  <si>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</si>
  <si>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</si>
  <si>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</si>
  <si>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</si>
  <si>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</si>
  <si>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</si>
  <si>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</si>
  <si>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</si>
  <si>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</si>
  <si>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</si>
  <si>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</si>
  <si>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</si>
  <si>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</si>
  <si>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</si>
  <si>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</si>
  <si>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</si>
  <si>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</si>
  <si>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</si>
  <si>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</si>
  <si>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</si>
  <si>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</si>
  <si>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</si>
  <si>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</si>
  <si>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</si>
  <si>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</si>
  <si>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</si>
  <si>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</si>
  <si>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</si>
  <si>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</si>
  <si>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</si>
  <si>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</si>
  <si>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</si>
  <si>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</si>
  <si>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</si>
  <si>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</si>
  <si>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</si>
  <si>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</si>
  <si>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</si>
  <si>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</si>
  <si>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</si>
  <si>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</si>
  <si>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</si>
  <si>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</si>
  <si>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</si>
  <si>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</si>
  <si>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</si>
  <si>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</si>
  <si>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</si>
  <si>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</si>
  <si>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</si>
  <si>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</si>
  <si>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</si>
  <si>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</si>
  <si>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</si>
  <si>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</si>
  <si>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</si>
  <si>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</si>
  <si>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</si>
  <si>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</si>
  <si>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</si>
  <si>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</si>
  <si>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</si>
  <si>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</si>
  <si>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</si>
  <si>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</si>
  <si>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</si>
  <si>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</si>
  <si>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</si>
  <si>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</si>
  <si>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</si>
  <si>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</si>
  <si>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</si>
  <si>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</si>
  <si>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</si>
  <si>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</si>
  <si>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</si>
  <si>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</si>
  <si>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</si>
  <si>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</si>
  <si>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</si>
  <si>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</si>
  <si>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</si>
  <si>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</si>
  <si>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</si>
  <si>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</si>
  <si>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</si>
  <si>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</si>
  <si>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</si>
  <si>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</si>
  <si>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</si>
  <si>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</si>
  <si>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</si>
  <si>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</si>
  <si>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</si>
  <si>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</si>
  <si>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</si>
  <si>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</si>
  <si>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</si>
  <si>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</si>
  <si>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</si>
  <si>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*</t>
  </si>
  <si>
    <t>Ene' 05</t>
  </si>
  <si>
    <t>Feb' 05</t>
  </si>
  <si>
    <t>Mar' 05</t>
  </si>
  <si>
    <t>Abr' 05</t>
  </si>
  <si>
    <t>May' 05</t>
  </si>
  <si>
    <t>Jun' 05</t>
  </si>
  <si>
    <t>A JUNIO DE 2005</t>
  </si>
  <si>
    <t>1.2 Evolución del APV en la banca a junio de 2005</t>
  </si>
  <si>
    <t>1.3 Modalidades de ahorro previsional en la banca a junio de 2005 *</t>
  </si>
  <si>
    <t>* La información corresponde al promedio entre Enero 2005 y junio 2005</t>
  </si>
  <si>
    <t>1.4 Saldos promedio por instrumento en la banca a junio de 2005</t>
  </si>
  <si>
    <t>* La información corresponde al promedio entre Enero 2005 y Junio 2005</t>
  </si>
  <si>
    <t>Dic' 05</t>
  </si>
  <si>
    <t xml:space="preserve">1.6 Participación de los cuatro bancos en las cuentas de APV a Junio de 2005* </t>
  </si>
  <si>
    <t>TOTAL  ABRIL</t>
  </si>
  <si>
    <t>TOTAL MAYO</t>
  </si>
  <si>
    <t>TOTAL JUNIO</t>
  </si>
  <si>
    <t>TOTAL JUNO</t>
  </si>
  <si>
    <t>1.5 Representación de cada género en el número de cuentas de APV en la banca a junio de 2005*</t>
  </si>
  <si>
    <t>1.1 Antecedentes del APV en la banca a junio de 2005</t>
  </si>
  <si>
    <t>ANTECEDENTES A JUNIO DE 2005</t>
  </si>
  <si>
    <t>1.3 Modalidades de ahorro previsional en la banca a junio de 2005</t>
  </si>
  <si>
    <t>1.5 Representación de cada género en el número de cuentas de APV en la banca a junio de 2005</t>
  </si>
  <si>
    <t>1.6 Participación de los cuatro bancos en las cuentas de APV a junio de 2005</t>
  </si>
  <si>
    <t>Banco de Chile</t>
  </si>
  <si>
    <t>Santander</t>
  </si>
  <si>
    <t>Mantenido MM$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</si>
</sst>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3" fontId="30" fillId="0" borderId="4" xfId="21" applyNumberFormat="1" applyFont="1" applyFill="1" applyBorder="1" applyAlignment="1">
      <alignment horizontal="right" vertical="center" wrapText="1"/>
    </xf>
    <xf numFmtId="3" fontId="26" fillId="0" borderId="4" xfId="21" applyNumberFormat="1" applyFont="1" applyFill="1" applyBorder="1" applyAlignment="1">
      <alignment horizontal="right"/>
    </xf>
    <xf numFmtId="3" fontId="27" fillId="0" borderId="4" xfId="21" applyNumberFormat="1" applyFont="1" applyFill="1" applyBorder="1" applyAlignment="1">
      <alignment horizontal="right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30" fillId="0" borderId="4" xfId="23" applyNumberFormat="1" applyFont="1" applyFill="1" applyBorder="1" applyAlignment="1">
      <alignment horizontal="center" vertical="center" wrapText="1"/>
    </xf>
    <xf numFmtId="3" fontId="26" fillId="0" borderId="4" xfId="23" applyNumberFormat="1" applyFont="1" applyFill="1" applyBorder="1" applyAlignment="1">
      <alignment horizontal="center"/>
    </xf>
    <xf numFmtId="3" fontId="27" fillId="0" borderId="4" xfId="23" applyNumberFormat="1" applyFont="1" applyFill="1" applyBorder="1" applyAlignment="1">
      <alignment horizontal="left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0" fontId="27" fillId="0" borderId="28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33" fillId="0" borderId="38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MODALIDADES!$C$563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MODALIDADES!$D$563:$E$563</c:f>
              <c:numCache>
                <c:ptCount val="2"/>
                <c:pt idx="0">
                  <c:v>0.05077209924941435</c:v>
                </c:pt>
                <c:pt idx="1">
                  <c:v>0.03252261210910404</c:v>
                </c:pt>
              </c:numCache>
            </c:numRef>
          </c:val>
        </c:ser>
        <c:ser>
          <c:idx val="1"/>
          <c:order val="1"/>
          <c:tx>
            <c:strRef>
              <c:f>MODALIDADES!$C$564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MODALIDADES!$D$562:$E$562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MODALIDADES!$D$564:$E$564</c:f>
              <c:numCache>
                <c:ptCount val="2"/>
                <c:pt idx="0">
                  <c:v>0.9492279007505856</c:v>
                </c:pt>
                <c:pt idx="1">
                  <c:v>0.9674773878908958</c:v>
                </c:pt>
              </c:numCache>
            </c:numRef>
          </c:val>
        </c:ser>
        <c:overlap val="100"/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MODALIDADES!$D$515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MODALIDADES!$D$516:$D$550</c:f>
              <c:numCache>
                <c:ptCount val="35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</c:numCache>
            </c:numRef>
          </c:val>
          <c:smooth val="0"/>
        </c:ser>
        <c:marker val="1"/>
        <c:axId val="30680220"/>
        <c:axId val="7686525"/>
      </c:lineChart>
      <c:lineChart>
        <c:grouping val="standard"/>
        <c:varyColors val="0"/>
        <c:ser>
          <c:idx val="2"/>
          <c:order val="1"/>
          <c:tx>
            <c:strRef>
              <c:f>MODALIDADES!$E$515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MODALIDADES!$B$516:$B$550</c:f>
              <c:strCache>
                <c:ptCount val="35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</c:strCache>
            </c:strRef>
          </c:cat>
          <c:val>
            <c:numRef>
              <c:f>MODALIDADES!$E$516:$E$550</c:f>
              <c:numCache>
                <c:ptCount val="35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</c:numCache>
            </c:numRef>
          </c:val>
          <c:smooth val="1"/>
        </c:ser>
        <c:marker val="1"/>
        <c:axId val="2069862"/>
        <c:axId val="18628759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86525"/>
        <c:crosses val="autoZero"/>
        <c:auto val="0"/>
        <c:lblOffset val="100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680220"/>
        <c:crossesAt val="1"/>
        <c:crossBetween val="between"/>
        <c:dispUnits/>
      </c:valAx>
      <c:catAx>
        <c:axId val="2069862"/>
        <c:scaling>
          <c:orientation val="minMax"/>
        </c:scaling>
        <c:axPos val="b"/>
        <c:delete val="1"/>
        <c:majorTickMark val="in"/>
        <c:minorTickMark val="none"/>
        <c:tickLblPos val="nextTo"/>
        <c:crossAx val="18628759"/>
        <c:crosses val="autoZero"/>
        <c:auto val="0"/>
        <c:lblOffset val="100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0698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MODALIDADES!$K$661:$K$662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MODALIDADES!$L$661:$L$662</c:f>
              <c:numCache>
                <c:ptCount val="2"/>
                <c:pt idx="0">
                  <c:v>423.73555564735614</c:v>
                </c:pt>
                <c:pt idx="1">
                  <c:v>2061.105935483871</c:v>
                </c:pt>
              </c:numCache>
            </c:numRef>
          </c:val>
        </c:ser>
        <c:overlap val="100"/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auto val="1"/>
        <c:lblOffset val="100"/>
        <c:noMultiLvlLbl val="0"/>
      </c:cat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41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MODALIDADES!$D$689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MODALIDADES!$E$689:$G$689</c:f>
              <c:numCache>
                <c:ptCount val="3"/>
                <c:pt idx="0">
                  <c:v>0.6839080459770115</c:v>
                </c:pt>
                <c:pt idx="1">
                  <c:v>0.6870559159715787</c:v>
                </c:pt>
              </c:numCache>
            </c:numRef>
          </c:val>
        </c:ser>
        <c:ser>
          <c:idx val="1"/>
          <c:order val="1"/>
          <c:tx>
            <c:strRef>
              <c:f>MODALIDADES!$D$690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MODALIDADES!$E$688:$G$688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MODALIDADES!$E$690:$G$690</c:f>
              <c:numCache>
                <c:ptCount val="3"/>
                <c:pt idx="0">
                  <c:v>0.3160919540229885</c:v>
                </c:pt>
                <c:pt idx="1">
                  <c:v>0.3129440840284214</c:v>
                </c:pt>
              </c:numCache>
            </c:numRef>
          </c:val>
        </c:ser>
        <c:overlap val="100"/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auto val="1"/>
        <c:lblOffset val="100"/>
        <c:noMultiLvlLbl val="0"/>
      </c:cat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74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03"/>
          <c:w val="0.8145"/>
          <c:h val="0.68875"/>
        </c:manualLayout>
      </c:layout>
      <c:pie3DChart>
        <c:varyColors val="1"/>
        <c:ser>
          <c:idx val="0"/>
          <c:order val="0"/>
          <c:tx>
            <c:strRef>
              <c:f>MODALIDADES!$E$695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MODALIDADES!$D$696:$D$699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MODALIDADES!$E$696:$E$699</c:f>
              <c:numCache>
                <c:ptCount val="4"/>
                <c:pt idx="0">
                  <c:v>0.049885132709173066</c:v>
                </c:pt>
                <c:pt idx="1">
                  <c:v>0.04859872183987664</c:v>
                </c:pt>
                <c:pt idx="2">
                  <c:v>0.13801666963319725</c:v>
                </c:pt>
                <c:pt idx="3">
                  <c:v>0.763499475817753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6525"/>
          <c:w val="0.748"/>
          <c:h val="0.40225"/>
        </c:manualLayout>
      </c:layout>
      <c:pie3DChart>
        <c:varyColors val="1"/>
        <c:ser>
          <c:idx val="0"/>
          <c:order val="0"/>
          <c:tx>
            <c:strRef>
              <c:f>MODALIDADES!$E$702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MODALIDADES!$D$703:$D$706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MODALIDADES!$E$703:$E$706</c:f>
              <c:numCache>
                <c:ptCount val="4"/>
                <c:pt idx="0">
                  <c:v>0.05028673082163005</c:v>
                </c:pt>
                <c:pt idx="1">
                  <c:v>0.042456584295343026</c:v>
                </c:pt>
                <c:pt idx="2">
                  <c:v>0.16104493647327028</c:v>
                </c:pt>
                <c:pt idx="3">
                  <c:v>0.7462117484097567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142875</xdr:rowOff>
    </xdr:from>
    <xdr:to>
      <xdr:col>8</xdr:col>
      <xdr:colOff>304800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42875"/>
          <a:ext cx="6076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1248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647700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381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029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47750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3697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64970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43237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ABRIL - MAYO - JUNIO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2125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42385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(JUNIO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128</v>
      </c>
    </row>
    <row r="3" spans="2:3" s="1" customFormat="1" ht="12.75">
      <c r="B3" s="21"/>
      <c r="C3" s="20" t="s">
        <v>201</v>
      </c>
    </row>
    <row r="4" spans="2:3" s="1" customFormat="1" ht="15.75" customHeight="1">
      <c r="B4" s="21"/>
      <c r="C4" s="19" t="s">
        <v>168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169</v>
      </c>
    </row>
    <row r="7" spans="2:3" s="5" customFormat="1" ht="12.75">
      <c r="B7" s="24"/>
      <c r="C7" s="9" t="s">
        <v>200</v>
      </c>
    </row>
    <row r="8" spans="2:3" s="5" customFormat="1" ht="12.75">
      <c r="B8" s="24"/>
      <c r="C8" s="10" t="s">
        <v>188</v>
      </c>
    </row>
    <row r="9" spans="2:3" s="5" customFormat="1" ht="12.75">
      <c r="B9" s="24"/>
      <c r="C9" s="11" t="s">
        <v>202</v>
      </c>
    </row>
    <row r="10" spans="2:3" s="5" customFormat="1" ht="12.75">
      <c r="B10" s="24"/>
      <c r="C10" s="10" t="s">
        <v>191</v>
      </c>
    </row>
    <row r="11" spans="2:3" s="5" customFormat="1" ht="12.75">
      <c r="B11" s="24"/>
      <c r="C11" s="10" t="s">
        <v>203</v>
      </c>
    </row>
    <row r="12" spans="2:3" s="5" customFormat="1" ht="12.75">
      <c r="B12" s="24"/>
      <c r="C12" s="11" t="s">
        <v>204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170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171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172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173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45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174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187</v>
      </c>
      <c r="G3" s="17" t="s">
        <v>168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6" t="s">
        <v>200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300" customFormat="1" ht="17.25" customHeight="1">
      <c r="B9" s="299"/>
      <c r="C9" s="301" t="s">
        <v>103</v>
      </c>
      <c r="D9" s="301" t="s">
        <v>105</v>
      </c>
      <c r="E9" s="301" t="s">
        <v>107</v>
      </c>
      <c r="F9" s="302" t="s">
        <v>109</v>
      </c>
    </row>
    <row r="10" spans="1:24" s="30" customFormat="1" ht="21" customHeight="1">
      <c r="A10" s="13"/>
      <c r="C10" s="303" t="s">
        <v>104</v>
      </c>
      <c r="D10" s="303" t="s">
        <v>106</v>
      </c>
      <c r="E10" s="303" t="s">
        <v>207</v>
      </c>
      <c r="F10" s="304" t="s">
        <v>108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99</v>
      </c>
      <c r="C11" s="31">
        <v>3</v>
      </c>
      <c r="D11" s="32">
        <f>+MODALIDADES!D87+MODALIDADES!D207</f>
        <v>3351</v>
      </c>
      <c r="E11" s="32">
        <f>+MODALIDADES!E87+MODALIDADES!E207</f>
        <v>1466.534215</v>
      </c>
      <c r="F11" s="33">
        <f>+E11/$E$14</f>
        <v>0.9277576801656595</v>
      </c>
      <c r="H11" s="13"/>
    </row>
    <row r="12" spans="1:8" ht="12.75">
      <c r="A12" s="13"/>
      <c r="B12" s="3" t="s">
        <v>100</v>
      </c>
      <c r="C12" s="31">
        <v>4</v>
      </c>
      <c r="D12" s="32">
        <f>+MODALIDADES!D126+MODALIDADES!D245</f>
        <v>59</v>
      </c>
      <c r="E12" s="32">
        <f>+MODALIDADES!E126+MODALIDADES!E245</f>
        <v>114.195588</v>
      </c>
      <c r="F12" s="33">
        <f>+E12/$E$14</f>
        <v>0.07224231983434047</v>
      </c>
      <c r="H12" s="13"/>
    </row>
    <row r="13" spans="1:8" ht="12.75">
      <c r="A13" s="13"/>
      <c r="B13" s="3" t="s">
        <v>102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305" t="s">
        <v>101</v>
      </c>
      <c r="C14" s="306">
        <f>SUM(C11:C13)</f>
        <v>8</v>
      </c>
      <c r="D14" s="307">
        <f>SUM(D11:D13)</f>
        <v>3410</v>
      </c>
      <c r="E14" s="308">
        <f>SUM(E11:E13)</f>
        <v>1580.729803</v>
      </c>
      <c r="F14" s="309">
        <f>+E14/$E$14</f>
        <v>1</v>
      </c>
      <c r="G14" s="30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7" t="s">
        <v>188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</row>
    <row r="43" spans="2:24" s="108" customFormat="1" ht="12.75">
      <c r="B43" s="298" t="s">
        <v>189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</row>
    <row r="44" ht="12.75">
      <c r="B44" s="6" t="s">
        <v>110</v>
      </c>
    </row>
    <row r="63" ht="12.75">
      <c r="B63" s="34"/>
    </row>
    <row r="64" ht="12.75">
      <c r="B64" s="34"/>
    </row>
    <row r="65" ht="12.75">
      <c r="B65" s="34" t="s">
        <v>190</v>
      </c>
    </row>
    <row r="69" spans="2:24" s="108" customFormat="1" ht="12.75">
      <c r="B69" s="297" t="s">
        <v>191</v>
      </c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</row>
    <row r="88" ht="12.75">
      <c r="B88" s="34"/>
    </row>
    <row r="89" ht="12.75">
      <c r="B89" s="34" t="s">
        <v>192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7" t="s">
        <v>199</v>
      </c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</row>
    <row r="125" spans="2:24" s="108" customFormat="1" ht="12.75">
      <c r="B125" s="298" t="s">
        <v>194</v>
      </c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490"/>
  <sheetViews>
    <sheetView showGridLines="0" zoomScale="75" zoomScaleNormal="75" zoomScaleSheetLayoutView="50" workbookViewId="0" topLeftCell="A1">
      <pane ySplit="7" topLeftCell="BM8" activePane="bottomLeft" state="frozen"/>
      <selection pane="topLeft" activeCell="F122" sqref="F122"/>
      <selection pane="bottomLeft" activeCell="A8" sqref="A8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.8515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7" t="s">
        <v>168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7" t="s">
        <v>67</v>
      </c>
      <c r="C10" s="338"/>
      <c r="D10" s="338"/>
      <c r="E10" s="338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34" customFormat="1" ht="25.5">
      <c r="B12" s="332" t="s">
        <v>30</v>
      </c>
      <c r="C12" s="332"/>
      <c r="D12" s="335" t="s">
        <v>29</v>
      </c>
      <c r="E12" s="335" t="s">
        <v>0</v>
      </c>
      <c r="F12" s="335" t="s">
        <v>1</v>
      </c>
      <c r="G12" s="335" t="s">
        <v>2</v>
      </c>
      <c r="H12" s="335" t="s">
        <v>3</v>
      </c>
      <c r="I12" s="335" t="s">
        <v>4</v>
      </c>
      <c r="J12" s="333"/>
      <c r="K12" s="333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+D76+D115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175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176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177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181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182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183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184</v>
      </c>
      <c r="C45" s="50"/>
      <c r="D45" s="51">
        <f aca="true" t="shared" si="1" ref="D45:I45">+D85+D124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185</v>
      </c>
      <c r="C46" s="50"/>
      <c r="D46" s="51">
        <f aca="true" t="shared" si="2" ref="D46:I47">+D86+D125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186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6"/>
      <c r="C48" s="47"/>
      <c r="D48" s="48"/>
      <c r="E48" s="48"/>
      <c r="F48" s="48"/>
      <c r="G48" s="48"/>
      <c r="H48" s="48"/>
      <c r="I48" s="48"/>
      <c r="J48" s="45"/>
      <c r="K48" s="45"/>
    </row>
    <row r="49" spans="2:11" s="13" customFormat="1" ht="12.75">
      <c r="B49" s="46"/>
      <c r="C49" s="47"/>
      <c r="D49" s="48"/>
      <c r="E49" s="48"/>
      <c r="F49" s="48"/>
      <c r="G49" s="48"/>
      <c r="H49" s="48"/>
      <c r="I49" s="48"/>
      <c r="J49" s="45"/>
      <c r="K49" s="45"/>
    </row>
    <row r="50" spans="2:11" s="13" customFormat="1" ht="12.75">
      <c r="B50" s="46"/>
      <c r="C50" s="47"/>
      <c r="D50" s="48"/>
      <c r="E50" s="48"/>
      <c r="F50" s="48"/>
      <c r="G50" s="48"/>
      <c r="H50" s="48"/>
      <c r="I50" s="48"/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52"/>
      <c r="J51" s="45"/>
      <c r="K51" s="45"/>
    </row>
    <row r="52" spans="2:11" s="334" customFormat="1" ht="25.5">
      <c r="B52" s="332" t="s">
        <v>27</v>
      </c>
      <c r="C52" s="332"/>
      <c r="D52" s="335" t="s">
        <v>29</v>
      </c>
      <c r="E52" s="335" t="s">
        <v>0</v>
      </c>
      <c r="F52" s="335" t="s">
        <v>1</v>
      </c>
      <c r="G52" s="335" t="s">
        <v>2</v>
      </c>
      <c r="H52" s="335" t="s">
        <v>3</v>
      </c>
      <c r="I52" s="336" t="s">
        <v>4</v>
      </c>
      <c r="J52" s="333"/>
      <c r="K52" s="333"/>
    </row>
    <row r="53" spans="2:11" s="13" customFormat="1" ht="12.75">
      <c r="B53" s="46" t="s">
        <v>22</v>
      </c>
      <c r="C53" s="47"/>
      <c r="D53" s="48">
        <v>1585</v>
      </c>
      <c r="E53" s="48">
        <v>328.35715600000003</v>
      </c>
      <c r="F53" s="48">
        <v>783</v>
      </c>
      <c r="G53" s="48">
        <v>67.77366000000002</v>
      </c>
      <c r="H53" s="48">
        <v>32</v>
      </c>
      <c r="I53" s="48">
        <v>2.140414</v>
      </c>
      <c r="J53" s="45"/>
      <c r="K53" s="45"/>
    </row>
    <row r="54" spans="2:11" s="13" customFormat="1" ht="12.75">
      <c r="B54" s="55" t="s">
        <v>23</v>
      </c>
      <c r="C54" s="56"/>
      <c r="D54" s="57">
        <v>1769</v>
      </c>
      <c r="E54" s="57">
        <v>385.671979</v>
      </c>
      <c r="F54" s="57">
        <v>750</v>
      </c>
      <c r="G54" s="57">
        <v>52.487216</v>
      </c>
      <c r="H54" s="57">
        <v>49</v>
      </c>
      <c r="I54" s="57">
        <v>4.162511</v>
      </c>
      <c r="J54" s="45"/>
      <c r="K54" s="45"/>
    </row>
    <row r="55" spans="2:11" s="13" customFormat="1" ht="12.75">
      <c r="B55" s="55" t="s">
        <v>24</v>
      </c>
      <c r="C55" s="56"/>
      <c r="D55" s="57">
        <v>1978</v>
      </c>
      <c r="E55" s="57">
        <v>453.51686900000004</v>
      </c>
      <c r="F55" s="57">
        <v>889</v>
      </c>
      <c r="G55" s="57">
        <v>61.490868</v>
      </c>
      <c r="H55" s="57">
        <v>28</v>
      </c>
      <c r="I55" s="57">
        <v>7.298235</v>
      </c>
      <c r="J55" s="45"/>
      <c r="K55" s="45"/>
    </row>
    <row r="56" spans="2:11" s="13" customFormat="1" ht="12.75">
      <c r="B56" s="55" t="s">
        <v>25</v>
      </c>
      <c r="C56" s="56"/>
      <c r="D56" s="57">
        <v>2187</v>
      </c>
      <c r="E56" s="57">
        <v>515.222643</v>
      </c>
      <c r="F56" s="57">
        <v>853</v>
      </c>
      <c r="G56" s="57">
        <v>79.364143</v>
      </c>
      <c r="H56" s="57">
        <v>49</v>
      </c>
      <c r="I56" s="57">
        <v>24.669421</v>
      </c>
      <c r="J56" s="45"/>
      <c r="K56" s="45"/>
    </row>
    <row r="57" spans="2:11" s="13" customFormat="1" ht="12.75">
      <c r="B57" s="55" t="s">
        <v>33</v>
      </c>
      <c r="C57" s="56"/>
      <c r="D57" s="57">
        <v>2368</v>
      </c>
      <c r="E57" s="57">
        <v>616.005555</v>
      </c>
      <c r="F57" s="57">
        <v>1045</v>
      </c>
      <c r="G57" s="57">
        <v>85.608982</v>
      </c>
      <c r="H57" s="57">
        <v>38</v>
      </c>
      <c r="I57" s="57">
        <v>5.027032</v>
      </c>
      <c r="J57" s="45"/>
      <c r="K57" s="45"/>
    </row>
    <row r="58" spans="2:11" s="13" customFormat="1" ht="12.75">
      <c r="B58" s="55" t="s">
        <v>34</v>
      </c>
      <c r="C58" s="56"/>
      <c r="D58" s="57">
        <v>2427</v>
      </c>
      <c r="E58" s="57">
        <v>682.028013</v>
      </c>
      <c r="F58" s="57">
        <v>1169</v>
      </c>
      <c r="G58" s="57">
        <v>64.64952000000001</v>
      </c>
      <c r="H58" s="57">
        <v>28</v>
      </c>
      <c r="I58" s="57">
        <v>6.571969</v>
      </c>
      <c r="J58" s="45"/>
      <c r="K58" s="45"/>
    </row>
    <row r="59" spans="2:11" s="13" customFormat="1" ht="12.75">
      <c r="B59" s="55" t="s">
        <v>35</v>
      </c>
      <c r="C59" s="56"/>
      <c r="D59" s="57">
        <v>2502</v>
      </c>
      <c r="E59" s="57">
        <v>743.025163</v>
      </c>
      <c r="F59" s="57">
        <v>1130</v>
      </c>
      <c r="G59" s="57">
        <v>76.006253</v>
      </c>
      <c r="H59" s="57">
        <v>137</v>
      </c>
      <c r="I59" s="57">
        <v>8.94567</v>
      </c>
      <c r="J59" s="45"/>
      <c r="K59" s="45"/>
    </row>
    <row r="60" spans="2:11" s="13" customFormat="1" ht="12.75">
      <c r="B60" s="55" t="s">
        <v>36</v>
      </c>
      <c r="C60" s="56"/>
      <c r="D60" s="57">
        <v>2655</v>
      </c>
      <c r="E60" s="57">
        <v>804.910972</v>
      </c>
      <c r="F60" s="57">
        <v>1104</v>
      </c>
      <c r="G60" s="57">
        <v>57.138391000000006</v>
      </c>
      <c r="H60" s="57">
        <v>157</v>
      </c>
      <c r="I60" s="57">
        <v>5.6699470000000005</v>
      </c>
      <c r="J60" s="45"/>
      <c r="K60" s="45"/>
    </row>
    <row r="61" spans="2:11" s="13" customFormat="1" ht="12.75">
      <c r="B61" s="55" t="s">
        <v>37</v>
      </c>
      <c r="C61" s="56"/>
      <c r="D61" s="57">
        <v>2812</v>
      </c>
      <c r="E61" s="57">
        <v>890.3124280000001</v>
      </c>
      <c r="F61" s="57">
        <v>1266</v>
      </c>
      <c r="G61" s="57">
        <v>96.69014000000001</v>
      </c>
      <c r="H61" s="57">
        <v>150</v>
      </c>
      <c r="I61" s="57">
        <v>8.395678</v>
      </c>
      <c r="J61" s="45"/>
      <c r="K61" s="45"/>
    </row>
    <row r="62" spans="2:11" s="13" customFormat="1" ht="12.75">
      <c r="B62" s="55" t="s">
        <v>38</v>
      </c>
      <c r="C62" s="56"/>
      <c r="D62" s="57">
        <v>2902</v>
      </c>
      <c r="E62" s="57">
        <v>955.92222</v>
      </c>
      <c r="F62" s="57">
        <v>1360</v>
      </c>
      <c r="G62" s="57">
        <v>74.249811</v>
      </c>
      <c r="H62" s="57">
        <v>74</v>
      </c>
      <c r="I62" s="57">
        <v>9.108411000000002</v>
      </c>
      <c r="J62" s="45"/>
      <c r="K62" s="45"/>
    </row>
    <row r="63" spans="2:11" s="13" customFormat="1" ht="12.75">
      <c r="B63" s="55" t="s">
        <v>40</v>
      </c>
      <c r="C63" s="56"/>
      <c r="D63" s="57">
        <v>3016</v>
      </c>
      <c r="E63" s="57">
        <v>1040.556049</v>
      </c>
      <c r="F63" s="57">
        <v>1360</v>
      </c>
      <c r="G63" s="57">
        <v>103.035492</v>
      </c>
      <c r="H63" s="57">
        <v>186</v>
      </c>
      <c r="I63" s="57">
        <v>11.775896</v>
      </c>
      <c r="J63" s="45"/>
      <c r="K63" s="45"/>
    </row>
    <row r="64" spans="2:11" s="13" customFormat="1" ht="12.75">
      <c r="B64" s="55" t="s">
        <v>41</v>
      </c>
      <c r="C64" s="56"/>
      <c r="D64" s="57">
        <v>3129</v>
      </c>
      <c r="E64" s="57">
        <v>1090.609845</v>
      </c>
      <c r="F64" s="57">
        <v>1319</v>
      </c>
      <c r="G64" s="57">
        <v>78.131625</v>
      </c>
      <c r="H64" s="57">
        <v>448</v>
      </c>
      <c r="I64" s="57">
        <v>24.872648</v>
      </c>
      <c r="J64" s="45"/>
      <c r="K64" s="45"/>
    </row>
    <row r="65" spans="2:11" s="13" customFormat="1" ht="12.75">
      <c r="B65" s="55" t="s">
        <v>39</v>
      </c>
      <c r="C65" s="56"/>
      <c r="D65" s="57">
        <v>3250</v>
      </c>
      <c r="E65" s="57">
        <v>1143.564402</v>
      </c>
      <c r="F65" s="57">
        <v>1356</v>
      </c>
      <c r="G65" s="57">
        <v>74.617471</v>
      </c>
      <c r="H65" s="57">
        <v>474</v>
      </c>
      <c r="I65" s="57">
        <v>17.637683</v>
      </c>
      <c r="J65" s="45"/>
      <c r="K65" s="45"/>
    </row>
    <row r="66" spans="2:11" s="13" customFormat="1" ht="12.75">
      <c r="B66" s="55" t="s">
        <v>42</v>
      </c>
      <c r="C66" s="56"/>
      <c r="D66" s="57">
        <v>3357</v>
      </c>
      <c r="E66" s="57">
        <v>1165.170998</v>
      </c>
      <c r="F66" s="57">
        <v>1359</v>
      </c>
      <c r="G66" s="57">
        <v>68.605205</v>
      </c>
      <c r="H66" s="57">
        <v>771</v>
      </c>
      <c r="I66" s="57">
        <v>16.560895</v>
      </c>
      <c r="J66" s="45"/>
      <c r="K66" s="45"/>
    </row>
    <row r="67" spans="2:11" s="13" customFormat="1" ht="12.75">
      <c r="B67" s="55" t="s">
        <v>71</v>
      </c>
      <c r="C67" s="56"/>
      <c r="D67" s="57">
        <v>3397</v>
      </c>
      <c r="E67" s="57">
        <v>1205.107255</v>
      </c>
      <c r="F67" s="57">
        <v>1461</v>
      </c>
      <c r="G67" s="57">
        <v>92.962781</v>
      </c>
      <c r="H67" s="57">
        <v>383</v>
      </c>
      <c r="I67" s="57">
        <v>37.443307000000004</v>
      </c>
      <c r="J67" s="45"/>
      <c r="K67" s="45"/>
    </row>
    <row r="68" spans="2:11" s="13" customFormat="1" ht="12.75">
      <c r="B68" s="55" t="s">
        <v>72</v>
      </c>
      <c r="C68" s="56"/>
      <c r="D68" s="57">
        <v>3488</v>
      </c>
      <c r="E68" s="57">
        <v>1244.025511</v>
      </c>
      <c r="F68" s="57">
        <v>1289</v>
      </c>
      <c r="G68" s="57">
        <v>75.14012100000002</v>
      </c>
      <c r="H68" s="57">
        <v>218</v>
      </c>
      <c r="I68" s="57">
        <v>34.010724</v>
      </c>
      <c r="J68" s="45"/>
      <c r="K68" s="45"/>
    </row>
    <row r="69" spans="2:11" s="13" customFormat="1" ht="12.75">
      <c r="B69" s="55" t="s">
        <v>73</v>
      </c>
      <c r="C69" s="56"/>
      <c r="D69" s="57">
        <v>3578</v>
      </c>
      <c r="E69" s="57">
        <v>1259.137966</v>
      </c>
      <c r="F69" s="57">
        <v>1407</v>
      </c>
      <c r="G69" s="57">
        <v>84.59896</v>
      </c>
      <c r="H69" s="57">
        <v>898</v>
      </c>
      <c r="I69" s="57">
        <v>65.59686</v>
      </c>
      <c r="J69" s="45"/>
      <c r="K69" s="45"/>
    </row>
    <row r="70" spans="2:11" s="13" customFormat="1" ht="12.75">
      <c r="B70" s="55" t="s">
        <v>74</v>
      </c>
      <c r="C70" s="56"/>
      <c r="D70" s="57">
        <v>3571</v>
      </c>
      <c r="E70" s="57">
        <v>1278.648918</v>
      </c>
      <c r="F70" s="57">
        <v>1300</v>
      </c>
      <c r="G70" s="57">
        <v>67.45300600000002</v>
      </c>
      <c r="H70" s="57">
        <v>360</v>
      </c>
      <c r="I70" s="57">
        <v>40.671697</v>
      </c>
      <c r="J70" s="45"/>
      <c r="K70" s="45"/>
    </row>
    <row r="71" spans="2:11" s="13" customFormat="1" ht="12.75">
      <c r="B71" s="55" t="s">
        <v>75</v>
      </c>
      <c r="C71" s="56"/>
      <c r="D71" s="57">
        <v>3569</v>
      </c>
      <c r="E71" s="57">
        <v>1289.481443</v>
      </c>
      <c r="F71" s="57">
        <v>1238</v>
      </c>
      <c r="G71" s="57">
        <v>60.808777000000006</v>
      </c>
      <c r="H71" s="57">
        <v>191</v>
      </c>
      <c r="I71" s="57">
        <v>38.555841</v>
      </c>
      <c r="J71" s="45"/>
      <c r="K71" s="45"/>
    </row>
    <row r="72" spans="2:11" s="13" customFormat="1" ht="12.75">
      <c r="B72" s="55" t="s">
        <v>76</v>
      </c>
      <c r="C72" s="56"/>
      <c r="D72" s="57">
        <v>3595</v>
      </c>
      <c r="E72" s="57">
        <v>1313.083489</v>
      </c>
      <c r="F72" s="57">
        <v>1340</v>
      </c>
      <c r="G72" s="57">
        <v>82.32440000000001</v>
      </c>
      <c r="H72" s="57">
        <v>371</v>
      </c>
      <c r="I72" s="57">
        <v>57.289944000000006</v>
      </c>
      <c r="J72" s="45"/>
      <c r="K72" s="45"/>
    </row>
    <row r="73" spans="2:11" s="13" customFormat="1" ht="12.75">
      <c r="B73" s="55" t="s">
        <v>77</v>
      </c>
      <c r="C73" s="56"/>
      <c r="D73" s="57">
        <v>3599</v>
      </c>
      <c r="E73" s="57">
        <v>1314.060781</v>
      </c>
      <c r="F73" s="57">
        <v>1278</v>
      </c>
      <c r="G73" s="57">
        <v>71.202549</v>
      </c>
      <c r="H73" s="57">
        <v>342</v>
      </c>
      <c r="I73" s="57">
        <v>79.61937000000002</v>
      </c>
      <c r="J73" s="45"/>
      <c r="K73" s="45"/>
    </row>
    <row r="74" spans="2:11" s="13" customFormat="1" ht="12.75">
      <c r="B74" s="55" t="s">
        <v>78</v>
      </c>
      <c r="C74" s="56"/>
      <c r="D74" s="57">
        <v>3588</v>
      </c>
      <c r="E74" s="57">
        <v>1318.94731</v>
      </c>
      <c r="F74" s="57">
        <v>1106</v>
      </c>
      <c r="G74" s="57">
        <v>59.093275</v>
      </c>
      <c r="H74" s="57">
        <v>196</v>
      </c>
      <c r="I74" s="57">
        <v>38.068068</v>
      </c>
      <c r="J74" s="45"/>
      <c r="K74" s="45"/>
    </row>
    <row r="75" spans="2:21" s="13" customFormat="1" ht="12.75">
      <c r="B75" s="55" t="s">
        <v>79</v>
      </c>
      <c r="C75" s="56"/>
      <c r="D75" s="57">
        <v>3602</v>
      </c>
      <c r="E75" s="57">
        <v>1336.8626180000003</v>
      </c>
      <c r="F75" s="57">
        <v>1380</v>
      </c>
      <c r="G75" s="57">
        <v>58.989281</v>
      </c>
      <c r="H75" s="57">
        <v>371</v>
      </c>
      <c r="I75" s="57">
        <v>37.524744000000005</v>
      </c>
      <c r="J75" s="45"/>
      <c r="K75" s="45"/>
      <c r="M75" s="58"/>
      <c r="N75" s="58" t="s">
        <v>89</v>
      </c>
      <c r="O75" s="58" t="s">
        <v>90</v>
      </c>
      <c r="P75" s="58" t="s">
        <v>91</v>
      </c>
      <c r="Q75" s="58" t="s">
        <v>92</v>
      </c>
      <c r="R75" s="58" t="s">
        <v>93</v>
      </c>
      <c r="S75" s="58" t="s">
        <v>94</v>
      </c>
      <c r="T75" s="58" t="s">
        <v>95</v>
      </c>
      <c r="U75" s="58" t="s">
        <v>96</v>
      </c>
    </row>
    <row r="76" spans="2:21" s="13" customFormat="1" ht="12.75">
      <c r="B76" s="55" t="s">
        <v>84</v>
      </c>
      <c r="C76" s="56"/>
      <c r="D76" s="57">
        <v>3567</v>
      </c>
      <c r="E76" s="57">
        <f>1359451350/1000000</f>
        <v>1359.45135</v>
      </c>
      <c r="F76" s="57">
        <v>1172</v>
      </c>
      <c r="G76" s="57">
        <v>57</v>
      </c>
      <c r="H76" s="57">
        <v>244</v>
      </c>
      <c r="I76" s="57">
        <v>22</v>
      </c>
      <c r="J76" s="45"/>
      <c r="K76" s="45"/>
      <c r="M76" s="58">
        <v>200407</v>
      </c>
      <c r="N76" s="58">
        <v>3567</v>
      </c>
      <c r="O76" s="58">
        <v>1359451350</v>
      </c>
      <c r="P76" s="58">
        <v>1172</v>
      </c>
      <c r="Q76" s="58">
        <v>57344274</v>
      </c>
      <c r="R76" s="58">
        <v>244</v>
      </c>
      <c r="S76" s="58">
        <v>21860929</v>
      </c>
      <c r="T76" s="58">
        <v>42</v>
      </c>
      <c r="U76" s="58">
        <v>2243290</v>
      </c>
    </row>
    <row r="77" spans="2:21" s="13" customFormat="1" ht="12.75">
      <c r="B77" s="55" t="s">
        <v>86</v>
      </c>
      <c r="C77" s="56"/>
      <c r="D77" s="57">
        <v>3529</v>
      </c>
      <c r="E77" s="57">
        <f>1335742656/1000000</f>
        <v>1335.742656</v>
      </c>
      <c r="F77" s="57">
        <v>1037</v>
      </c>
      <c r="G77" s="57">
        <v>72</v>
      </c>
      <c r="H77" s="57">
        <v>172</v>
      </c>
      <c r="I77" s="57">
        <v>63</v>
      </c>
      <c r="J77" s="45"/>
      <c r="K77" s="45"/>
      <c r="M77" s="58">
        <v>200408</v>
      </c>
      <c r="N77" s="58">
        <v>3529</v>
      </c>
      <c r="O77" s="58">
        <v>1335742656</v>
      </c>
      <c r="P77" s="58">
        <v>1037</v>
      </c>
      <c r="Q77" s="58">
        <v>71849541</v>
      </c>
      <c r="R77" s="58">
        <v>172</v>
      </c>
      <c r="S77" s="58">
        <v>63269771</v>
      </c>
      <c r="T77" s="58">
        <v>35</v>
      </c>
      <c r="U77" s="58">
        <v>2550423</v>
      </c>
    </row>
    <row r="78" spans="2:21" s="13" customFormat="1" ht="12.75">
      <c r="B78" s="55" t="s">
        <v>85</v>
      </c>
      <c r="C78" s="56"/>
      <c r="D78" s="57">
        <v>3474</v>
      </c>
      <c r="E78" s="57">
        <f>1266946321/1000000</f>
        <v>1266.946321</v>
      </c>
      <c r="F78" s="57">
        <v>1011</v>
      </c>
      <c r="G78" s="57">
        <v>47</v>
      </c>
      <c r="H78" s="57">
        <v>359</v>
      </c>
      <c r="I78" s="57">
        <v>59</v>
      </c>
      <c r="J78" s="45"/>
      <c r="K78" s="45"/>
      <c r="M78" s="58">
        <v>200409</v>
      </c>
      <c r="N78" s="58">
        <v>3474</v>
      </c>
      <c r="O78" s="58">
        <v>1266946321</v>
      </c>
      <c r="P78" s="58">
        <v>1011</v>
      </c>
      <c r="Q78" s="58">
        <v>47173858</v>
      </c>
      <c r="R78" s="58">
        <v>359</v>
      </c>
      <c r="S78" s="58">
        <v>59550226</v>
      </c>
      <c r="T78" s="58">
        <v>36</v>
      </c>
      <c r="U78" s="58">
        <v>3345774</v>
      </c>
    </row>
    <row r="79" spans="2:11" s="13" customFormat="1" ht="12.75">
      <c r="B79" s="49" t="s">
        <v>175</v>
      </c>
      <c r="C79" s="56"/>
      <c r="D79" s="57">
        <v>3458</v>
      </c>
      <c r="E79" s="57">
        <v>1360.012764</v>
      </c>
      <c r="F79" s="57">
        <v>1135</v>
      </c>
      <c r="G79" s="57">
        <v>50.484561</v>
      </c>
      <c r="H79" s="57">
        <v>221</v>
      </c>
      <c r="I79" s="57">
        <v>18.826646</v>
      </c>
      <c r="J79" s="45"/>
      <c r="K79" s="45"/>
    </row>
    <row r="80" spans="2:11" s="13" customFormat="1" ht="12.75">
      <c r="B80" s="49" t="s">
        <v>176</v>
      </c>
      <c r="C80" s="56"/>
      <c r="D80" s="57">
        <v>3409</v>
      </c>
      <c r="E80" s="57">
        <v>1373.463601</v>
      </c>
      <c r="F80" s="57">
        <v>971</v>
      </c>
      <c r="G80" s="57">
        <v>55.819126</v>
      </c>
      <c r="H80" s="57">
        <v>154</v>
      </c>
      <c r="I80" s="57">
        <v>34.181151</v>
      </c>
      <c r="J80" s="45"/>
      <c r="K80" s="45"/>
    </row>
    <row r="81" spans="2:11" s="13" customFormat="1" ht="12.75">
      <c r="B81" s="49" t="s">
        <v>177</v>
      </c>
      <c r="C81" s="56"/>
      <c r="D81" s="57">
        <v>3364</v>
      </c>
      <c r="E81" s="57">
        <v>1403.17689</v>
      </c>
      <c r="F81" s="57">
        <v>961</v>
      </c>
      <c r="G81" s="57">
        <v>58.843016</v>
      </c>
      <c r="H81" s="57">
        <v>315</v>
      </c>
      <c r="I81" s="57">
        <v>25.788178</v>
      </c>
      <c r="J81" s="45"/>
      <c r="K81" s="45"/>
    </row>
    <row r="82" spans="2:11" s="13" customFormat="1" ht="12.75">
      <c r="B82" s="49" t="s">
        <v>181</v>
      </c>
      <c r="C82" s="56"/>
      <c r="D82" s="57">
        <v>3335</v>
      </c>
      <c r="E82" s="57">
        <v>1385.514815</v>
      </c>
      <c r="F82" s="57">
        <v>858</v>
      </c>
      <c r="G82" s="57">
        <v>40.56623</v>
      </c>
      <c r="H82" s="57">
        <v>239</v>
      </c>
      <c r="I82" s="57">
        <v>57.584325</v>
      </c>
      <c r="J82" s="45"/>
      <c r="K82" s="45"/>
    </row>
    <row r="83" spans="2:11" s="13" customFormat="1" ht="12.75">
      <c r="B83" s="49" t="s">
        <v>182</v>
      </c>
      <c r="C83" s="56"/>
      <c r="D83" s="57">
        <v>3302</v>
      </c>
      <c r="E83" s="57">
        <v>1392.52672</v>
      </c>
      <c r="F83" s="57">
        <v>847</v>
      </c>
      <c r="G83" s="57">
        <v>39.443927</v>
      </c>
      <c r="H83" s="57">
        <v>120</v>
      </c>
      <c r="I83" s="57">
        <v>25.820731</v>
      </c>
      <c r="J83" s="45"/>
      <c r="K83" s="45"/>
    </row>
    <row r="84" spans="2:11" s="13" customFormat="1" ht="12.75">
      <c r="B84" s="49" t="s">
        <v>183</v>
      </c>
      <c r="C84" s="56"/>
      <c r="D84" s="57">
        <v>3264</v>
      </c>
      <c r="E84" s="57">
        <v>1405.047539</v>
      </c>
      <c r="F84" s="57">
        <v>854</v>
      </c>
      <c r="G84" s="57">
        <v>46.454101</v>
      </c>
      <c r="H84" s="57">
        <v>210</v>
      </c>
      <c r="I84" s="57">
        <v>26.345408</v>
      </c>
      <c r="J84" s="45"/>
      <c r="K84" s="45"/>
    </row>
    <row r="85" spans="2:11" s="13" customFormat="1" ht="12.75">
      <c r="B85" s="49" t="s">
        <v>184</v>
      </c>
      <c r="C85" s="56"/>
      <c r="D85" s="57">
        <v>3231</v>
      </c>
      <c r="E85" s="57">
        <v>1408.974754</v>
      </c>
      <c r="F85" s="57">
        <v>828</v>
      </c>
      <c r="G85" s="57">
        <v>57.252281</v>
      </c>
      <c r="H85" s="57">
        <v>129</v>
      </c>
      <c r="I85" s="57">
        <v>21.117013</v>
      </c>
      <c r="J85" s="45"/>
      <c r="K85" s="45"/>
    </row>
    <row r="86" spans="2:11" s="13" customFormat="1" ht="12.75">
      <c r="B86" s="49" t="s">
        <v>185</v>
      </c>
      <c r="C86" s="56"/>
      <c r="D86" s="57">
        <v>3204</v>
      </c>
      <c r="E86" s="57">
        <v>1407.278923</v>
      </c>
      <c r="F86" s="57">
        <v>767</v>
      </c>
      <c r="G86" s="57">
        <v>41.12013</v>
      </c>
      <c r="H86" s="57">
        <v>147</v>
      </c>
      <c r="I86" s="57">
        <v>49.88237</v>
      </c>
      <c r="J86" s="45"/>
      <c r="K86" s="45"/>
    </row>
    <row r="87" spans="2:11" s="13" customFormat="1" ht="12.75">
      <c r="B87" s="49" t="s">
        <v>186</v>
      </c>
      <c r="C87" s="56"/>
      <c r="D87" s="57">
        <v>3178</v>
      </c>
      <c r="E87" s="57">
        <v>1413.024352</v>
      </c>
      <c r="F87" s="57">
        <v>775</v>
      </c>
      <c r="G87" s="57">
        <v>36.420545</v>
      </c>
      <c r="H87" s="57">
        <v>247</v>
      </c>
      <c r="I87" s="57">
        <v>31.07318</v>
      </c>
      <c r="J87" s="45"/>
      <c r="K87" s="45"/>
    </row>
    <row r="88" spans="2:11" s="13" customFormat="1" ht="12.75">
      <c r="B88" s="46"/>
      <c r="C88" s="47"/>
      <c r="D88" s="48"/>
      <c r="E88" s="48"/>
      <c r="F88" s="48"/>
      <c r="G88" s="48"/>
      <c r="H88" s="48"/>
      <c r="I88" s="48"/>
      <c r="J88" s="45"/>
      <c r="K88" s="45"/>
    </row>
    <row r="89" spans="2:11" s="13" customFormat="1" ht="12.75">
      <c r="B89" s="46"/>
      <c r="C89" s="47"/>
      <c r="D89" s="48"/>
      <c r="E89" s="48"/>
      <c r="F89" s="48"/>
      <c r="G89" s="48"/>
      <c r="H89" s="48"/>
      <c r="I89" s="48"/>
      <c r="J89" s="45"/>
      <c r="K89" s="45"/>
    </row>
    <row r="90" spans="2:11" s="13" customFormat="1" ht="12.75">
      <c r="B90" s="46"/>
      <c r="C90" s="47"/>
      <c r="D90" s="48"/>
      <c r="E90" s="48"/>
      <c r="F90" s="48"/>
      <c r="G90" s="48"/>
      <c r="H90" s="48"/>
      <c r="I90" s="48"/>
      <c r="J90" s="45"/>
      <c r="K90" s="45"/>
    </row>
    <row r="91" spans="2:11" s="334" customFormat="1" ht="25.5">
      <c r="B91" s="332" t="s">
        <v>28</v>
      </c>
      <c r="C91" s="332"/>
      <c r="D91" s="335" t="s">
        <v>29</v>
      </c>
      <c r="E91" s="335" t="s">
        <v>0</v>
      </c>
      <c r="F91" s="335" t="s">
        <v>1</v>
      </c>
      <c r="G91" s="335" t="s">
        <v>2</v>
      </c>
      <c r="H91" s="335" t="s">
        <v>3</v>
      </c>
      <c r="I91" s="336" t="s">
        <v>4</v>
      </c>
      <c r="J91" s="333"/>
      <c r="K91" s="333"/>
    </row>
    <row r="92" spans="2:11" s="13" customFormat="1" ht="12.75">
      <c r="B92" s="46" t="s">
        <v>22</v>
      </c>
      <c r="C92" s="47"/>
      <c r="D92" s="48">
        <v>11</v>
      </c>
      <c r="E92" s="48">
        <v>11.383725000000002</v>
      </c>
      <c r="F92" s="48">
        <v>6</v>
      </c>
      <c r="G92" s="48">
        <v>1.133825</v>
      </c>
      <c r="H92" s="48">
        <v>0</v>
      </c>
      <c r="I92" s="48">
        <v>0</v>
      </c>
      <c r="J92" s="45"/>
      <c r="K92" s="45"/>
    </row>
    <row r="93" spans="2:11" s="13" customFormat="1" ht="12.75">
      <c r="B93" s="55" t="s">
        <v>23</v>
      </c>
      <c r="C93" s="56"/>
      <c r="D93" s="57">
        <v>23</v>
      </c>
      <c r="E93" s="57">
        <v>24.346505</v>
      </c>
      <c r="F93" s="57">
        <v>19</v>
      </c>
      <c r="G93" s="57">
        <v>14.762680000000001</v>
      </c>
      <c r="H93" s="57">
        <v>0</v>
      </c>
      <c r="I93" s="57">
        <v>0</v>
      </c>
      <c r="J93" s="45"/>
      <c r="K93" s="45"/>
    </row>
    <row r="94" spans="2:11" s="13" customFormat="1" ht="12.75">
      <c r="B94" s="55" t="s">
        <v>24</v>
      </c>
      <c r="C94" s="56"/>
      <c r="D94" s="57">
        <v>37</v>
      </c>
      <c r="E94" s="57">
        <v>48.084764</v>
      </c>
      <c r="F94" s="57">
        <v>31</v>
      </c>
      <c r="G94" s="57">
        <v>34.209968</v>
      </c>
      <c r="H94" s="57">
        <v>0</v>
      </c>
      <c r="I94" s="57">
        <v>0</v>
      </c>
      <c r="J94" s="45"/>
      <c r="K94" s="45"/>
    </row>
    <row r="95" spans="2:11" s="13" customFormat="1" ht="12.75">
      <c r="B95" s="55" t="s">
        <v>25</v>
      </c>
      <c r="C95" s="56"/>
      <c r="D95" s="57">
        <v>45</v>
      </c>
      <c r="E95" s="57">
        <v>59.204041</v>
      </c>
      <c r="F95" s="57">
        <v>18</v>
      </c>
      <c r="G95" s="57">
        <v>8.281839</v>
      </c>
      <c r="H95" s="57">
        <v>0</v>
      </c>
      <c r="I95" s="57">
        <v>0</v>
      </c>
      <c r="J95" s="45"/>
      <c r="K95" s="45"/>
    </row>
    <row r="96" spans="2:11" s="13" customFormat="1" ht="12.75">
      <c r="B96" s="55" t="s">
        <v>33</v>
      </c>
      <c r="C96" s="56"/>
      <c r="D96" s="57">
        <v>54</v>
      </c>
      <c r="E96" s="57">
        <v>90.741486</v>
      </c>
      <c r="F96" s="57">
        <v>37</v>
      </c>
      <c r="G96" s="57">
        <v>29.771365000000003</v>
      </c>
      <c r="H96" s="57">
        <v>0</v>
      </c>
      <c r="I96" s="57">
        <v>0</v>
      </c>
      <c r="J96" s="45"/>
      <c r="K96" s="45"/>
    </row>
    <row r="97" spans="2:11" s="13" customFormat="1" ht="12.75">
      <c r="B97" s="55" t="s">
        <v>34</v>
      </c>
      <c r="C97" s="56"/>
      <c r="D97" s="57">
        <v>57</v>
      </c>
      <c r="E97" s="57">
        <v>121.26776900000002</v>
      </c>
      <c r="F97" s="57">
        <v>41</v>
      </c>
      <c r="G97" s="57">
        <v>10.498393000000002</v>
      </c>
      <c r="H97" s="57">
        <v>4</v>
      </c>
      <c r="I97" s="57">
        <v>3.142019</v>
      </c>
      <c r="J97" s="45"/>
      <c r="K97" s="45"/>
    </row>
    <row r="98" spans="2:11" s="13" customFormat="1" ht="12.75">
      <c r="B98" s="55" t="s">
        <v>35</v>
      </c>
      <c r="C98" s="56"/>
      <c r="D98" s="57">
        <v>57</v>
      </c>
      <c r="E98" s="57">
        <v>127.224778</v>
      </c>
      <c r="F98" s="57">
        <v>38</v>
      </c>
      <c r="G98" s="57">
        <v>6.66726</v>
      </c>
      <c r="H98" s="57">
        <v>3</v>
      </c>
      <c r="I98" s="57">
        <v>0.802095</v>
      </c>
      <c r="J98" s="45"/>
      <c r="K98" s="45"/>
    </row>
    <row r="99" spans="2:11" s="13" customFormat="1" ht="12.75">
      <c r="B99" s="55" t="s">
        <v>36</v>
      </c>
      <c r="C99" s="56"/>
      <c r="D99" s="57">
        <v>63</v>
      </c>
      <c r="E99" s="57">
        <v>138.05384600000002</v>
      </c>
      <c r="F99" s="57">
        <v>42</v>
      </c>
      <c r="G99" s="57">
        <v>10.815322</v>
      </c>
      <c r="H99" s="57">
        <v>1</v>
      </c>
      <c r="I99" s="57">
        <v>0.2</v>
      </c>
      <c r="J99" s="45"/>
      <c r="K99" s="45"/>
    </row>
    <row r="100" spans="2:11" s="13" customFormat="1" ht="12.75">
      <c r="B100" s="55" t="s">
        <v>37</v>
      </c>
      <c r="C100" s="56"/>
      <c r="D100" s="57">
        <v>71</v>
      </c>
      <c r="E100" s="57">
        <v>147.314552</v>
      </c>
      <c r="F100" s="57">
        <v>45</v>
      </c>
      <c r="G100" s="57">
        <v>11.179052000000002</v>
      </c>
      <c r="H100" s="57">
        <v>3</v>
      </c>
      <c r="I100" s="57">
        <v>0.521742</v>
      </c>
      <c r="J100" s="45"/>
      <c r="K100" s="45"/>
    </row>
    <row r="101" spans="2:11" s="13" customFormat="1" ht="12.75">
      <c r="B101" s="55" t="s">
        <v>38</v>
      </c>
      <c r="C101" s="56"/>
      <c r="D101" s="57">
        <v>74</v>
      </c>
      <c r="E101" s="57">
        <v>155.457966</v>
      </c>
      <c r="F101" s="57">
        <v>47</v>
      </c>
      <c r="G101" s="57">
        <v>11.769306</v>
      </c>
      <c r="H101" s="57">
        <v>1</v>
      </c>
      <c r="I101" s="57">
        <v>0.1</v>
      </c>
      <c r="J101" s="45"/>
      <c r="K101" s="45"/>
    </row>
    <row r="102" spans="2:11" s="13" customFormat="1" ht="12.75">
      <c r="B102" s="55" t="s">
        <v>40</v>
      </c>
      <c r="C102" s="56"/>
      <c r="D102" s="57">
        <v>76</v>
      </c>
      <c r="E102" s="57">
        <v>167.23131800000002</v>
      </c>
      <c r="F102" s="57">
        <v>52</v>
      </c>
      <c r="G102" s="57">
        <v>12.790473000000002</v>
      </c>
      <c r="H102" s="57">
        <v>0</v>
      </c>
      <c r="I102" s="57">
        <v>0</v>
      </c>
      <c r="J102" s="45"/>
      <c r="K102" s="45"/>
    </row>
    <row r="103" spans="2:11" s="13" customFormat="1" ht="12.75">
      <c r="B103" s="55" t="s">
        <v>41</v>
      </c>
      <c r="C103" s="56"/>
      <c r="D103" s="57">
        <v>76</v>
      </c>
      <c r="E103" s="57">
        <v>178.76825700000003</v>
      </c>
      <c r="F103" s="57">
        <v>51</v>
      </c>
      <c r="G103" s="57">
        <v>13.384034000000002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39</v>
      </c>
      <c r="C104" s="56"/>
      <c r="D104" s="57">
        <v>76</v>
      </c>
      <c r="E104" s="57">
        <v>189.20916400000004</v>
      </c>
      <c r="F104" s="57">
        <v>46</v>
      </c>
      <c r="G104" s="57">
        <v>10.227119</v>
      </c>
      <c r="H104" s="57">
        <v>1</v>
      </c>
      <c r="I104" s="57">
        <v>0.002913</v>
      </c>
      <c r="J104" s="45"/>
      <c r="K104" s="45"/>
    </row>
    <row r="105" spans="2:11" s="13" customFormat="1" ht="12.75">
      <c r="B105" s="55" t="s">
        <v>42</v>
      </c>
      <c r="C105" s="56"/>
      <c r="D105" s="57">
        <v>77</v>
      </c>
      <c r="E105" s="57">
        <v>202.365928</v>
      </c>
      <c r="F105" s="57">
        <v>57</v>
      </c>
      <c r="G105" s="57">
        <v>10.248821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71</v>
      </c>
      <c r="C106" s="56"/>
      <c r="D106" s="57">
        <v>76</v>
      </c>
      <c r="E106" s="57">
        <v>209.06618700000004</v>
      </c>
      <c r="F106" s="57">
        <v>54</v>
      </c>
      <c r="G106" s="57">
        <v>6.100591</v>
      </c>
      <c r="H106" s="57">
        <v>1</v>
      </c>
      <c r="I106" s="57">
        <v>0.1</v>
      </c>
      <c r="J106" s="45"/>
      <c r="K106" s="45"/>
    </row>
    <row r="107" spans="2:11" s="13" customFormat="1" ht="12.75">
      <c r="B107" s="55" t="s">
        <v>72</v>
      </c>
      <c r="C107" s="56"/>
      <c r="D107" s="57">
        <v>75</v>
      </c>
      <c r="E107" s="57">
        <v>215.736416</v>
      </c>
      <c r="F107" s="57">
        <v>50</v>
      </c>
      <c r="G107" s="57">
        <v>9.572705</v>
      </c>
      <c r="H107" s="57">
        <v>1</v>
      </c>
      <c r="I107" s="57">
        <v>0.01992</v>
      </c>
      <c r="J107" s="45"/>
      <c r="K107" s="45"/>
    </row>
    <row r="108" spans="2:11" s="13" customFormat="1" ht="12.75">
      <c r="B108" s="55" t="s">
        <v>73</v>
      </c>
      <c r="C108" s="56"/>
      <c r="D108" s="57">
        <v>76</v>
      </c>
      <c r="E108" s="57">
        <v>230.80028400000003</v>
      </c>
      <c r="F108" s="57">
        <v>54</v>
      </c>
      <c r="G108" s="57">
        <v>13.450518000000002</v>
      </c>
      <c r="H108" s="57">
        <v>0</v>
      </c>
      <c r="I108" s="57">
        <v>0</v>
      </c>
      <c r="J108" s="45"/>
      <c r="K108" s="45"/>
    </row>
    <row r="109" spans="2:11" s="13" customFormat="1" ht="12.75">
      <c r="B109" s="55" t="s">
        <v>74</v>
      </c>
      <c r="C109" s="56"/>
      <c r="D109" s="57">
        <v>75</v>
      </c>
      <c r="E109" s="57">
        <v>236.09331800000004</v>
      </c>
      <c r="F109" s="57">
        <v>48</v>
      </c>
      <c r="G109" s="57">
        <v>8.481119</v>
      </c>
      <c r="H109" s="57">
        <v>0</v>
      </c>
      <c r="I109" s="57">
        <v>0</v>
      </c>
      <c r="J109" s="45"/>
      <c r="K109" s="45"/>
    </row>
    <row r="110" spans="2:11" s="13" customFormat="1" ht="12.75">
      <c r="B110" s="55" t="s">
        <v>75</v>
      </c>
      <c r="C110" s="56"/>
      <c r="D110" s="57">
        <v>75</v>
      </c>
      <c r="E110" s="57">
        <v>213.804192</v>
      </c>
      <c r="F110" s="57">
        <v>39</v>
      </c>
      <c r="G110" s="57">
        <v>7.809160000000001</v>
      </c>
      <c r="H110" s="57">
        <v>4</v>
      </c>
      <c r="I110" s="57">
        <v>1.156746</v>
      </c>
      <c r="J110" s="45"/>
      <c r="K110" s="45"/>
    </row>
    <row r="111" spans="2:11" s="13" customFormat="1" ht="12.75">
      <c r="B111" s="55" t="s">
        <v>76</v>
      </c>
      <c r="C111" s="56"/>
      <c r="D111" s="57">
        <v>75</v>
      </c>
      <c r="E111" s="57">
        <v>215.100908</v>
      </c>
      <c r="F111" s="57">
        <v>32</v>
      </c>
      <c r="G111" s="57">
        <v>6.17509</v>
      </c>
      <c r="H111" s="57">
        <v>1</v>
      </c>
      <c r="I111" s="57">
        <v>0.067585</v>
      </c>
      <c r="J111" s="45"/>
      <c r="K111" s="45"/>
    </row>
    <row r="112" spans="2:11" s="13" customFormat="1" ht="12.75">
      <c r="B112" s="55" t="s">
        <v>77</v>
      </c>
      <c r="C112" s="56"/>
      <c r="D112" s="57">
        <v>71</v>
      </c>
      <c r="E112" s="57">
        <v>139.636901</v>
      </c>
      <c r="F112" s="57">
        <v>22</v>
      </c>
      <c r="G112" s="57">
        <v>4.584342</v>
      </c>
      <c r="H112" s="57">
        <v>2</v>
      </c>
      <c r="I112" s="57">
        <v>24.100547</v>
      </c>
      <c r="J112" s="45"/>
      <c r="K112" s="45"/>
    </row>
    <row r="113" spans="2:11" s="13" customFormat="1" ht="12.75">
      <c r="B113" s="55" t="s">
        <v>78</v>
      </c>
      <c r="C113" s="56"/>
      <c r="D113" s="57">
        <v>71</v>
      </c>
      <c r="E113" s="57">
        <v>135.979775</v>
      </c>
      <c r="F113" s="57">
        <v>22</v>
      </c>
      <c r="G113" s="57">
        <v>4.798413</v>
      </c>
      <c r="H113" s="57">
        <v>11</v>
      </c>
      <c r="I113" s="57">
        <v>15.974487</v>
      </c>
      <c r="J113" s="45"/>
      <c r="K113" s="45"/>
    </row>
    <row r="114" spans="2:11" s="13" customFormat="1" ht="12.75">
      <c r="B114" s="55" t="s">
        <v>79</v>
      </c>
      <c r="C114" s="56"/>
      <c r="D114" s="57">
        <v>71</v>
      </c>
      <c r="E114" s="57">
        <v>128.009451</v>
      </c>
      <c r="F114" s="57">
        <v>19</v>
      </c>
      <c r="G114" s="57">
        <v>4.073717</v>
      </c>
      <c r="H114" s="57">
        <v>5</v>
      </c>
      <c r="I114" s="57">
        <v>13.060895</v>
      </c>
      <c r="J114" s="45"/>
      <c r="K114" s="45"/>
    </row>
    <row r="115" spans="2:11" s="13" customFormat="1" ht="12.75">
      <c r="B115" s="55" t="s">
        <v>84</v>
      </c>
      <c r="C115" s="56"/>
      <c r="D115" s="57">
        <v>71</v>
      </c>
      <c r="E115" s="57">
        <v>128</v>
      </c>
      <c r="F115" s="57">
        <v>21</v>
      </c>
      <c r="G115" s="57">
        <v>4</v>
      </c>
      <c r="H115" s="57">
        <v>5</v>
      </c>
      <c r="I115" s="57">
        <v>3</v>
      </c>
      <c r="J115" s="45"/>
      <c r="K115" s="45"/>
    </row>
    <row r="116" spans="2:11" s="13" customFormat="1" ht="12.75">
      <c r="B116" s="55" t="s">
        <v>86</v>
      </c>
      <c r="C116" s="56"/>
      <c r="D116" s="57">
        <v>70</v>
      </c>
      <c r="E116" s="57">
        <f>133005013/1000000</f>
        <v>133.005013</v>
      </c>
      <c r="F116" s="57">
        <v>17</v>
      </c>
      <c r="G116" s="57">
        <v>4</v>
      </c>
      <c r="H116" s="57">
        <v>0</v>
      </c>
      <c r="I116" s="57">
        <v>0</v>
      </c>
      <c r="J116" s="45"/>
      <c r="K116" s="45"/>
    </row>
    <row r="117" spans="2:11" s="13" customFormat="1" ht="12.75">
      <c r="B117" s="55" t="s">
        <v>85</v>
      </c>
      <c r="C117" s="56"/>
      <c r="D117" s="57">
        <v>69</v>
      </c>
      <c r="E117" s="57">
        <f>124344146/1000000</f>
        <v>124.344146</v>
      </c>
      <c r="F117" s="57">
        <v>15</v>
      </c>
      <c r="G117" s="57">
        <v>3</v>
      </c>
      <c r="H117" s="57">
        <v>4</v>
      </c>
      <c r="I117" s="57">
        <v>12</v>
      </c>
      <c r="J117" s="45"/>
      <c r="K117" s="45"/>
    </row>
    <row r="118" spans="2:11" s="13" customFormat="1" ht="12.75">
      <c r="B118" s="55" t="s">
        <v>175</v>
      </c>
      <c r="C118" s="56"/>
      <c r="D118" s="57">
        <v>68</v>
      </c>
      <c r="E118" s="57">
        <v>122.381485</v>
      </c>
      <c r="F118" s="57">
        <v>11</v>
      </c>
      <c r="G118" s="57">
        <v>2.465467</v>
      </c>
      <c r="H118" s="57">
        <v>1</v>
      </c>
      <c r="I118" s="57">
        <v>0.044712</v>
      </c>
      <c r="J118" s="45"/>
      <c r="K118" s="45"/>
    </row>
    <row r="119" spans="2:11" s="13" customFormat="1" ht="12.75">
      <c r="B119" s="55" t="s">
        <v>176</v>
      </c>
      <c r="C119" s="56"/>
      <c r="D119" s="57">
        <v>67</v>
      </c>
      <c r="E119" s="57">
        <v>127.851651</v>
      </c>
      <c r="F119" s="57">
        <v>18</v>
      </c>
      <c r="G119" s="57">
        <v>11.687526</v>
      </c>
      <c r="H119" s="57">
        <v>2</v>
      </c>
      <c r="I119" s="57">
        <v>6.653353</v>
      </c>
      <c r="J119" s="45"/>
      <c r="K119" s="45"/>
    </row>
    <row r="120" spans="2:11" s="13" customFormat="1" ht="12.75">
      <c r="B120" s="55" t="s">
        <v>177</v>
      </c>
      <c r="C120" s="56"/>
      <c r="D120" s="57">
        <v>64</v>
      </c>
      <c r="E120" s="57">
        <v>131.210469</v>
      </c>
      <c r="F120" s="57">
        <v>15</v>
      </c>
      <c r="G120" s="57">
        <v>3.726932</v>
      </c>
      <c r="H120" s="57">
        <v>5</v>
      </c>
      <c r="I120" s="57">
        <v>1.260078</v>
      </c>
      <c r="J120" s="45"/>
      <c r="K120" s="45"/>
    </row>
    <row r="121" spans="2:11" s="13" customFormat="1" ht="12.75">
      <c r="B121" s="55" t="s">
        <v>181</v>
      </c>
      <c r="C121" s="56"/>
      <c r="D121" s="57">
        <v>56</v>
      </c>
      <c r="E121" s="57">
        <v>138.18602</v>
      </c>
      <c r="F121" s="57">
        <v>18</v>
      </c>
      <c r="G121" s="57">
        <v>6.048462</v>
      </c>
      <c r="H121" s="57">
        <v>1</v>
      </c>
      <c r="I121" s="57">
        <v>0.0233</v>
      </c>
      <c r="J121" s="45"/>
      <c r="K121" s="45"/>
    </row>
    <row r="122" spans="2:11" s="13" customFormat="1" ht="12.75">
      <c r="B122" s="55" t="s">
        <v>182</v>
      </c>
      <c r="C122" s="56"/>
      <c r="D122" s="57">
        <v>56</v>
      </c>
      <c r="E122" s="57">
        <v>111.693739</v>
      </c>
      <c r="F122" s="57">
        <v>12</v>
      </c>
      <c r="G122" s="57">
        <v>3.065964</v>
      </c>
      <c r="H122" s="57">
        <v>5</v>
      </c>
      <c r="I122" s="57">
        <v>18.983802</v>
      </c>
      <c r="J122" s="45"/>
      <c r="K122" s="45"/>
    </row>
    <row r="123" spans="2:11" s="13" customFormat="1" ht="12.75">
      <c r="B123" s="55" t="s">
        <v>183</v>
      </c>
      <c r="C123" s="56"/>
      <c r="D123" s="57">
        <v>55</v>
      </c>
      <c r="E123" s="57">
        <v>113.559553</v>
      </c>
      <c r="F123" s="57">
        <v>13</v>
      </c>
      <c r="G123" s="57">
        <v>1.889447</v>
      </c>
      <c r="H123" s="57">
        <v>0</v>
      </c>
      <c r="I123" s="57">
        <v>0</v>
      </c>
      <c r="J123" s="45"/>
      <c r="K123" s="45"/>
    </row>
    <row r="124" spans="2:11" s="13" customFormat="1" ht="12.75">
      <c r="B124" s="55" t="s">
        <v>184</v>
      </c>
      <c r="C124" s="56"/>
      <c r="D124" s="57">
        <v>58</v>
      </c>
      <c r="E124" s="57">
        <v>111.831206</v>
      </c>
      <c r="F124" s="57">
        <v>14</v>
      </c>
      <c r="G124" s="57">
        <v>3.217934</v>
      </c>
      <c r="H124" s="57">
        <v>2</v>
      </c>
      <c r="I124" s="57">
        <v>4.307294</v>
      </c>
      <c r="J124" s="45"/>
      <c r="K124" s="45"/>
    </row>
    <row r="125" spans="2:11" s="13" customFormat="1" ht="12.75">
      <c r="B125" s="55" t="s">
        <v>185</v>
      </c>
      <c r="C125" s="56"/>
      <c r="D125" s="57">
        <v>57</v>
      </c>
      <c r="E125" s="57">
        <v>113.371018</v>
      </c>
      <c r="F125" s="57">
        <v>10</v>
      </c>
      <c r="G125" s="57">
        <v>1.491419</v>
      </c>
      <c r="H125" s="57">
        <v>0</v>
      </c>
      <c r="I125" s="57">
        <v>0</v>
      </c>
      <c r="J125" s="45"/>
      <c r="K125" s="45"/>
    </row>
    <row r="126" spans="2:11" s="13" customFormat="1" ht="12.75">
      <c r="B126" s="55" t="s">
        <v>186</v>
      </c>
      <c r="C126" s="56"/>
      <c r="D126" s="57">
        <v>59</v>
      </c>
      <c r="E126" s="57">
        <v>114.195588</v>
      </c>
      <c r="F126" s="57">
        <v>13</v>
      </c>
      <c r="G126" s="57">
        <v>3.229053</v>
      </c>
      <c r="H126" s="57">
        <v>2</v>
      </c>
      <c r="I126" s="57">
        <v>2.548054</v>
      </c>
      <c r="J126" s="45"/>
      <c r="K126" s="45"/>
    </row>
    <row r="127" spans="2:11" s="13" customFormat="1" ht="12.75">
      <c r="B127" s="46"/>
      <c r="C127" s="59"/>
      <c r="D127" s="60"/>
      <c r="E127" s="60"/>
      <c r="F127" s="60"/>
      <c r="G127" s="60"/>
      <c r="H127" s="60"/>
      <c r="I127" s="52"/>
      <c r="J127" s="45"/>
      <c r="K127" s="45"/>
    </row>
    <row r="128" spans="2:11" s="13" customFormat="1" ht="12.75">
      <c r="B128" s="46"/>
      <c r="C128" s="59"/>
      <c r="D128" s="60"/>
      <c r="E128" s="60"/>
      <c r="F128" s="60"/>
      <c r="G128" s="60"/>
      <c r="H128" s="60"/>
      <c r="I128" s="52"/>
      <c r="J128" s="45"/>
      <c r="K128" s="45"/>
    </row>
    <row r="129" spans="2:11" s="13" customFormat="1" ht="12.75">
      <c r="B129" s="46"/>
      <c r="C129" s="59"/>
      <c r="D129" s="60"/>
      <c r="E129" s="60"/>
      <c r="F129" s="60"/>
      <c r="G129" s="60"/>
      <c r="H129" s="60"/>
      <c r="I129" s="52"/>
      <c r="J129" s="45"/>
      <c r="K129" s="45"/>
    </row>
    <row r="130" spans="2:11" s="13" customFormat="1" ht="12.75">
      <c r="B130" s="222" t="s">
        <v>68</v>
      </c>
      <c r="C130" s="45"/>
      <c r="D130" s="53"/>
      <c r="E130" s="53"/>
      <c r="F130" s="53"/>
      <c r="G130" s="53"/>
      <c r="H130" s="53"/>
      <c r="I130" s="54"/>
      <c r="J130" s="45"/>
      <c r="K130" s="45"/>
    </row>
    <row r="131" spans="2:11" s="13" customFormat="1" ht="12.75">
      <c r="B131" s="45"/>
      <c r="C131" s="45"/>
      <c r="D131" s="53"/>
      <c r="E131" s="53"/>
      <c r="F131" s="53"/>
      <c r="G131" s="53"/>
      <c r="H131" s="53"/>
      <c r="I131" s="54"/>
      <c r="J131" s="45"/>
      <c r="K131" s="45"/>
    </row>
    <row r="132" spans="2:11" s="334" customFormat="1" ht="25.5">
      <c r="B132" s="332" t="s">
        <v>26</v>
      </c>
      <c r="C132" s="332"/>
      <c r="D132" s="335" t="s">
        <v>29</v>
      </c>
      <c r="E132" s="335" t="s">
        <v>0</v>
      </c>
      <c r="F132" s="335" t="s">
        <v>1</v>
      </c>
      <c r="G132" s="335" t="s">
        <v>2</v>
      </c>
      <c r="H132" s="335" t="s">
        <v>3</v>
      </c>
      <c r="I132" s="336" t="s">
        <v>4</v>
      </c>
      <c r="J132" s="333"/>
      <c r="K132" s="333"/>
    </row>
    <row r="133" spans="2:11" s="13" customFormat="1" ht="12.75">
      <c r="B133" s="46" t="s">
        <v>22</v>
      </c>
      <c r="C133" s="47"/>
      <c r="D133" s="48">
        <v>66</v>
      </c>
      <c r="E133" s="48">
        <v>144.142248</v>
      </c>
      <c r="F133" s="48">
        <v>23</v>
      </c>
      <c r="G133" s="48">
        <v>4.792275</v>
      </c>
      <c r="H133" s="48">
        <v>0</v>
      </c>
      <c r="I133" s="48">
        <v>0</v>
      </c>
      <c r="J133" s="45"/>
      <c r="K133" s="45"/>
    </row>
    <row r="134" spans="2:11" s="13" customFormat="1" ht="12.75">
      <c r="B134" s="55" t="s">
        <v>23</v>
      </c>
      <c r="C134" s="56"/>
      <c r="D134" s="57">
        <v>77</v>
      </c>
      <c r="E134" s="57">
        <v>197.436743</v>
      </c>
      <c r="F134" s="57">
        <v>22</v>
      </c>
      <c r="G134" s="57">
        <v>52.328593000000005</v>
      </c>
      <c r="H134" s="57">
        <v>0</v>
      </c>
      <c r="I134" s="57">
        <v>0</v>
      </c>
      <c r="J134" s="45"/>
      <c r="K134" s="45"/>
    </row>
    <row r="135" spans="2:11" s="13" customFormat="1" ht="12.75">
      <c r="B135" s="55" t="s">
        <v>24</v>
      </c>
      <c r="C135" s="56"/>
      <c r="D135" s="57">
        <v>95</v>
      </c>
      <c r="E135" s="57">
        <v>208.659244</v>
      </c>
      <c r="F135" s="57">
        <v>30</v>
      </c>
      <c r="G135" s="57">
        <v>11.121237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25</v>
      </c>
      <c r="C136" s="56"/>
      <c r="D136" s="57">
        <v>107</v>
      </c>
      <c r="E136" s="57">
        <v>212.071875</v>
      </c>
      <c r="F136" s="57">
        <v>33</v>
      </c>
      <c r="G136" s="57">
        <v>3.363208</v>
      </c>
      <c r="H136" s="57">
        <v>0</v>
      </c>
      <c r="I136" s="57">
        <v>0</v>
      </c>
      <c r="J136" s="45"/>
      <c r="K136" s="45"/>
    </row>
    <row r="137" spans="2:11" s="13" customFormat="1" ht="12.75">
      <c r="B137" s="55" t="s">
        <v>33</v>
      </c>
      <c r="C137" s="56"/>
      <c r="D137" s="57">
        <v>110</v>
      </c>
      <c r="E137" s="57">
        <v>220.983439</v>
      </c>
      <c r="F137" s="57">
        <v>49</v>
      </c>
      <c r="G137" s="57">
        <v>5.800562000000001</v>
      </c>
      <c r="H137" s="57">
        <v>0</v>
      </c>
      <c r="I137" s="57">
        <v>0</v>
      </c>
      <c r="J137" s="45"/>
      <c r="K137" s="45"/>
    </row>
    <row r="138" spans="2:11" s="13" customFormat="1" ht="12.75">
      <c r="B138" s="55" t="s">
        <v>34</v>
      </c>
      <c r="C138" s="56"/>
      <c r="D138" s="57">
        <v>113</v>
      </c>
      <c r="E138" s="57">
        <v>229.78711700000002</v>
      </c>
      <c r="F138" s="57">
        <v>47</v>
      </c>
      <c r="G138" s="57">
        <v>6.484271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35</v>
      </c>
      <c r="C139" s="56"/>
      <c r="D139" s="57">
        <v>121</v>
      </c>
      <c r="E139" s="57">
        <v>249.62236600000003</v>
      </c>
      <c r="F139" s="57">
        <v>49</v>
      </c>
      <c r="G139" s="57">
        <v>3.52417</v>
      </c>
      <c r="H139" s="57">
        <v>0</v>
      </c>
      <c r="I139" s="57">
        <v>0</v>
      </c>
      <c r="J139" s="45"/>
      <c r="K139" s="45"/>
    </row>
    <row r="140" spans="2:11" s="13" customFormat="1" ht="12.75">
      <c r="B140" s="55" t="s">
        <v>36</v>
      </c>
      <c r="C140" s="56"/>
      <c r="D140" s="57">
        <v>131</v>
      </c>
      <c r="E140" s="57">
        <v>262.05527700000005</v>
      </c>
      <c r="F140" s="57">
        <v>48</v>
      </c>
      <c r="G140" s="57">
        <v>6.553765</v>
      </c>
      <c r="H140" s="57">
        <v>0</v>
      </c>
      <c r="I140" s="57">
        <v>0</v>
      </c>
      <c r="J140" s="59"/>
      <c r="K140" s="59"/>
    </row>
    <row r="141" spans="2:11" s="13" customFormat="1" ht="12.75">
      <c r="B141" s="55" t="s">
        <v>37</v>
      </c>
      <c r="C141" s="56"/>
      <c r="D141" s="57">
        <v>137</v>
      </c>
      <c r="E141" s="57">
        <v>313.92261300000007</v>
      </c>
      <c r="F141" s="57">
        <v>63</v>
      </c>
      <c r="G141" s="57">
        <v>47.233988</v>
      </c>
      <c r="H141" s="57">
        <v>0</v>
      </c>
      <c r="I141" s="57">
        <v>0</v>
      </c>
      <c r="J141" s="59"/>
      <c r="K141" s="59"/>
    </row>
    <row r="142" spans="2:11" s="13" customFormat="1" ht="12.75">
      <c r="B142" s="55" t="s">
        <v>38</v>
      </c>
      <c r="C142" s="56"/>
      <c r="D142" s="57">
        <v>149</v>
      </c>
      <c r="E142" s="57">
        <v>318.02967500000005</v>
      </c>
      <c r="F142" s="57">
        <v>62</v>
      </c>
      <c r="G142" s="57">
        <v>5.141183</v>
      </c>
      <c r="H142" s="57">
        <v>0</v>
      </c>
      <c r="I142" s="57">
        <v>0</v>
      </c>
      <c r="J142" s="59"/>
      <c r="K142" s="59"/>
    </row>
    <row r="143" spans="2:11" s="13" customFormat="1" ht="12.75">
      <c r="B143" s="55" t="s">
        <v>40</v>
      </c>
      <c r="C143" s="56"/>
      <c r="D143" s="57">
        <v>152</v>
      </c>
      <c r="E143" s="57">
        <v>301.12167500000004</v>
      </c>
      <c r="F143" s="57">
        <v>54</v>
      </c>
      <c r="G143" s="57">
        <v>4.253071</v>
      </c>
      <c r="H143" s="57">
        <v>0</v>
      </c>
      <c r="I143" s="57">
        <v>0</v>
      </c>
      <c r="J143" s="59"/>
      <c r="K143" s="59"/>
    </row>
    <row r="144" spans="2:11" s="13" customFormat="1" ht="12.75">
      <c r="B144" s="55" t="s">
        <v>41</v>
      </c>
      <c r="C144" s="56"/>
      <c r="D144" s="57">
        <v>159</v>
      </c>
      <c r="E144" s="57">
        <v>305.30162000000007</v>
      </c>
      <c r="F144" s="57">
        <v>64</v>
      </c>
      <c r="G144" s="57">
        <v>4.80324</v>
      </c>
      <c r="H144" s="57">
        <v>0</v>
      </c>
      <c r="I144" s="57">
        <v>0</v>
      </c>
      <c r="J144" s="59"/>
      <c r="K144" s="59"/>
    </row>
    <row r="145" spans="2:11" s="13" customFormat="1" ht="12.75">
      <c r="B145" s="55" t="s">
        <v>39</v>
      </c>
      <c r="C145" s="56"/>
      <c r="D145" s="57">
        <v>160</v>
      </c>
      <c r="E145" s="57">
        <v>311.366959</v>
      </c>
      <c r="F145" s="57">
        <v>63</v>
      </c>
      <c r="G145" s="57">
        <v>7.320895000000001</v>
      </c>
      <c r="H145" s="57">
        <v>0</v>
      </c>
      <c r="I145" s="57">
        <v>0</v>
      </c>
      <c r="J145" s="59"/>
      <c r="K145" s="59"/>
    </row>
    <row r="146" spans="2:11" s="13" customFormat="1" ht="12.75">
      <c r="B146" s="55" t="s">
        <v>42</v>
      </c>
      <c r="C146" s="56"/>
      <c r="D146" s="57">
        <v>170</v>
      </c>
      <c r="E146" s="57">
        <v>272.854059</v>
      </c>
      <c r="F146" s="57">
        <v>55</v>
      </c>
      <c r="G146" s="57">
        <v>4.086061</v>
      </c>
      <c r="H146" s="57">
        <v>0</v>
      </c>
      <c r="I146" s="57">
        <v>0</v>
      </c>
      <c r="J146" s="59"/>
      <c r="K146" s="59"/>
    </row>
    <row r="147" spans="2:11" s="13" customFormat="1" ht="12.75">
      <c r="B147" s="55" t="s">
        <v>71</v>
      </c>
      <c r="C147" s="56"/>
      <c r="D147" s="57">
        <v>173</v>
      </c>
      <c r="E147" s="57">
        <v>277.20442</v>
      </c>
      <c r="F147" s="57">
        <v>66</v>
      </c>
      <c r="G147" s="57">
        <v>5.089604</v>
      </c>
      <c r="H147" s="57">
        <v>0</v>
      </c>
      <c r="I147" s="57">
        <v>0</v>
      </c>
      <c r="J147" s="59"/>
      <c r="K147" s="59"/>
    </row>
    <row r="148" spans="2:11" s="13" customFormat="1" ht="12.75">
      <c r="B148" s="55" t="s">
        <v>72</v>
      </c>
      <c r="C148" s="56"/>
      <c r="D148" s="57">
        <v>180</v>
      </c>
      <c r="E148" s="57">
        <v>202.080948</v>
      </c>
      <c r="F148" s="57">
        <v>57</v>
      </c>
      <c r="G148" s="57">
        <v>2.02</v>
      </c>
      <c r="H148" s="57">
        <v>0</v>
      </c>
      <c r="I148" s="57">
        <v>0</v>
      </c>
      <c r="J148" s="59"/>
      <c r="K148" s="59"/>
    </row>
    <row r="149" spans="2:11" s="13" customFormat="1" ht="12.75">
      <c r="B149" s="55" t="s">
        <v>73</v>
      </c>
      <c r="C149" s="56"/>
      <c r="D149" s="57">
        <v>187</v>
      </c>
      <c r="E149" s="57">
        <v>186.26830800000002</v>
      </c>
      <c r="F149" s="57">
        <v>63</v>
      </c>
      <c r="G149" s="57">
        <v>4.381</v>
      </c>
      <c r="H149" s="57">
        <v>0</v>
      </c>
      <c r="I149" s="57">
        <v>0</v>
      </c>
      <c r="J149" s="59"/>
      <c r="K149" s="59"/>
    </row>
    <row r="150" spans="2:11" s="13" customFormat="1" ht="12.75">
      <c r="B150" s="55" t="s">
        <v>74</v>
      </c>
      <c r="C150" s="56"/>
      <c r="D150" s="57">
        <v>184</v>
      </c>
      <c r="E150" s="57">
        <v>138.303077</v>
      </c>
      <c r="F150" s="57">
        <v>63</v>
      </c>
      <c r="G150" s="57">
        <v>1.931175</v>
      </c>
      <c r="H150" s="57">
        <v>0</v>
      </c>
      <c r="I150" s="57">
        <v>0</v>
      </c>
      <c r="J150" s="59"/>
      <c r="K150" s="59"/>
    </row>
    <row r="151" spans="2:11" s="13" customFormat="1" ht="12.75">
      <c r="B151" s="55" t="s">
        <v>75</v>
      </c>
      <c r="C151" s="56"/>
      <c r="D151" s="57">
        <v>188</v>
      </c>
      <c r="E151" s="57">
        <v>133.688655</v>
      </c>
      <c r="F151" s="57">
        <v>55</v>
      </c>
      <c r="G151" s="57">
        <v>1.6</v>
      </c>
      <c r="H151" s="57">
        <v>0</v>
      </c>
      <c r="I151" s="57">
        <v>0</v>
      </c>
      <c r="J151" s="59"/>
      <c r="K151" s="59"/>
    </row>
    <row r="152" spans="2:11" s="13" customFormat="1" ht="12.75">
      <c r="B152" s="55" t="s">
        <v>76</v>
      </c>
      <c r="C152" s="56"/>
      <c r="D152" s="57">
        <v>188</v>
      </c>
      <c r="E152" s="57">
        <v>131.74960900000002</v>
      </c>
      <c r="F152" s="57">
        <v>59</v>
      </c>
      <c r="G152" s="57">
        <v>1.562304</v>
      </c>
      <c r="H152" s="57">
        <v>0</v>
      </c>
      <c r="I152" s="57">
        <v>0</v>
      </c>
      <c r="J152" s="59"/>
      <c r="K152" s="59"/>
    </row>
    <row r="153" spans="2:11" s="13" customFormat="1" ht="12.75">
      <c r="B153" s="55" t="s">
        <v>77</v>
      </c>
      <c r="C153" s="56"/>
      <c r="D153" s="57">
        <v>188</v>
      </c>
      <c r="E153" s="57">
        <v>130.064382</v>
      </c>
      <c r="F153" s="57">
        <v>56</v>
      </c>
      <c r="G153" s="57">
        <v>1.68</v>
      </c>
      <c r="H153" s="57">
        <v>0</v>
      </c>
      <c r="I153" s="57">
        <v>0</v>
      </c>
      <c r="J153" s="59"/>
      <c r="K153" s="59"/>
    </row>
    <row r="154" spans="2:10" s="13" customFormat="1" ht="12.75">
      <c r="B154" s="55" t="s">
        <v>78</v>
      </c>
      <c r="C154" s="56"/>
      <c r="D154" s="57">
        <v>197</v>
      </c>
      <c r="E154" s="57">
        <v>126.19818200000002</v>
      </c>
      <c r="F154" s="57">
        <v>49</v>
      </c>
      <c r="G154" s="57">
        <v>1.46</v>
      </c>
      <c r="H154" s="57">
        <v>0</v>
      </c>
      <c r="I154" s="57">
        <v>0</v>
      </c>
      <c r="J154" s="59"/>
    </row>
    <row r="155" spans="2:11" s="13" customFormat="1" ht="12.75">
      <c r="B155" s="55" t="s">
        <v>79</v>
      </c>
      <c r="C155" s="56"/>
      <c r="D155" s="57">
        <v>196</v>
      </c>
      <c r="E155" s="57">
        <v>57.022555</v>
      </c>
      <c r="F155" s="57">
        <v>55</v>
      </c>
      <c r="G155" s="57">
        <v>1.573901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84</v>
      </c>
      <c r="C156" s="56"/>
      <c r="D156" s="57">
        <f aca="true" t="shared" si="3" ref="D156:I167">+D196+D234</f>
        <v>195</v>
      </c>
      <c r="E156" s="57">
        <f t="shared" si="3"/>
        <v>59</v>
      </c>
      <c r="F156" s="57">
        <f t="shared" si="3"/>
        <v>53</v>
      </c>
      <c r="G156" s="57">
        <f t="shared" si="3"/>
        <v>1</v>
      </c>
      <c r="H156" s="57">
        <f t="shared" si="3"/>
        <v>0</v>
      </c>
      <c r="I156" s="57">
        <f t="shared" si="3"/>
        <v>0</v>
      </c>
      <c r="J156" s="59"/>
      <c r="K156" s="59"/>
    </row>
    <row r="157" spans="2:11" s="13" customFormat="1" ht="12.75">
      <c r="B157" s="55" t="s">
        <v>86</v>
      </c>
      <c r="C157" s="56"/>
      <c r="D157" s="57">
        <f t="shared" si="3"/>
        <v>192</v>
      </c>
      <c r="E157" s="57">
        <f t="shared" si="3"/>
        <v>60</v>
      </c>
      <c r="F157" s="57">
        <f t="shared" si="3"/>
        <v>50</v>
      </c>
      <c r="G157" s="57">
        <f t="shared" si="3"/>
        <v>3</v>
      </c>
      <c r="H157" s="57">
        <f t="shared" si="3"/>
        <v>0</v>
      </c>
      <c r="I157" s="57">
        <f t="shared" si="3"/>
        <v>0</v>
      </c>
      <c r="J157" s="59"/>
      <c r="K157" s="59"/>
    </row>
    <row r="158" spans="2:11" s="13" customFormat="1" ht="12.75">
      <c r="B158" s="55" t="s">
        <v>85</v>
      </c>
      <c r="C158" s="56"/>
      <c r="D158" s="57">
        <f t="shared" si="3"/>
        <v>213</v>
      </c>
      <c r="E158" s="57">
        <f t="shared" si="3"/>
        <v>123</v>
      </c>
      <c r="F158" s="57">
        <f t="shared" si="3"/>
        <v>60</v>
      </c>
      <c r="G158" s="57">
        <f t="shared" si="3"/>
        <v>2</v>
      </c>
      <c r="H158" s="57">
        <f t="shared" si="3"/>
        <v>13</v>
      </c>
      <c r="I158" s="57">
        <f t="shared" si="3"/>
        <v>0</v>
      </c>
      <c r="J158" s="59"/>
      <c r="K158" s="59"/>
    </row>
    <row r="159" spans="2:11" s="13" customFormat="1" ht="12.75">
      <c r="B159" s="49" t="s">
        <v>175</v>
      </c>
      <c r="C159" s="56"/>
      <c r="D159" s="57">
        <f t="shared" si="3"/>
        <v>188</v>
      </c>
      <c r="E159" s="57">
        <f t="shared" si="3"/>
        <v>61.971718</v>
      </c>
      <c r="F159" s="57">
        <f t="shared" si="3"/>
        <v>50</v>
      </c>
      <c r="G159" s="57">
        <f t="shared" si="3"/>
        <v>4.343827</v>
      </c>
      <c r="H159" s="57">
        <f t="shared" si="3"/>
        <v>0</v>
      </c>
      <c r="I159" s="57">
        <f t="shared" si="3"/>
        <v>0</v>
      </c>
      <c r="J159" s="59"/>
      <c r="K159" s="59"/>
    </row>
    <row r="160" spans="2:11" s="13" customFormat="1" ht="12.75">
      <c r="B160" s="49" t="s">
        <v>176</v>
      </c>
      <c r="C160" s="56"/>
      <c r="D160" s="57">
        <f t="shared" si="3"/>
        <v>188</v>
      </c>
      <c r="E160" s="57">
        <f t="shared" si="3"/>
        <v>58.418631000000005</v>
      </c>
      <c r="F160" s="57">
        <f t="shared" si="3"/>
        <v>47</v>
      </c>
      <c r="G160" s="57">
        <f t="shared" si="3"/>
        <v>1.255</v>
      </c>
      <c r="H160" s="57">
        <f t="shared" si="3"/>
        <v>0</v>
      </c>
      <c r="I160" s="57">
        <f t="shared" si="3"/>
        <v>0</v>
      </c>
      <c r="J160" s="59"/>
      <c r="K160" s="59"/>
    </row>
    <row r="161" spans="2:11" s="13" customFormat="1" ht="12.75">
      <c r="B161" s="49" t="s">
        <v>177</v>
      </c>
      <c r="C161" s="56"/>
      <c r="D161" s="57">
        <f t="shared" si="3"/>
        <v>184</v>
      </c>
      <c r="E161" s="57">
        <f t="shared" si="3"/>
        <v>58.889211</v>
      </c>
      <c r="F161" s="57">
        <f t="shared" si="3"/>
        <v>45</v>
      </c>
      <c r="G161" s="57">
        <f t="shared" si="3"/>
        <v>1.235</v>
      </c>
      <c r="H161" s="57">
        <f t="shared" si="3"/>
        <v>1</v>
      </c>
      <c r="I161" s="57">
        <f t="shared" si="3"/>
        <v>0.338404</v>
      </c>
      <c r="J161" s="59"/>
      <c r="K161" s="59"/>
    </row>
    <row r="162" spans="2:11" s="13" customFormat="1" ht="12.75">
      <c r="B162" s="49" t="s">
        <v>181</v>
      </c>
      <c r="C162" s="56"/>
      <c r="D162" s="57">
        <f t="shared" si="3"/>
        <v>183</v>
      </c>
      <c r="E162" s="57">
        <f t="shared" si="3"/>
        <v>48.068175</v>
      </c>
      <c r="F162" s="57">
        <f t="shared" si="3"/>
        <v>43</v>
      </c>
      <c r="G162" s="57">
        <f t="shared" si="3"/>
        <v>1.216</v>
      </c>
      <c r="H162" s="57">
        <f t="shared" si="3"/>
        <v>0</v>
      </c>
      <c r="I162" s="57">
        <f t="shared" si="3"/>
        <v>0</v>
      </c>
      <c r="J162" s="59"/>
      <c r="K162" s="59"/>
    </row>
    <row r="163" spans="2:11" s="13" customFormat="1" ht="12.75">
      <c r="B163" s="49" t="s">
        <v>182</v>
      </c>
      <c r="C163" s="56"/>
      <c r="D163" s="57">
        <f t="shared" si="3"/>
        <v>179</v>
      </c>
      <c r="E163" s="57">
        <f t="shared" si="3"/>
        <v>48.412014</v>
      </c>
      <c r="F163" s="57">
        <f t="shared" si="3"/>
        <v>45</v>
      </c>
      <c r="G163" s="57">
        <f t="shared" si="3"/>
        <v>1.397359</v>
      </c>
      <c r="H163" s="57">
        <f t="shared" si="3"/>
        <v>0</v>
      </c>
      <c r="I163" s="57">
        <f t="shared" si="3"/>
        <v>0</v>
      </c>
      <c r="J163" s="59"/>
      <c r="K163" s="59"/>
    </row>
    <row r="164" spans="2:11" s="13" customFormat="1" ht="12.75">
      <c r="B164" s="49" t="s">
        <v>183</v>
      </c>
      <c r="C164" s="56"/>
      <c r="D164" s="57">
        <f t="shared" si="3"/>
        <v>177</v>
      </c>
      <c r="E164" s="57">
        <f t="shared" si="3"/>
        <v>50.006316</v>
      </c>
      <c r="F164" s="57">
        <f t="shared" si="3"/>
        <v>42</v>
      </c>
      <c r="G164" s="57">
        <f t="shared" si="3"/>
        <v>1.13</v>
      </c>
      <c r="H164" s="57">
        <f t="shared" si="3"/>
        <v>0</v>
      </c>
      <c r="I164" s="57">
        <f t="shared" si="3"/>
        <v>0</v>
      </c>
      <c r="J164" s="59"/>
      <c r="K164" s="59"/>
    </row>
    <row r="165" spans="2:11" s="13" customFormat="1" ht="12.75">
      <c r="B165" s="49" t="s">
        <v>184</v>
      </c>
      <c r="C165" s="56"/>
      <c r="D165" s="57">
        <f t="shared" si="3"/>
        <v>176</v>
      </c>
      <c r="E165" s="57">
        <f t="shared" si="3"/>
        <v>53.402138</v>
      </c>
      <c r="F165" s="57">
        <f t="shared" si="3"/>
        <v>44</v>
      </c>
      <c r="G165" s="57">
        <f t="shared" si="3"/>
        <v>3.291494</v>
      </c>
      <c r="H165" s="57">
        <f t="shared" si="3"/>
        <v>0</v>
      </c>
      <c r="I165" s="57">
        <f t="shared" si="3"/>
        <v>0</v>
      </c>
      <c r="J165" s="59"/>
      <c r="K165" s="59"/>
    </row>
    <row r="166" spans="2:11" s="13" customFormat="1" ht="12.75">
      <c r="B166" s="49" t="s">
        <v>185</v>
      </c>
      <c r="C166" s="56"/>
      <c r="D166" s="57">
        <f t="shared" si="3"/>
        <v>174</v>
      </c>
      <c r="E166" s="57">
        <f t="shared" si="3"/>
        <v>53.017184</v>
      </c>
      <c r="F166" s="57">
        <f t="shared" si="3"/>
        <v>38</v>
      </c>
      <c r="G166" s="57">
        <f t="shared" si="3"/>
        <v>1.025</v>
      </c>
      <c r="H166" s="57">
        <f t="shared" si="3"/>
        <v>0</v>
      </c>
      <c r="I166" s="57">
        <f t="shared" si="3"/>
        <v>0</v>
      </c>
      <c r="J166" s="59"/>
      <c r="K166" s="59"/>
    </row>
    <row r="167" spans="2:11" s="13" customFormat="1" ht="12.75">
      <c r="B167" s="49" t="s">
        <v>186</v>
      </c>
      <c r="C167" s="56"/>
      <c r="D167" s="57">
        <f t="shared" si="3"/>
        <v>173</v>
      </c>
      <c r="E167" s="57">
        <f t="shared" si="3"/>
        <v>53.509863</v>
      </c>
      <c r="F167" s="57">
        <f t="shared" si="3"/>
        <v>42</v>
      </c>
      <c r="G167" s="57">
        <f t="shared" si="3"/>
        <v>1.08572</v>
      </c>
      <c r="H167" s="57">
        <f t="shared" si="3"/>
        <v>0</v>
      </c>
      <c r="I167" s="57">
        <f t="shared" si="3"/>
        <v>0</v>
      </c>
      <c r="J167" s="59"/>
      <c r="K167" s="59"/>
    </row>
    <row r="168" spans="2:11" s="13" customFormat="1" ht="12.75">
      <c r="B168" s="46"/>
      <c r="C168" s="47"/>
      <c r="D168" s="48"/>
      <c r="E168" s="48"/>
      <c r="F168" s="48"/>
      <c r="G168" s="48"/>
      <c r="H168" s="48"/>
      <c r="I168" s="48"/>
      <c r="J168" s="45"/>
      <c r="K168" s="45"/>
    </row>
    <row r="169" spans="2:11" s="13" customFormat="1" ht="12.75">
      <c r="B169" s="46"/>
      <c r="C169" s="45"/>
      <c r="D169" s="53"/>
      <c r="E169" s="53"/>
      <c r="F169" s="53"/>
      <c r="G169" s="53"/>
      <c r="H169" s="53"/>
      <c r="I169" s="54"/>
      <c r="J169" s="45"/>
      <c r="K169" s="45"/>
    </row>
    <row r="170" spans="2:11" s="13" customFormat="1" ht="12.75">
      <c r="B170" s="46"/>
      <c r="C170" s="45"/>
      <c r="D170" s="53"/>
      <c r="E170" s="53"/>
      <c r="F170" s="53"/>
      <c r="G170" s="53"/>
      <c r="H170" s="53"/>
      <c r="I170" s="54"/>
      <c r="J170" s="45"/>
      <c r="K170" s="45"/>
    </row>
    <row r="171" spans="2:11" s="13" customFormat="1" ht="12.75">
      <c r="B171" s="46"/>
      <c r="C171" s="45"/>
      <c r="D171" s="53"/>
      <c r="E171" s="53"/>
      <c r="F171" s="53"/>
      <c r="G171" s="53"/>
      <c r="H171" s="53"/>
      <c r="I171" s="54"/>
      <c r="J171" s="45"/>
      <c r="K171" s="45"/>
    </row>
    <row r="172" spans="2:11" s="334" customFormat="1" ht="25.5">
      <c r="B172" s="332" t="s">
        <v>27</v>
      </c>
      <c r="C172" s="332"/>
      <c r="D172" s="335" t="s">
        <v>29</v>
      </c>
      <c r="E172" s="335" t="s">
        <v>0</v>
      </c>
      <c r="F172" s="335" t="s">
        <v>1</v>
      </c>
      <c r="G172" s="335" t="s">
        <v>2</v>
      </c>
      <c r="H172" s="335" t="s">
        <v>3</v>
      </c>
      <c r="I172" s="336" t="s">
        <v>4</v>
      </c>
      <c r="J172" s="333"/>
      <c r="K172" s="333"/>
    </row>
    <row r="173" spans="2:11" s="13" customFormat="1" ht="12.75">
      <c r="B173" s="46" t="s">
        <v>22</v>
      </c>
      <c r="C173" s="47"/>
      <c r="D173" s="48">
        <v>66</v>
      </c>
      <c r="E173" s="48">
        <v>144.142248</v>
      </c>
      <c r="F173" s="48">
        <v>23</v>
      </c>
      <c r="G173" s="48">
        <v>4.792275</v>
      </c>
      <c r="H173" s="48">
        <v>0</v>
      </c>
      <c r="I173" s="48">
        <v>0</v>
      </c>
      <c r="J173" s="45"/>
      <c r="K173" s="45"/>
    </row>
    <row r="174" spans="2:11" s="13" customFormat="1" ht="12.75">
      <c r="B174" s="55" t="s">
        <v>23</v>
      </c>
      <c r="C174" s="56"/>
      <c r="D174" s="57">
        <v>77</v>
      </c>
      <c r="E174" s="57">
        <v>197.436743</v>
      </c>
      <c r="F174" s="57">
        <v>22</v>
      </c>
      <c r="G174" s="57">
        <v>52.328593000000005</v>
      </c>
      <c r="H174" s="57">
        <v>0</v>
      </c>
      <c r="I174" s="57">
        <v>0</v>
      </c>
      <c r="J174" s="45"/>
      <c r="K174" s="45"/>
    </row>
    <row r="175" spans="2:11" s="13" customFormat="1" ht="12.75">
      <c r="B175" s="55" t="s">
        <v>24</v>
      </c>
      <c r="C175" s="56"/>
      <c r="D175" s="57">
        <v>95</v>
      </c>
      <c r="E175" s="57">
        <v>208.659244</v>
      </c>
      <c r="F175" s="57">
        <v>30</v>
      </c>
      <c r="G175" s="57">
        <v>11.121237</v>
      </c>
      <c r="H175" s="57">
        <v>0</v>
      </c>
      <c r="I175" s="57">
        <v>0</v>
      </c>
      <c r="J175" s="45"/>
      <c r="K175" s="45"/>
    </row>
    <row r="176" spans="2:11" s="13" customFormat="1" ht="12.75">
      <c r="B176" s="55" t="s">
        <v>25</v>
      </c>
      <c r="C176" s="56"/>
      <c r="D176" s="57">
        <v>107</v>
      </c>
      <c r="E176" s="57">
        <v>212.071875</v>
      </c>
      <c r="F176" s="57">
        <v>33</v>
      </c>
      <c r="G176" s="57">
        <v>3.363208</v>
      </c>
      <c r="H176" s="57">
        <v>0</v>
      </c>
      <c r="I176" s="57">
        <v>0</v>
      </c>
      <c r="J176" s="45"/>
      <c r="K176" s="45"/>
    </row>
    <row r="177" spans="2:11" s="13" customFormat="1" ht="12.75">
      <c r="B177" s="55" t="s">
        <v>33</v>
      </c>
      <c r="C177" s="56"/>
      <c r="D177" s="57">
        <v>110</v>
      </c>
      <c r="E177" s="57">
        <v>220.983439</v>
      </c>
      <c r="F177" s="57">
        <v>49</v>
      </c>
      <c r="G177" s="57">
        <v>5.800562000000001</v>
      </c>
      <c r="H177" s="57">
        <v>0</v>
      </c>
      <c r="I177" s="57">
        <v>0</v>
      </c>
      <c r="J177" s="45"/>
      <c r="K177" s="45"/>
    </row>
    <row r="178" spans="2:11" s="13" customFormat="1" ht="12.75">
      <c r="B178" s="55" t="s">
        <v>34</v>
      </c>
      <c r="C178" s="56"/>
      <c r="D178" s="57">
        <v>111</v>
      </c>
      <c r="E178" s="57">
        <v>229.684396</v>
      </c>
      <c r="F178" s="57">
        <v>47</v>
      </c>
      <c r="G178" s="57">
        <v>6.484271</v>
      </c>
      <c r="H178" s="57">
        <v>0</v>
      </c>
      <c r="I178" s="57">
        <v>0</v>
      </c>
      <c r="J178" s="45"/>
      <c r="K178" s="45"/>
    </row>
    <row r="179" spans="2:11" s="13" customFormat="1" ht="12.75">
      <c r="B179" s="55" t="s">
        <v>35</v>
      </c>
      <c r="C179" s="56"/>
      <c r="D179" s="57">
        <v>119</v>
      </c>
      <c r="E179" s="57">
        <v>234.083023</v>
      </c>
      <c r="F179" s="57">
        <v>49</v>
      </c>
      <c r="G179" s="57">
        <v>3.52417</v>
      </c>
      <c r="H179" s="57">
        <v>0</v>
      </c>
      <c r="I179" s="57">
        <v>0</v>
      </c>
      <c r="J179" s="45"/>
      <c r="K179" s="45"/>
    </row>
    <row r="180" spans="2:11" s="13" customFormat="1" ht="12.75">
      <c r="B180" s="55" t="s">
        <v>36</v>
      </c>
      <c r="C180" s="56"/>
      <c r="D180" s="57">
        <v>128</v>
      </c>
      <c r="E180" s="57">
        <v>246.51593400000002</v>
      </c>
      <c r="F180" s="57">
        <v>48</v>
      </c>
      <c r="G180" s="57">
        <v>6.553765</v>
      </c>
      <c r="H180" s="57">
        <v>0</v>
      </c>
      <c r="I180" s="57">
        <v>0</v>
      </c>
      <c r="J180" s="45"/>
      <c r="K180" s="45"/>
    </row>
    <row r="181" spans="2:11" s="13" customFormat="1" ht="12.75">
      <c r="B181" s="55" t="s">
        <v>37</v>
      </c>
      <c r="C181" s="56"/>
      <c r="D181" s="57">
        <v>134</v>
      </c>
      <c r="E181" s="57">
        <v>293.648606</v>
      </c>
      <c r="F181" s="57">
        <v>63</v>
      </c>
      <c r="G181" s="57">
        <v>47.233988</v>
      </c>
      <c r="H181" s="57">
        <v>0</v>
      </c>
      <c r="I181" s="57">
        <v>0</v>
      </c>
      <c r="J181" s="45"/>
      <c r="K181" s="45"/>
    </row>
    <row r="182" spans="2:11" s="13" customFormat="1" ht="12.75">
      <c r="B182" s="55" t="s">
        <v>38</v>
      </c>
      <c r="C182" s="56"/>
      <c r="D182" s="57">
        <v>146</v>
      </c>
      <c r="E182" s="57">
        <v>297.449327</v>
      </c>
      <c r="F182" s="57">
        <v>62</v>
      </c>
      <c r="G182" s="57">
        <v>5.141183</v>
      </c>
      <c r="H182" s="57">
        <v>0</v>
      </c>
      <c r="I182" s="57">
        <v>0</v>
      </c>
      <c r="J182" s="45"/>
      <c r="K182" s="45"/>
    </row>
    <row r="183" spans="2:11" s="13" customFormat="1" ht="12.75">
      <c r="B183" s="55" t="s">
        <v>40</v>
      </c>
      <c r="C183" s="56"/>
      <c r="D183" s="57">
        <v>149</v>
      </c>
      <c r="E183" s="57">
        <v>301.017376</v>
      </c>
      <c r="F183" s="57">
        <v>54</v>
      </c>
      <c r="G183" s="57">
        <v>4.253071</v>
      </c>
      <c r="H183" s="57">
        <v>0</v>
      </c>
      <c r="I183" s="57">
        <v>0</v>
      </c>
      <c r="J183" s="45"/>
      <c r="K183" s="45"/>
    </row>
    <row r="184" spans="2:11" s="13" customFormat="1" ht="12.75">
      <c r="B184" s="55" t="s">
        <v>41</v>
      </c>
      <c r="C184" s="56"/>
      <c r="D184" s="57">
        <v>156</v>
      </c>
      <c r="E184" s="57">
        <v>305.19732100000004</v>
      </c>
      <c r="F184" s="57">
        <v>64</v>
      </c>
      <c r="G184" s="57">
        <v>4.80324</v>
      </c>
      <c r="H184" s="57">
        <v>0</v>
      </c>
      <c r="I184" s="57">
        <v>0</v>
      </c>
      <c r="J184" s="45"/>
      <c r="K184" s="45"/>
    </row>
    <row r="185" spans="2:11" s="13" customFormat="1" ht="12.75">
      <c r="B185" s="55" t="s">
        <v>39</v>
      </c>
      <c r="C185" s="56"/>
      <c r="D185" s="57">
        <v>157</v>
      </c>
      <c r="E185" s="57">
        <v>311.26266</v>
      </c>
      <c r="F185" s="57">
        <v>63</v>
      </c>
      <c r="G185" s="57">
        <v>7.320895000000001</v>
      </c>
      <c r="H185" s="57">
        <v>0</v>
      </c>
      <c r="I185" s="57">
        <v>0</v>
      </c>
      <c r="J185" s="45"/>
      <c r="K185" s="45"/>
    </row>
    <row r="186" spans="2:11" s="13" customFormat="1" ht="12.75">
      <c r="B186" s="55" t="s">
        <v>42</v>
      </c>
      <c r="C186" s="56"/>
      <c r="D186" s="57">
        <v>167</v>
      </c>
      <c r="E186" s="57">
        <v>272.74976</v>
      </c>
      <c r="F186" s="57">
        <v>55</v>
      </c>
      <c r="G186" s="57">
        <v>4.086061</v>
      </c>
      <c r="H186" s="57">
        <v>0</v>
      </c>
      <c r="I186" s="57">
        <v>0</v>
      </c>
      <c r="J186" s="45"/>
      <c r="K186" s="45"/>
    </row>
    <row r="187" spans="2:11" s="13" customFormat="1" ht="12.75">
      <c r="B187" s="55" t="s">
        <v>71</v>
      </c>
      <c r="C187" s="56"/>
      <c r="D187" s="57">
        <v>170</v>
      </c>
      <c r="E187" s="57">
        <v>277.099869</v>
      </c>
      <c r="F187" s="57">
        <v>66</v>
      </c>
      <c r="G187" s="57">
        <v>5.089604</v>
      </c>
      <c r="H187" s="57">
        <v>0</v>
      </c>
      <c r="I187" s="57">
        <v>0</v>
      </c>
      <c r="J187" s="45"/>
      <c r="K187" s="45"/>
    </row>
    <row r="188" spans="2:11" s="13" customFormat="1" ht="12.75">
      <c r="B188" s="55" t="s">
        <v>72</v>
      </c>
      <c r="C188" s="56"/>
      <c r="D188" s="57">
        <v>177</v>
      </c>
      <c r="E188" s="57">
        <v>201.976397</v>
      </c>
      <c r="F188" s="57">
        <v>57</v>
      </c>
      <c r="G188" s="57">
        <v>2.02</v>
      </c>
      <c r="H188" s="57">
        <v>0</v>
      </c>
      <c r="I188" s="57">
        <v>0</v>
      </c>
      <c r="J188" s="45"/>
      <c r="K188" s="45"/>
    </row>
    <row r="189" spans="2:11" s="13" customFormat="1" ht="12.75">
      <c r="B189" s="55" t="s">
        <v>73</v>
      </c>
      <c r="C189" s="56"/>
      <c r="D189" s="57">
        <v>184</v>
      </c>
      <c r="E189" s="57">
        <v>186.16375700000003</v>
      </c>
      <c r="F189" s="57">
        <v>63</v>
      </c>
      <c r="G189" s="57">
        <v>4.381</v>
      </c>
      <c r="H189" s="57">
        <v>0</v>
      </c>
      <c r="I189" s="57">
        <v>0</v>
      </c>
      <c r="J189" s="45"/>
      <c r="K189" s="45"/>
    </row>
    <row r="190" spans="2:11" s="13" customFormat="1" ht="12.75">
      <c r="B190" s="55" t="s">
        <v>74</v>
      </c>
      <c r="C190" s="56"/>
      <c r="D190" s="57">
        <v>181</v>
      </c>
      <c r="E190" s="57">
        <v>138.19648200000003</v>
      </c>
      <c r="F190" s="57">
        <v>63</v>
      </c>
      <c r="G190" s="57">
        <v>1.931175</v>
      </c>
      <c r="H190" s="57">
        <v>0</v>
      </c>
      <c r="I190" s="57">
        <v>0</v>
      </c>
      <c r="J190" s="45"/>
      <c r="K190" s="45"/>
    </row>
    <row r="191" spans="2:11" s="13" customFormat="1" ht="12.75">
      <c r="B191" s="55" t="s">
        <v>75</v>
      </c>
      <c r="C191" s="56"/>
      <c r="D191" s="57">
        <v>185</v>
      </c>
      <c r="E191" s="57">
        <v>133.515949</v>
      </c>
      <c r="F191" s="57">
        <v>55</v>
      </c>
      <c r="G191" s="57">
        <v>1.6</v>
      </c>
      <c r="H191" s="57">
        <v>0</v>
      </c>
      <c r="I191" s="57">
        <v>0</v>
      </c>
      <c r="J191" s="45"/>
      <c r="K191" s="45"/>
    </row>
    <row r="192" spans="2:11" s="13" customFormat="1" ht="12.75">
      <c r="B192" s="55" t="s">
        <v>76</v>
      </c>
      <c r="C192" s="56"/>
      <c r="D192" s="57">
        <v>185</v>
      </c>
      <c r="E192" s="57">
        <v>131.57690300000002</v>
      </c>
      <c r="F192" s="57">
        <v>59</v>
      </c>
      <c r="G192" s="57">
        <v>1.562304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77</v>
      </c>
      <c r="C193" s="56"/>
      <c r="D193" s="57">
        <v>185</v>
      </c>
      <c r="E193" s="57">
        <v>129.811267</v>
      </c>
      <c r="F193" s="57">
        <v>56</v>
      </c>
      <c r="G193" s="57">
        <v>1.68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78</v>
      </c>
      <c r="C194" s="56"/>
      <c r="D194" s="57">
        <v>194</v>
      </c>
      <c r="E194" s="57">
        <v>125.94506700000001</v>
      </c>
      <c r="F194" s="57">
        <v>49</v>
      </c>
      <c r="G194" s="57">
        <v>1.46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79</v>
      </c>
      <c r="C195" s="56"/>
      <c r="D195" s="57">
        <v>193</v>
      </c>
      <c r="E195" s="57">
        <v>56.942146</v>
      </c>
      <c r="F195" s="57">
        <v>55</v>
      </c>
      <c r="G195" s="57">
        <v>1.573901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84</v>
      </c>
      <c r="C196" s="56"/>
      <c r="D196" s="57">
        <v>192</v>
      </c>
      <c r="E196" s="57">
        <v>59</v>
      </c>
      <c r="F196" s="57">
        <v>53</v>
      </c>
      <c r="G196" s="57">
        <v>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86</v>
      </c>
      <c r="C197" s="56"/>
      <c r="D197" s="57">
        <v>189</v>
      </c>
      <c r="E197" s="57">
        <v>60</v>
      </c>
      <c r="F197" s="57">
        <v>50</v>
      </c>
      <c r="G197" s="57">
        <v>3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85</v>
      </c>
      <c r="C198" s="56"/>
      <c r="D198" s="57">
        <v>188</v>
      </c>
      <c r="E198" s="57">
        <v>60</v>
      </c>
      <c r="F198" s="57">
        <v>53</v>
      </c>
      <c r="G198" s="57">
        <v>1</v>
      </c>
      <c r="H198" s="57">
        <v>13</v>
      </c>
      <c r="I198" s="57">
        <v>0</v>
      </c>
      <c r="J198" s="45"/>
      <c r="K198" s="45"/>
    </row>
    <row r="199" spans="2:11" s="13" customFormat="1" ht="12.75">
      <c r="B199" s="49" t="s">
        <v>175</v>
      </c>
      <c r="C199" s="56"/>
      <c r="D199" s="57">
        <v>185</v>
      </c>
      <c r="E199" s="57">
        <v>61.891309</v>
      </c>
      <c r="F199" s="57">
        <v>50</v>
      </c>
      <c r="G199" s="57">
        <v>4.343827</v>
      </c>
      <c r="H199" s="57">
        <v>0</v>
      </c>
      <c r="I199" s="57">
        <v>0</v>
      </c>
      <c r="J199" s="45"/>
      <c r="K199" s="45"/>
    </row>
    <row r="200" spans="2:11" s="13" customFormat="1" ht="12.75">
      <c r="B200" s="49" t="s">
        <v>176</v>
      </c>
      <c r="C200" s="56"/>
      <c r="D200" s="57">
        <v>185</v>
      </c>
      <c r="E200" s="57">
        <v>58.338222</v>
      </c>
      <c r="F200" s="57">
        <v>47</v>
      </c>
      <c r="G200" s="57">
        <v>1.255</v>
      </c>
      <c r="H200" s="57">
        <v>0</v>
      </c>
      <c r="I200" s="57">
        <v>0</v>
      </c>
      <c r="J200" s="45"/>
      <c r="K200" s="45"/>
    </row>
    <row r="201" spans="2:11" s="13" customFormat="1" ht="12.75">
      <c r="B201" s="49" t="s">
        <v>177</v>
      </c>
      <c r="C201" s="56"/>
      <c r="D201" s="57">
        <v>184</v>
      </c>
      <c r="E201" s="57">
        <v>58.889211</v>
      </c>
      <c r="F201" s="57">
        <v>45</v>
      </c>
      <c r="G201" s="57">
        <v>1.235</v>
      </c>
      <c r="H201" s="57">
        <v>1</v>
      </c>
      <c r="I201" s="57">
        <v>0.338404</v>
      </c>
      <c r="J201" s="45"/>
      <c r="K201" s="45"/>
    </row>
    <row r="202" spans="2:11" s="13" customFormat="1" ht="12.75">
      <c r="B202" s="49" t="s">
        <v>181</v>
      </c>
      <c r="C202" s="56"/>
      <c r="D202" s="57">
        <v>183</v>
      </c>
      <c r="E202" s="57">
        <v>48.068175</v>
      </c>
      <c r="F202" s="57">
        <v>43</v>
      </c>
      <c r="G202" s="57">
        <v>1.216</v>
      </c>
      <c r="H202" s="57">
        <v>0</v>
      </c>
      <c r="I202" s="57">
        <v>0</v>
      </c>
      <c r="J202" s="45"/>
      <c r="K202" s="45"/>
    </row>
    <row r="203" spans="2:11" s="13" customFormat="1" ht="12.75">
      <c r="B203" s="49" t="s">
        <v>182</v>
      </c>
      <c r="C203" s="56"/>
      <c r="D203" s="57">
        <v>179</v>
      </c>
      <c r="E203" s="57">
        <v>48.412014</v>
      </c>
      <c r="F203" s="57">
        <v>45</v>
      </c>
      <c r="G203" s="57">
        <v>1.397359</v>
      </c>
      <c r="H203" s="57">
        <v>0</v>
      </c>
      <c r="I203" s="57">
        <v>0</v>
      </c>
      <c r="J203" s="45"/>
      <c r="K203" s="45"/>
    </row>
    <row r="204" spans="2:11" s="13" customFormat="1" ht="12.75">
      <c r="B204" s="49" t="s">
        <v>183</v>
      </c>
      <c r="C204" s="56"/>
      <c r="D204" s="57">
        <v>177</v>
      </c>
      <c r="E204" s="57">
        <v>50.006316</v>
      </c>
      <c r="F204" s="57">
        <v>42</v>
      </c>
      <c r="G204" s="57">
        <v>1.13</v>
      </c>
      <c r="H204" s="57">
        <v>0</v>
      </c>
      <c r="I204" s="57">
        <v>0</v>
      </c>
      <c r="J204" s="45"/>
      <c r="K204" s="45"/>
    </row>
    <row r="205" spans="2:11" s="13" customFormat="1" ht="12.75">
      <c r="B205" s="49" t="s">
        <v>184</v>
      </c>
      <c r="C205" s="56"/>
      <c r="D205" s="57">
        <v>176</v>
      </c>
      <c r="E205" s="57">
        <v>53.402138</v>
      </c>
      <c r="F205" s="57">
        <v>44</v>
      </c>
      <c r="G205" s="57">
        <v>3.291494</v>
      </c>
      <c r="H205" s="57">
        <v>0</v>
      </c>
      <c r="I205" s="57">
        <v>0</v>
      </c>
      <c r="J205" s="45"/>
      <c r="K205" s="45"/>
    </row>
    <row r="206" spans="2:11" s="13" customFormat="1" ht="12.75">
      <c r="B206" s="49" t="s">
        <v>185</v>
      </c>
      <c r="C206" s="56"/>
      <c r="D206" s="57">
        <v>174</v>
      </c>
      <c r="E206" s="57">
        <v>53.017184</v>
      </c>
      <c r="F206" s="57">
        <v>38</v>
      </c>
      <c r="G206" s="57">
        <v>1.025</v>
      </c>
      <c r="H206" s="57">
        <v>0</v>
      </c>
      <c r="I206" s="57">
        <v>0</v>
      </c>
      <c r="J206" s="45"/>
      <c r="K206" s="45"/>
    </row>
    <row r="207" spans="2:11" s="13" customFormat="1" ht="12.75">
      <c r="B207" s="49" t="s">
        <v>186</v>
      </c>
      <c r="C207" s="56"/>
      <c r="D207" s="57">
        <v>173</v>
      </c>
      <c r="E207" s="57">
        <v>53.509863</v>
      </c>
      <c r="F207" s="57">
        <v>42</v>
      </c>
      <c r="G207" s="57">
        <v>1.08572</v>
      </c>
      <c r="H207" s="57">
        <v>0</v>
      </c>
      <c r="I207" s="57">
        <v>0</v>
      </c>
      <c r="J207" s="45"/>
      <c r="K207" s="45"/>
    </row>
    <row r="208" spans="2:11" s="13" customFormat="1" ht="12.75">
      <c r="B208" s="46"/>
      <c r="C208" s="47"/>
      <c r="D208" s="48"/>
      <c r="E208" s="48"/>
      <c r="F208" s="48"/>
      <c r="G208" s="48"/>
      <c r="H208" s="48"/>
      <c r="I208" s="48"/>
      <c r="J208" s="45"/>
      <c r="K208" s="45"/>
    </row>
    <row r="209" spans="2:11" s="13" customFormat="1" ht="12.75">
      <c r="B209" s="46"/>
      <c r="C209" s="47"/>
      <c r="D209" s="48"/>
      <c r="E209" s="48"/>
      <c r="F209" s="48"/>
      <c r="G209" s="48"/>
      <c r="H209" s="48"/>
      <c r="I209" s="48"/>
      <c r="J209" s="45"/>
      <c r="K209" s="45"/>
    </row>
    <row r="210" spans="2:11" s="334" customFormat="1" ht="25.5">
      <c r="B210" s="332" t="s">
        <v>28</v>
      </c>
      <c r="C210" s="332"/>
      <c r="D210" s="335" t="s">
        <v>29</v>
      </c>
      <c r="E210" s="335" t="s">
        <v>0</v>
      </c>
      <c r="F210" s="335" t="s">
        <v>1</v>
      </c>
      <c r="G210" s="335" t="s">
        <v>2</v>
      </c>
      <c r="H210" s="335" t="s">
        <v>3</v>
      </c>
      <c r="I210" s="336" t="s">
        <v>4</v>
      </c>
      <c r="J210" s="333"/>
      <c r="K210" s="333"/>
    </row>
    <row r="211" spans="2:11" s="13" customFormat="1" ht="12.75">
      <c r="B211" s="46" t="s">
        <v>22</v>
      </c>
      <c r="C211" s="47"/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5"/>
      <c r="K211" s="45"/>
    </row>
    <row r="212" spans="2:11" s="13" customFormat="1" ht="12.75">
      <c r="B212" s="55" t="s">
        <v>23</v>
      </c>
      <c r="C212" s="56"/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24</v>
      </c>
      <c r="C213" s="56"/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25</v>
      </c>
      <c r="C214" s="56"/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33</v>
      </c>
      <c r="C215" s="56"/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34</v>
      </c>
      <c r="C216" s="56"/>
      <c r="D216" s="57">
        <v>2</v>
      </c>
      <c r="E216" s="57">
        <v>0.102721</v>
      </c>
      <c r="F216" s="57">
        <v>0</v>
      </c>
      <c r="G216" s="57">
        <v>0</v>
      </c>
      <c r="H216" s="57">
        <v>0</v>
      </c>
      <c r="I216" s="57">
        <v>0</v>
      </c>
      <c r="J216" s="45"/>
      <c r="K216" s="45"/>
    </row>
    <row r="217" spans="2:11" s="13" customFormat="1" ht="12.75">
      <c r="B217" s="55" t="s">
        <v>35</v>
      </c>
      <c r="C217" s="56"/>
      <c r="D217" s="57">
        <v>2</v>
      </c>
      <c r="E217" s="57">
        <v>15.539343000000002</v>
      </c>
      <c r="F217" s="57">
        <v>0</v>
      </c>
      <c r="G217" s="57">
        <v>0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36</v>
      </c>
      <c r="C218" s="56"/>
      <c r="D218" s="57">
        <v>3</v>
      </c>
      <c r="E218" s="57">
        <v>15.539343000000002</v>
      </c>
      <c r="F218" s="57">
        <v>0</v>
      </c>
      <c r="G218" s="57">
        <v>0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37</v>
      </c>
      <c r="C219" s="56"/>
      <c r="D219" s="57">
        <v>3</v>
      </c>
      <c r="E219" s="57">
        <v>20.274007</v>
      </c>
      <c r="F219" s="57">
        <v>0</v>
      </c>
      <c r="G219" s="57">
        <v>0</v>
      </c>
      <c r="H219" s="57">
        <v>0</v>
      </c>
      <c r="I219" s="57">
        <v>0</v>
      </c>
      <c r="J219" s="45"/>
      <c r="K219" s="45"/>
    </row>
    <row r="220" spans="2:11" s="13" customFormat="1" ht="12.75">
      <c r="B220" s="55" t="s">
        <v>38</v>
      </c>
      <c r="C220" s="56"/>
      <c r="D220" s="57">
        <v>3</v>
      </c>
      <c r="E220" s="57">
        <v>20.580348</v>
      </c>
      <c r="F220" s="57">
        <v>0</v>
      </c>
      <c r="G220" s="57">
        <v>0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40</v>
      </c>
      <c r="C221" s="56"/>
      <c r="D221" s="57">
        <v>3</v>
      </c>
      <c r="E221" s="57">
        <v>0.104299</v>
      </c>
      <c r="F221" s="57">
        <v>0</v>
      </c>
      <c r="G221" s="57">
        <v>0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41</v>
      </c>
      <c r="C222" s="56"/>
      <c r="D222" s="57">
        <v>3</v>
      </c>
      <c r="E222" s="57">
        <v>0.104299</v>
      </c>
      <c r="F222" s="57">
        <v>0</v>
      </c>
      <c r="G222" s="57">
        <v>0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39</v>
      </c>
      <c r="C223" s="56"/>
      <c r="D223" s="57">
        <v>3</v>
      </c>
      <c r="E223" s="57">
        <v>0.104299</v>
      </c>
      <c r="F223" s="57">
        <v>0</v>
      </c>
      <c r="G223" s="57">
        <v>0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42</v>
      </c>
      <c r="C224" s="56"/>
      <c r="D224" s="57">
        <v>3</v>
      </c>
      <c r="E224" s="57">
        <v>0.104299</v>
      </c>
      <c r="F224" s="57">
        <v>0</v>
      </c>
      <c r="G224" s="57">
        <v>0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71</v>
      </c>
      <c r="C225" s="56"/>
      <c r="D225" s="57">
        <v>3</v>
      </c>
      <c r="E225" s="57">
        <v>0.104551</v>
      </c>
      <c r="F225" s="57">
        <v>0</v>
      </c>
      <c r="G225" s="57">
        <v>0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72</v>
      </c>
      <c r="C226" s="56"/>
      <c r="D226" s="57">
        <v>3</v>
      </c>
      <c r="E226" s="57">
        <v>0.104551</v>
      </c>
      <c r="F226" s="57">
        <v>0</v>
      </c>
      <c r="G226" s="57">
        <v>0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73</v>
      </c>
      <c r="C227" s="56"/>
      <c r="D227" s="57">
        <v>3</v>
      </c>
      <c r="E227" s="57">
        <v>0.104551</v>
      </c>
      <c r="F227" s="57">
        <v>0</v>
      </c>
      <c r="G227" s="57">
        <v>0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74</v>
      </c>
      <c r="C228" s="62"/>
      <c r="D228" s="57">
        <v>3</v>
      </c>
      <c r="E228" s="57">
        <v>0.106595</v>
      </c>
      <c r="F228" s="57">
        <v>0</v>
      </c>
      <c r="G228" s="57">
        <v>0</v>
      </c>
      <c r="H228" s="57">
        <v>0</v>
      </c>
      <c r="I228" s="57">
        <v>0</v>
      </c>
      <c r="J228" s="45"/>
      <c r="K228" s="45"/>
    </row>
    <row r="229" spans="2:11" s="13" customFormat="1" ht="12.75">
      <c r="B229" s="55" t="s">
        <v>75</v>
      </c>
      <c r="C229" s="62"/>
      <c r="D229" s="57">
        <v>3</v>
      </c>
      <c r="E229" s="57">
        <v>0.172706</v>
      </c>
      <c r="F229" s="57">
        <v>0</v>
      </c>
      <c r="G229" s="57">
        <v>0</v>
      </c>
      <c r="H229" s="57">
        <v>0</v>
      </c>
      <c r="I229" s="57">
        <v>0</v>
      </c>
      <c r="J229" s="45"/>
      <c r="K229" s="45"/>
    </row>
    <row r="230" spans="2:11" s="13" customFormat="1" ht="12.75">
      <c r="B230" s="55" t="s">
        <v>76</v>
      </c>
      <c r="C230" s="62"/>
      <c r="D230" s="57">
        <v>3</v>
      </c>
      <c r="E230" s="57">
        <v>0.172706</v>
      </c>
      <c r="F230" s="57">
        <v>0</v>
      </c>
      <c r="G230" s="57">
        <v>0</v>
      </c>
      <c r="H230" s="57">
        <v>0</v>
      </c>
      <c r="I230" s="57">
        <v>0</v>
      </c>
      <c r="J230" s="45"/>
      <c r="K230" s="45"/>
    </row>
    <row r="231" spans="2:11" s="13" customFormat="1" ht="12.75">
      <c r="B231" s="55" t="s">
        <v>77</v>
      </c>
      <c r="C231" s="62"/>
      <c r="D231" s="57">
        <v>3</v>
      </c>
      <c r="E231" s="57">
        <v>0.253115</v>
      </c>
      <c r="F231" s="57">
        <v>0</v>
      </c>
      <c r="G231" s="57">
        <v>0</v>
      </c>
      <c r="H231" s="57">
        <v>0</v>
      </c>
      <c r="I231" s="57">
        <v>0</v>
      </c>
      <c r="J231" s="45"/>
      <c r="K231" s="45"/>
    </row>
    <row r="232" spans="2:11" s="13" customFormat="1" ht="12.75">
      <c r="B232" s="55" t="s">
        <v>78</v>
      </c>
      <c r="C232" s="62"/>
      <c r="D232" s="57">
        <v>3</v>
      </c>
      <c r="E232" s="57">
        <v>0.253115</v>
      </c>
      <c r="F232" s="57">
        <v>0</v>
      </c>
      <c r="G232" s="57">
        <v>0</v>
      </c>
      <c r="H232" s="57">
        <v>0</v>
      </c>
      <c r="I232" s="57">
        <v>0</v>
      </c>
      <c r="J232" s="45"/>
      <c r="K232" s="45"/>
    </row>
    <row r="233" spans="2:11" s="13" customFormat="1" ht="12.75">
      <c r="B233" s="55" t="s">
        <v>79</v>
      </c>
      <c r="C233" s="62"/>
      <c r="D233" s="57">
        <v>3</v>
      </c>
      <c r="E233" s="57">
        <v>0.080409</v>
      </c>
      <c r="F233" s="57">
        <v>0</v>
      </c>
      <c r="G233" s="57">
        <v>0</v>
      </c>
      <c r="H233" s="57">
        <v>0</v>
      </c>
      <c r="I233" s="57">
        <v>0</v>
      </c>
      <c r="J233" s="45"/>
      <c r="K233" s="45"/>
    </row>
    <row r="234" spans="1:11" s="13" customFormat="1" ht="12.75">
      <c r="A234" s="8"/>
      <c r="B234" s="55" t="s">
        <v>84</v>
      </c>
      <c r="C234" s="56"/>
      <c r="D234" s="57">
        <v>3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45"/>
      <c r="K234" s="45"/>
    </row>
    <row r="235" spans="1:11" s="13" customFormat="1" ht="12.75">
      <c r="A235" s="8"/>
      <c r="B235" s="55" t="s">
        <v>86</v>
      </c>
      <c r="C235" s="56"/>
      <c r="D235" s="57">
        <v>3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1:11" s="13" customFormat="1" ht="12.75">
      <c r="A236" s="8"/>
      <c r="B236" s="55" t="s">
        <v>85</v>
      </c>
      <c r="C236" s="56"/>
      <c r="D236" s="57">
        <v>25</v>
      </c>
      <c r="E236" s="57">
        <v>63</v>
      </c>
      <c r="F236" s="57">
        <v>7</v>
      </c>
      <c r="G236" s="57">
        <v>1</v>
      </c>
      <c r="H236" s="57">
        <v>0</v>
      </c>
      <c r="I236" s="57">
        <v>0</v>
      </c>
      <c r="J236" s="45"/>
      <c r="K236" s="45"/>
    </row>
    <row r="237" spans="1:11" s="13" customFormat="1" ht="12.75">
      <c r="A237" s="8"/>
      <c r="B237" s="55" t="s">
        <v>175</v>
      </c>
      <c r="C237" s="56"/>
      <c r="D237" s="57">
        <v>3</v>
      </c>
      <c r="E237" s="57">
        <v>0.080409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1:11" s="13" customFormat="1" ht="12.75">
      <c r="A238" s="8"/>
      <c r="B238" s="55" t="s">
        <v>176</v>
      </c>
      <c r="C238" s="56"/>
      <c r="D238" s="57">
        <v>3</v>
      </c>
      <c r="E238" s="57">
        <v>0.080409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1:11" s="13" customFormat="1" ht="12.75">
      <c r="A239" s="8"/>
      <c r="B239" s="55" t="s">
        <v>177</v>
      </c>
      <c r="C239" s="56"/>
      <c r="D239" s="57">
        <v>0</v>
      </c>
      <c r="E239" s="57">
        <v>0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1:11" s="13" customFormat="1" ht="12.75">
      <c r="A240" s="8"/>
      <c r="B240" s="55" t="s">
        <v>181</v>
      </c>
      <c r="C240" s="56"/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1:11" s="13" customFormat="1" ht="12.75">
      <c r="A241" s="8"/>
      <c r="B241" s="55" t="s">
        <v>182</v>
      </c>
      <c r="C241" s="56"/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1:11" s="13" customFormat="1" ht="12.75">
      <c r="A242" s="8"/>
      <c r="B242" s="55" t="s">
        <v>183</v>
      </c>
      <c r="C242" s="56"/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1:11" s="13" customFormat="1" ht="12.75">
      <c r="A243" s="8"/>
      <c r="B243" s="55" t="s">
        <v>184</v>
      </c>
      <c r="C243" s="56"/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1:11" s="13" customFormat="1" ht="12.75">
      <c r="A244" s="8"/>
      <c r="B244" s="55" t="s">
        <v>185</v>
      </c>
      <c r="C244" s="56"/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1:11" s="13" customFormat="1" ht="12.75">
      <c r="A245" s="8"/>
      <c r="B245" s="55" t="s">
        <v>186</v>
      </c>
      <c r="C245" s="56"/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1:11" s="13" customFormat="1" ht="12.75">
      <c r="A246" s="8"/>
      <c r="B246" s="59"/>
      <c r="C246" s="59"/>
      <c r="D246" s="60"/>
      <c r="E246" s="60"/>
      <c r="F246" s="60"/>
      <c r="G246" s="60"/>
      <c r="H246" s="60"/>
      <c r="I246" s="60"/>
      <c r="J246" s="45"/>
      <c r="K246" s="45"/>
    </row>
    <row r="247" spans="1:11" s="13" customFormat="1" ht="12.75">
      <c r="A247" s="8"/>
      <c r="B247" s="59"/>
      <c r="C247" s="59"/>
      <c r="D247" s="60"/>
      <c r="E247" s="60"/>
      <c r="F247" s="60"/>
      <c r="G247" s="60"/>
      <c r="H247" s="60"/>
      <c r="I247" s="60"/>
      <c r="J247" s="45"/>
      <c r="K247" s="45"/>
    </row>
    <row r="248" spans="1:11" s="13" customFormat="1" ht="12.75">
      <c r="A248" s="8"/>
      <c r="B248" s="59"/>
      <c r="C248" s="59"/>
      <c r="D248" s="60"/>
      <c r="E248" s="60"/>
      <c r="F248" s="60"/>
      <c r="G248" s="60"/>
      <c r="H248" s="60"/>
      <c r="I248" s="60"/>
      <c r="J248" s="45"/>
      <c r="K248" s="45"/>
    </row>
    <row r="249" spans="1:11" s="13" customFormat="1" ht="12.75">
      <c r="A249" s="8"/>
      <c r="B249" s="59"/>
      <c r="C249" s="59"/>
      <c r="D249" s="60"/>
      <c r="E249" s="60"/>
      <c r="F249" s="60"/>
      <c r="G249" s="60"/>
      <c r="H249" s="60"/>
      <c r="I249" s="60"/>
      <c r="J249" s="45"/>
      <c r="K249" s="45"/>
    </row>
    <row r="250" spans="1:11" s="13" customFormat="1" ht="12.75">
      <c r="A250" s="8"/>
      <c r="B250" s="59"/>
      <c r="C250" s="59"/>
      <c r="D250" s="60"/>
      <c r="E250" s="60"/>
      <c r="F250" s="60"/>
      <c r="G250" s="60"/>
      <c r="H250" s="60"/>
      <c r="I250" s="60"/>
      <c r="J250" s="45"/>
      <c r="K250" s="45"/>
    </row>
    <row r="251" spans="1:11" s="13" customFormat="1" ht="12.75">
      <c r="A251" s="8"/>
      <c r="B251" s="59"/>
      <c r="C251" s="59"/>
      <c r="D251" s="60"/>
      <c r="E251" s="60"/>
      <c r="F251" s="60"/>
      <c r="G251" s="60"/>
      <c r="H251" s="60"/>
      <c r="I251" s="60"/>
      <c r="J251" s="45"/>
      <c r="K251" s="45"/>
    </row>
    <row r="252" spans="1:11" s="13" customFormat="1" ht="12.75">
      <c r="A252" s="8"/>
      <c r="B252" s="59"/>
      <c r="C252" s="59"/>
      <c r="D252" s="60"/>
      <c r="E252" s="60"/>
      <c r="F252" s="60"/>
      <c r="G252" s="60"/>
      <c r="H252" s="60"/>
      <c r="I252" s="60"/>
      <c r="J252" s="45"/>
      <c r="K252" s="45"/>
    </row>
    <row r="253" spans="1:11" s="13" customFormat="1" ht="12.75">
      <c r="A253" s="8"/>
      <c r="B253" s="59"/>
      <c r="C253" s="59"/>
      <c r="D253" s="60"/>
      <c r="E253" s="60"/>
      <c r="F253" s="60"/>
      <c r="G253" s="60"/>
      <c r="H253" s="60"/>
      <c r="I253" s="60"/>
      <c r="J253" s="45"/>
      <c r="K253" s="45"/>
    </row>
    <row r="254" spans="1:11" s="13" customFormat="1" ht="12.75">
      <c r="A254" s="8"/>
      <c r="B254" s="59"/>
      <c r="C254" s="59"/>
      <c r="D254" s="60"/>
      <c r="E254" s="60"/>
      <c r="F254" s="60"/>
      <c r="G254" s="60"/>
      <c r="H254" s="60"/>
      <c r="I254" s="60"/>
      <c r="J254" s="45"/>
      <c r="K254" s="45"/>
    </row>
    <row r="255" spans="1:11" s="13" customFormat="1" ht="12.75">
      <c r="A255" s="8"/>
      <c r="B255" s="59"/>
      <c r="C255" s="59"/>
      <c r="D255" s="60"/>
      <c r="E255" s="60"/>
      <c r="F255" s="60"/>
      <c r="G255" s="60"/>
      <c r="H255" s="60"/>
      <c r="I255" s="60"/>
      <c r="J255" s="45"/>
      <c r="K255" s="45"/>
    </row>
    <row r="256" spans="1:11" s="13" customFormat="1" ht="12.75">
      <c r="A256" s="8"/>
      <c r="B256" s="59"/>
      <c r="C256" s="59"/>
      <c r="D256" s="60"/>
      <c r="E256" s="60"/>
      <c r="F256" s="60"/>
      <c r="G256" s="60"/>
      <c r="H256" s="60"/>
      <c r="I256" s="60"/>
      <c r="J256" s="45"/>
      <c r="K256" s="45"/>
    </row>
    <row r="257" spans="1:11" s="13" customFormat="1" ht="12.75">
      <c r="A257" s="8"/>
      <c r="B257" s="59"/>
      <c r="C257" s="59"/>
      <c r="D257" s="60"/>
      <c r="E257" s="60"/>
      <c r="F257" s="60"/>
      <c r="G257" s="60"/>
      <c r="H257" s="60"/>
      <c r="I257" s="60"/>
      <c r="J257" s="45"/>
      <c r="K257" s="45"/>
    </row>
    <row r="258" spans="1:11" s="13" customFormat="1" ht="12.75">
      <c r="A258" s="8"/>
      <c r="B258" s="59"/>
      <c r="C258" s="59"/>
      <c r="D258" s="60"/>
      <c r="E258" s="60"/>
      <c r="F258" s="60"/>
      <c r="G258" s="60"/>
      <c r="H258" s="60"/>
      <c r="I258" s="60"/>
      <c r="J258" s="45"/>
      <c r="K258" s="45"/>
    </row>
    <row r="259" spans="2:11" s="218" customFormat="1" ht="12.75">
      <c r="B259" s="219" t="s">
        <v>30</v>
      </c>
      <c r="C259" s="220"/>
      <c r="D259" s="220" t="s">
        <v>29</v>
      </c>
      <c r="E259" s="220" t="s">
        <v>0</v>
      </c>
      <c r="F259" s="220" t="s">
        <v>1</v>
      </c>
      <c r="G259" s="220" t="s">
        <v>2</v>
      </c>
      <c r="H259" s="220" t="s">
        <v>3</v>
      </c>
      <c r="I259" s="220" t="s">
        <v>4</v>
      </c>
      <c r="J259" s="221"/>
      <c r="K259" s="221"/>
    </row>
    <row r="260" spans="2:11" s="30" customFormat="1" ht="12.75">
      <c r="B260" s="214" t="s">
        <v>177</v>
      </c>
      <c r="C260" s="215"/>
      <c r="D260" s="216">
        <v>3428</v>
      </c>
      <c r="E260" s="216">
        <v>1534.3873589999998</v>
      </c>
      <c r="F260" s="216">
        <v>976</v>
      </c>
      <c r="G260" s="216">
        <v>62.569948</v>
      </c>
      <c r="H260" s="216">
        <v>320</v>
      </c>
      <c r="I260" s="216">
        <v>27.048256</v>
      </c>
      <c r="J260" s="213"/>
      <c r="K260" s="213"/>
    </row>
    <row r="261" spans="2:11" s="30" customFormat="1" ht="12.75">
      <c r="B261" s="214" t="s">
        <v>177</v>
      </c>
      <c r="C261" s="211"/>
      <c r="D261" s="212">
        <v>184</v>
      </c>
      <c r="E261" s="212">
        <v>58.889211</v>
      </c>
      <c r="F261" s="212">
        <v>45</v>
      </c>
      <c r="G261" s="212">
        <v>1.235</v>
      </c>
      <c r="H261" s="212">
        <v>1</v>
      </c>
      <c r="I261" s="212">
        <v>0.338404</v>
      </c>
      <c r="J261" s="213"/>
      <c r="K261" s="213"/>
    </row>
    <row r="262" spans="1:11" s="13" customFormat="1" ht="12.75">
      <c r="A262" s="8"/>
      <c r="B262" s="59"/>
      <c r="C262" s="59"/>
      <c r="D262" s="48">
        <f aca="true" t="shared" si="4" ref="D262:I262">SUM(D260:D261)</f>
        <v>3612</v>
      </c>
      <c r="E262" s="48">
        <f t="shared" si="4"/>
        <v>1593.2765699999998</v>
      </c>
      <c r="F262" s="48">
        <f t="shared" si="4"/>
        <v>1021</v>
      </c>
      <c r="G262" s="48">
        <f t="shared" si="4"/>
        <v>63.804947999999996</v>
      </c>
      <c r="H262" s="48">
        <f t="shared" si="4"/>
        <v>321</v>
      </c>
      <c r="I262" s="48">
        <f t="shared" si="4"/>
        <v>27.38666</v>
      </c>
      <c r="J262" s="45"/>
      <c r="K262" s="45"/>
    </row>
    <row r="263" spans="1:11" s="13" customFormat="1" ht="12.75">
      <c r="A263" s="8"/>
      <c r="B263" s="59"/>
      <c r="C263" s="59"/>
      <c r="D263" s="60"/>
      <c r="E263" s="60"/>
      <c r="F263" s="60"/>
      <c r="G263" s="60"/>
      <c r="H263" s="60"/>
      <c r="I263" s="60"/>
      <c r="J263" s="45"/>
      <c r="K263" s="45"/>
    </row>
    <row r="264" spans="1:11" s="13" customFormat="1" ht="12.75">
      <c r="A264" s="8"/>
      <c r="B264" s="59"/>
      <c r="C264" s="59"/>
      <c r="D264" s="60"/>
      <c r="E264" s="60"/>
      <c r="F264" s="60"/>
      <c r="G264" s="60"/>
      <c r="H264" s="60"/>
      <c r="I264" s="60"/>
      <c r="J264" s="45"/>
      <c r="K264" s="45"/>
    </row>
    <row r="265" spans="1:11" s="13" customFormat="1" ht="12.75">
      <c r="A265" s="8"/>
      <c r="B265" s="59"/>
      <c r="C265" s="59"/>
      <c r="D265" s="60"/>
      <c r="E265" s="60"/>
      <c r="F265" s="60"/>
      <c r="G265" s="60"/>
      <c r="H265" s="60"/>
      <c r="I265" s="60"/>
      <c r="J265" s="45"/>
      <c r="K265" s="45"/>
    </row>
    <row r="266" spans="1:11" s="13" customFormat="1" ht="12.75">
      <c r="A266" s="8"/>
      <c r="B266" s="59"/>
      <c r="C266" s="59"/>
      <c r="D266" s="60"/>
      <c r="E266" s="60"/>
      <c r="F266" s="60"/>
      <c r="G266" s="60"/>
      <c r="H266" s="60"/>
      <c r="I266" s="60"/>
      <c r="J266" s="45"/>
      <c r="K266" s="45"/>
    </row>
    <row r="267" spans="1:11" s="13" customFormat="1" ht="12.75">
      <c r="A267" s="8"/>
      <c r="B267" s="59"/>
      <c r="C267" s="59"/>
      <c r="D267" s="60"/>
      <c r="E267" s="60"/>
      <c r="F267" s="60"/>
      <c r="G267" s="60"/>
      <c r="H267" s="60"/>
      <c r="I267" s="60"/>
      <c r="J267" s="45"/>
      <c r="K267" s="45"/>
    </row>
    <row r="268" spans="1:11" s="13" customFormat="1" ht="12.75">
      <c r="A268" s="8"/>
      <c r="B268" s="59"/>
      <c r="C268" s="59"/>
      <c r="D268" s="60"/>
      <c r="E268" s="60"/>
      <c r="F268" s="60"/>
      <c r="G268" s="60"/>
      <c r="H268" s="60"/>
      <c r="I268" s="60"/>
      <c r="J268" s="45"/>
      <c r="K268" s="45"/>
    </row>
    <row r="269" spans="1:11" s="13" customFormat="1" ht="12.75">
      <c r="A269" s="8"/>
      <c r="B269" s="59"/>
      <c r="C269" s="59"/>
      <c r="D269" s="60"/>
      <c r="E269" s="60"/>
      <c r="F269" s="60"/>
      <c r="G269" s="60"/>
      <c r="H269" s="60"/>
      <c r="I269" s="60"/>
      <c r="J269" s="45"/>
      <c r="K269" s="45"/>
    </row>
    <row r="270" spans="1:11" s="13" customFormat="1" ht="12.75">
      <c r="A270" s="8"/>
      <c r="B270" s="59"/>
      <c r="C270" s="59"/>
      <c r="D270" s="60"/>
      <c r="E270" s="60"/>
      <c r="F270" s="60"/>
      <c r="G270" s="60"/>
      <c r="H270" s="60"/>
      <c r="I270" s="60"/>
      <c r="J270" s="45"/>
      <c r="K270" s="45"/>
    </row>
    <row r="271" spans="1:11" s="13" customFormat="1" ht="12.75">
      <c r="A271" s="8"/>
      <c r="B271" s="59"/>
      <c r="C271" s="59"/>
      <c r="D271" s="60"/>
      <c r="E271" s="60"/>
      <c r="F271" s="60"/>
      <c r="G271" s="60"/>
      <c r="H271" s="60"/>
      <c r="I271" s="60"/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1:11" s="13" customFormat="1" ht="12.75">
      <c r="A282" s="8"/>
      <c r="B282" s="59"/>
      <c r="C282" s="59"/>
      <c r="D282" s="60"/>
      <c r="E282" s="60"/>
      <c r="F282" s="60"/>
      <c r="G282" s="60"/>
      <c r="H282" s="60"/>
      <c r="I282" s="60"/>
      <c r="J282" s="45"/>
      <c r="K282" s="45"/>
    </row>
    <row r="283" spans="1:11" s="13" customFormat="1" ht="12.75">
      <c r="A283" s="8"/>
      <c r="B283" s="59"/>
      <c r="C283" s="59"/>
      <c r="D283" s="60"/>
      <c r="E283" s="60"/>
      <c r="F283" s="60"/>
      <c r="G283" s="60"/>
      <c r="H283" s="60"/>
      <c r="I283" s="60"/>
      <c r="J283" s="45"/>
      <c r="K283" s="45"/>
    </row>
    <row r="284" spans="1:11" s="13" customFormat="1" ht="12.75">
      <c r="A284" s="8"/>
      <c r="B284" s="59"/>
      <c r="C284" s="59"/>
      <c r="D284" s="60"/>
      <c r="E284" s="60"/>
      <c r="F284" s="60"/>
      <c r="G284" s="60"/>
      <c r="H284" s="60"/>
      <c r="I284" s="60"/>
      <c r="J284" s="45"/>
      <c r="K284" s="45"/>
    </row>
    <row r="285" spans="1:11" s="13" customFormat="1" ht="12.75">
      <c r="A285" s="8"/>
      <c r="B285" s="59"/>
      <c r="C285" s="59"/>
      <c r="D285" s="60"/>
      <c r="E285" s="60"/>
      <c r="F285" s="60"/>
      <c r="G285" s="60"/>
      <c r="H285" s="60"/>
      <c r="I285" s="60"/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310"/>
      <c r="C437" s="310"/>
      <c r="D437" s="311"/>
      <c r="E437" s="311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312" t="s">
        <v>30</v>
      </c>
      <c r="C438" s="313"/>
      <c r="D438" s="313" t="s">
        <v>29</v>
      </c>
      <c r="E438" s="313" t="s">
        <v>0</v>
      </c>
      <c r="F438" s="44"/>
      <c r="I438" s="60"/>
      <c r="J438" s="45"/>
      <c r="K438" s="45"/>
    </row>
    <row r="439" spans="1:15" s="13" customFormat="1" ht="12.75">
      <c r="A439" s="8"/>
      <c r="B439" s="314" t="s">
        <v>22</v>
      </c>
      <c r="C439" s="315"/>
      <c r="D439" s="316">
        <v>1596</v>
      </c>
      <c r="E439" s="316">
        <v>339.740881</v>
      </c>
      <c r="F439" s="48"/>
      <c r="G439" s="63"/>
      <c r="H439" s="44"/>
      <c r="I439" s="44"/>
      <c r="J439" s="44"/>
      <c r="K439" s="45"/>
      <c r="L439" s="63"/>
      <c r="M439" s="44"/>
      <c r="N439" s="44"/>
      <c r="O439" s="44"/>
    </row>
    <row r="440" spans="1:15" s="13" customFormat="1" ht="12.75">
      <c r="A440" s="8"/>
      <c r="B440" s="314" t="s">
        <v>23</v>
      </c>
      <c r="C440" s="315"/>
      <c r="D440" s="316">
        <v>1792</v>
      </c>
      <c r="E440" s="316">
        <v>410.018484</v>
      </c>
      <c r="F440" s="48"/>
      <c r="G440" s="46"/>
      <c r="H440" s="47"/>
      <c r="I440" s="48"/>
      <c r="J440" s="48"/>
      <c r="K440" s="45"/>
      <c r="L440" s="46"/>
      <c r="M440" s="47"/>
      <c r="N440" s="48"/>
      <c r="O440" s="48"/>
    </row>
    <row r="441" spans="1:15" s="13" customFormat="1" ht="12.75">
      <c r="A441" s="8"/>
      <c r="B441" s="314" t="s">
        <v>24</v>
      </c>
      <c r="C441" s="315"/>
      <c r="D441" s="316">
        <v>2015</v>
      </c>
      <c r="E441" s="316">
        <v>501.60163300000005</v>
      </c>
      <c r="F441" s="48"/>
      <c r="G441" s="46"/>
      <c r="H441" s="47"/>
      <c r="I441" s="48"/>
      <c r="J441" s="48"/>
      <c r="K441" s="45"/>
      <c r="L441" s="46"/>
      <c r="M441" s="47"/>
      <c r="N441" s="48"/>
      <c r="O441" s="48"/>
    </row>
    <row r="442" spans="1:15" s="13" customFormat="1" ht="12.75">
      <c r="A442" s="8"/>
      <c r="B442" s="314" t="s">
        <v>25</v>
      </c>
      <c r="C442" s="315"/>
      <c r="D442" s="316">
        <v>2232</v>
      </c>
      <c r="E442" s="316">
        <v>574.426684</v>
      </c>
      <c r="F442" s="48"/>
      <c r="G442" s="46"/>
      <c r="H442" s="47"/>
      <c r="I442" s="48"/>
      <c r="J442" s="48"/>
      <c r="K442" s="45"/>
      <c r="L442" s="46"/>
      <c r="M442" s="47"/>
      <c r="N442" s="48"/>
      <c r="O442" s="48"/>
    </row>
    <row r="443" spans="1:15" s="13" customFormat="1" ht="12.75">
      <c r="A443" s="8"/>
      <c r="B443" s="314" t="s">
        <v>33</v>
      </c>
      <c r="C443" s="315"/>
      <c r="D443" s="316">
        <v>2422</v>
      </c>
      <c r="E443" s="316">
        <v>706.747041</v>
      </c>
      <c r="F443" s="48"/>
      <c r="G443" s="46"/>
      <c r="H443" s="47"/>
      <c r="I443" s="48"/>
      <c r="J443" s="48"/>
      <c r="K443" s="45"/>
      <c r="L443" s="46"/>
      <c r="M443" s="47"/>
      <c r="N443" s="48"/>
      <c r="O443" s="48"/>
    </row>
    <row r="444" spans="1:15" s="13" customFormat="1" ht="12.75">
      <c r="A444" s="8"/>
      <c r="B444" s="314" t="s">
        <v>34</v>
      </c>
      <c r="C444" s="315"/>
      <c r="D444" s="316">
        <v>2484</v>
      </c>
      <c r="E444" s="316">
        <v>803.295782</v>
      </c>
      <c r="F444" s="48"/>
      <c r="G444" s="46"/>
      <c r="H444" s="47"/>
      <c r="I444" s="48"/>
      <c r="J444" s="48"/>
      <c r="K444" s="45"/>
      <c r="L444" s="46"/>
      <c r="M444" s="47"/>
      <c r="N444" s="48"/>
      <c r="O444" s="48"/>
    </row>
    <row r="445" spans="1:15" s="13" customFormat="1" ht="12.75">
      <c r="A445" s="8"/>
      <c r="B445" s="314" t="s">
        <v>35</v>
      </c>
      <c r="C445" s="315"/>
      <c r="D445" s="316">
        <v>2559</v>
      </c>
      <c r="E445" s="316">
        <v>870.249941</v>
      </c>
      <c r="F445" s="48"/>
      <c r="G445" s="46"/>
      <c r="H445" s="47"/>
      <c r="I445" s="48"/>
      <c r="J445" s="48"/>
      <c r="K445" s="45"/>
      <c r="L445" s="46"/>
      <c r="M445" s="47"/>
      <c r="N445" s="48"/>
      <c r="O445" s="48"/>
    </row>
    <row r="446" spans="1:15" s="13" customFormat="1" ht="12.75">
      <c r="A446" s="8"/>
      <c r="B446" s="314" t="s">
        <v>36</v>
      </c>
      <c r="C446" s="315"/>
      <c r="D446" s="316">
        <v>2718</v>
      </c>
      <c r="E446" s="316">
        <v>942.964818</v>
      </c>
      <c r="F446" s="48"/>
      <c r="G446" s="46"/>
      <c r="H446" s="47"/>
      <c r="I446" s="48"/>
      <c r="J446" s="48"/>
      <c r="K446" s="45"/>
      <c r="L446" s="46"/>
      <c r="M446" s="47"/>
      <c r="N446" s="48"/>
      <c r="O446" s="48"/>
    </row>
    <row r="447" spans="1:15" s="13" customFormat="1" ht="12.75">
      <c r="A447" s="8"/>
      <c r="B447" s="314" t="s">
        <v>37</v>
      </c>
      <c r="C447" s="315"/>
      <c r="D447" s="316">
        <v>2883</v>
      </c>
      <c r="E447" s="316">
        <v>1037.6269800000002</v>
      </c>
      <c r="F447" s="48"/>
      <c r="G447" s="46"/>
      <c r="H447" s="47"/>
      <c r="I447" s="48"/>
      <c r="J447" s="48"/>
      <c r="K447" s="45"/>
      <c r="L447" s="46"/>
      <c r="M447" s="47"/>
      <c r="N447" s="48"/>
      <c r="O447" s="48"/>
    </row>
    <row r="448" spans="1:15" s="13" customFormat="1" ht="12.75">
      <c r="A448" s="8"/>
      <c r="B448" s="314" t="s">
        <v>38</v>
      </c>
      <c r="C448" s="315"/>
      <c r="D448" s="316">
        <v>2976</v>
      </c>
      <c r="E448" s="316">
        <v>1111.380186</v>
      </c>
      <c r="F448" s="48"/>
      <c r="G448" s="46"/>
      <c r="H448" s="47"/>
      <c r="I448" s="48"/>
      <c r="J448" s="48"/>
      <c r="K448" s="45"/>
      <c r="L448" s="46"/>
      <c r="M448" s="47"/>
      <c r="N448" s="48"/>
      <c r="O448" s="48"/>
    </row>
    <row r="449" spans="1:15" s="13" customFormat="1" ht="12.75">
      <c r="A449" s="8"/>
      <c r="B449" s="314" t="s">
        <v>40</v>
      </c>
      <c r="C449" s="315"/>
      <c r="D449" s="316">
        <v>3092</v>
      </c>
      <c r="E449" s="316">
        <v>1207.787367</v>
      </c>
      <c r="F449" s="48"/>
      <c r="G449" s="46"/>
      <c r="H449" s="47"/>
      <c r="I449" s="48"/>
      <c r="J449" s="48"/>
      <c r="K449" s="45"/>
      <c r="L449" s="46"/>
      <c r="M449" s="47"/>
      <c r="N449" s="48"/>
      <c r="O449" s="48"/>
    </row>
    <row r="450" spans="1:15" s="13" customFormat="1" ht="12.75">
      <c r="A450" s="8"/>
      <c r="B450" s="314" t="s">
        <v>41</v>
      </c>
      <c r="C450" s="315"/>
      <c r="D450" s="316">
        <v>3205</v>
      </c>
      <c r="E450" s="316">
        <v>1269.3781020000001</v>
      </c>
      <c r="F450" s="48"/>
      <c r="G450" s="46"/>
      <c r="H450" s="47"/>
      <c r="I450" s="48"/>
      <c r="J450" s="48"/>
      <c r="K450" s="45"/>
      <c r="L450" s="46"/>
      <c r="M450" s="47"/>
      <c r="N450" s="48"/>
      <c r="O450" s="48"/>
    </row>
    <row r="451" spans="1:15" s="13" customFormat="1" ht="12.75">
      <c r="A451" s="8"/>
      <c r="B451" s="314" t="s">
        <v>39</v>
      </c>
      <c r="C451" s="315"/>
      <c r="D451" s="316">
        <v>3326</v>
      </c>
      <c r="E451" s="316">
        <v>1332.773566</v>
      </c>
      <c r="F451" s="48"/>
      <c r="G451" s="46"/>
      <c r="H451" s="47"/>
      <c r="I451" s="48"/>
      <c r="J451" s="48"/>
      <c r="K451" s="45"/>
      <c r="L451" s="46"/>
      <c r="M451" s="47"/>
      <c r="N451" s="48"/>
      <c r="O451" s="48"/>
    </row>
    <row r="452" spans="1:15" s="13" customFormat="1" ht="12.75">
      <c r="A452" s="8"/>
      <c r="B452" s="314" t="s">
        <v>42</v>
      </c>
      <c r="C452" s="315"/>
      <c r="D452" s="316">
        <v>3434</v>
      </c>
      <c r="E452" s="316">
        <v>1367.536926</v>
      </c>
      <c r="F452" s="48"/>
      <c r="G452" s="46"/>
      <c r="H452" s="47"/>
      <c r="I452" s="48"/>
      <c r="J452" s="48"/>
      <c r="K452" s="45"/>
      <c r="L452" s="46"/>
      <c r="M452" s="47"/>
      <c r="N452" s="48"/>
      <c r="O452" s="48"/>
    </row>
    <row r="453" spans="1:15" s="13" customFormat="1" ht="12.75">
      <c r="A453" s="8"/>
      <c r="B453" s="314" t="s">
        <v>71</v>
      </c>
      <c r="C453" s="315"/>
      <c r="D453" s="316">
        <v>3473</v>
      </c>
      <c r="E453" s="316">
        <v>1414.173442</v>
      </c>
      <c r="F453" s="48"/>
      <c r="G453" s="46"/>
      <c r="H453" s="47"/>
      <c r="I453" s="48"/>
      <c r="J453" s="48"/>
      <c r="K453" s="45"/>
      <c r="L453" s="46"/>
      <c r="M453" s="47"/>
      <c r="N453" s="48"/>
      <c r="O453" s="48"/>
    </row>
    <row r="454" spans="1:15" s="13" customFormat="1" ht="12.75">
      <c r="A454" s="8"/>
      <c r="B454" s="314" t="s">
        <v>72</v>
      </c>
      <c r="C454" s="315"/>
      <c r="D454" s="316">
        <v>3563</v>
      </c>
      <c r="E454" s="316">
        <v>1459.761927</v>
      </c>
      <c r="F454" s="48"/>
      <c r="G454" s="46"/>
      <c r="H454" s="47"/>
      <c r="I454" s="48"/>
      <c r="J454" s="48"/>
      <c r="K454" s="45"/>
      <c r="L454" s="46"/>
      <c r="M454" s="47"/>
      <c r="N454" s="48"/>
      <c r="O454" s="48"/>
    </row>
    <row r="455" spans="1:15" s="13" customFormat="1" ht="12.75">
      <c r="A455" s="8"/>
      <c r="B455" s="314" t="s">
        <v>73</v>
      </c>
      <c r="C455" s="315"/>
      <c r="D455" s="316">
        <v>3654</v>
      </c>
      <c r="E455" s="316">
        <v>1489.9382500000002</v>
      </c>
      <c r="F455" s="48"/>
      <c r="G455" s="46"/>
      <c r="H455" s="47"/>
      <c r="I455" s="48"/>
      <c r="J455" s="48"/>
      <c r="K455" s="45"/>
      <c r="L455" s="46"/>
      <c r="M455" s="47"/>
      <c r="N455" s="48"/>
      <c r="O455" s="48"/>
    </row>
    <row r="456" spans="1:15" s="13" customFormat="1" ht="12.75">
      <c r="A456" s="8"/>
      <c r="B456" s="314" t="s">
        <v>74</v>
      </c>
      <c r="C456" s="315"/>
      <c r="D456" s="316">
        <v>3646</v>
      </c>
      <c r="E456" s="316">
        <v>1514.742236</v>
      </c>
      <c r="F456" s="48"/>
      <c r="G456" s="46"/>
      <c r="H456" s="47"/>
      <c r="I456" s="48"/>
      <c r="J456" s="48"/>
      <c r="K456" s="45"/>
      <c r="L456" s="46"/>
      <c r="M456" s="47"/>
      <c r="N456" s="48"/>
      <c r="O456" s="48"/>
    </row>
    <row r="457" spans="1:15" s="13" customFormat="1" ht="12.75">
      <c r="A457" s="8"/>
      <c r="B457" s="314" t="s">
        <v>75</v>
      </c>
      <c r="C457" s="315"/>
      <c r="D457" s="316">
        <v>3644</v>
      </c>
      <c r="E457" s="316">
        <v>1503.2856350000002</v>
      </c>
      <c r="F457" s="48"/>
      <c r="G457" s="46"/>
      <c r="H457" s="47"/>
      <c r="I457" s="48"/>
      <c r="J457" s="48"/>
      <c r="K457" s="45"/>
      <c r="L457" s="46"/>
      <c r="M457" s="47"/>
      <c r="N457" s="48"/>
      <c r="O457" s="48"/>
    </row>
    <row r="458" spans="1:15" s="13" customFormat="1" ht="12.75">
      <c r="A458" s="8"/>
      <c r="B458" s="314" t="s">
        <v>76</v>
      </c>
      <c r="C458" s="315"/>
      <c r="D458" s="316">
        <v>3670</v>
      </c>
      <c r="E458" s="316">
        <v>1528.184397</v>
      </c>
      <c r="F458" s="48"/>
      <c r="G458" s="46"/>
      <c r="H458" s="47"/>
      <c r="I458" s="48"/>
      <c r="J458" s="48"/>
      <c r="K458" s="45"/>
      <c r="L458" s="46"/>
      <c r="M458" s="47"/>
      <c r="N458" s="48"/>
      <c r="O458" s="48"/>
    </row>
    <row r="459" spans="1:15" s="13" customFormat="1" ht="12.75">
      <c r="A459" s="8"/>
      <c r="B459" s="314" t="s">
        <v>77</v>
      </c>
      <c r="C459" s="315"/>
      <c r="D459" s="316">
        <v>3670</v>
      </c>
      <c r="E459" s="316">
        <v>1453.6976820000002</v>
      </c>
      <c r="F459" s="48"/>
      <c r="G459" s="46"/>
      <c r="H459" s="47"/>
      <c r="I459" s="48"/>
      <c r="J459" s="48"/>
      <c r="K459" s="45"/>
      <c r="L459" s="46"/>
      <c r="M459" s="47"/>
      <c r="N459" s="48"/>
      <c r="O459" s="48"/>
    </row>
    <row r="460" spans="1:15" s="13" customFormat="1" ht="12.75">
      <c r="A460" s="8"/>
      <c r="B460" s="314" t="s">
        <v>78</v>
      </c>
      <c r="C460" s="315"/>
      <c r="D460" s="316">
        <v>3659</v>
      </c>
      <c r="E460" s="316">
        <v>1454.927085</v>
      </c>
      <c r="F460" s="48"/>
      <c r="G460" s="46"/>
      <c r="H460" s="47"/>
      <c r="I460" s="48"/>
      <c r="J460" s="48"/>
      <c r="K460" s="45"/>
      <c r="L460" s="46"/>
      <c r="M460" s="47"/>
      <c r="N460" s="48"/>
      <c r="O460" s="48"/>
    </row>
    <row r="461" spans="1:15" s="13" customFormat="1" ht="12.75">
      <c r="A461" s="8"/>
      <c r="B461" s="314" t="s">
        <v>79</v>
      </c>
      <c r="C461" s="315"/>
      <c r="D461" s="316">
        <v>3673</v>
      </c>
      <c r="E461" s="316">
        <v>1464.872069</v>
      </c>
      <c r="F461" s="48"/>
      <c r="G461" s="46"/>
      <c r="H461" s="47"/>
      <c r="I461" s="48"/>
      <c r="J461" s="48"/>
      <c r="K461" s="45"/>
      <c r="L461" s="46"/>
      <c r="M461" s="47"/>
      <c r="N461" s="48"/>
      <c r="O461" s="48"/>
    </row>
    <row r="462" spans="1:15" s="13" customFormat="1" ht="12.75">
      <c r="A462" s="8"/>
      <c r="B462" s="314" t="s">
        <v>84</v>
      </c>
      <c r="C462" s="315"/>
      <c r="D462" s="316">
        <v>3638</v>
      </c>
      <c r="E462" s="316">
        <v>1487.45135</v>
      </c>
      <c r="F462" s="48"/>
      <c r="G462" s="46"/>
      <c r="H462" s="47"/>
      <c r="I462" s="48"/>
      <c r="J462" s="48"/>
      <c r="K462" s="45"/>
      <c r="L462" s="46"/>
      <c r="M462" s="47"/>
      <c r="N462" s="48"/>
      <c r="O462" s="48"/>
    </row>
    <row r="463" spans="1:15" s="13" customFormat="1" ht="12.75">
      <c r="A463" s="8"/>
      <c r="B463" s="314" t="s">
        <v>86</v>
      </c>
      <c r="C463" s="315"/>
      <c r="D463" s="316">
        <v>3599</v>
      </c>
      <c r="E463" s="316">
        <v>1468.7476689999999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14" t="s">
        <v>85</v>
      </c>
      <c r="C464" s="315"/>
      <c r="D464" s="316">
        <v>3543</v>
      </c>
      <c r="E464" s="316">
        <v>1391.2904669999998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14" t="s">
        <v>175</v>
      </c>
      <c r="C465" s="315"/>
      <c r="D465" s="316">
        <v>3526</v>
      </c>
      <c r="E465" s="316">
        <v>1482.394249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14" t="s">
        <v>176</v>
      </c>
      <c r="C466" s="315"/>
      <c r="D466" s="316">
        <v>3476</v>
      </c>
      <c r="E466" s="316">
        <v>1501.3152519999999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14" t="s">
        <v>177</v>
      </c>
      <c r="C467" s="315"/>
      <c r="D467" s="316">
        <v>3428</v>
      </c>
      <c r="E467" s="316">
        <v>1534.3873589999998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14" t="s">
        <v>181</v>
      </c>
      <c r="C468" s="315"/>
      <c r="D468" s="316">
        <f aca="true" t="shared" si="5" ref="D468:E473">+D42</f>
        <v>3391</v>
      </c>
      <c r="E468" s="316">
        <f t="shared" si="5"/>
        <v>1523.700835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14" t="s">
        <v>182</v>
      </c>
      <c r="C469" s="315"/>
      <c r="D469" s="316">
        <f t="shared" si="5"/>
        <v>3358</v>
      </c>
      <c r="E469" s="316">
        <f t="shared" si="5"/>
        <v>1504.2204590000001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14" t="s">
        <v>183</v>
      </c>
      <c r="C470" s="315"/>
      <c r="D470" s="316">
        <f t="shared" si="5"/>
        <v>3319</v>
      </c>
      <c r="E470" s="316">
        <f t="shared" si="5"/>
        <v>1518.607092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14" t="s">
        <v>184</v>
      </c>
      <c r="C471" s="315"/>
      <c r="D471" s="316">
        <f t="shared" si="5"/>
        <v>3289</v>
      </c>
      <c r="E471" s="316">
        <f t="shared" si="5"/>
        <v>1520.8059600000001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14" t="s">
        <v>185</v>
      </c>
      <c r="C472" s="315"/>
      <c r="D472" s="316">
        <f t="shared" si="5"/>
        <v>3261</v>
      </c>
      <c r="E472" s="316">
        <f t="shared" si="5"/>
        <v>1520.6499410000001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14" t="s">
        <v>186</v>
      </c>
      <c r="C473" s="315"/>
      <c r="D473" s="316">
        <f t="shared" si="5"/>
        <v>3237</v>
      </c>
      <c r="E473" s="316">
        <f t="shared" si="5"/>
        <v>1527.21994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46"/>
      <c r="C474" s="47"/>
      <c r="D474" s="48"/>
      <c r="E474" s="48"/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46"/>
      <c r="C475" s="47"/>
      <c r="D475" s="48"/>
      <c r="E475" s="48"/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59"/>
      <c r="C476" s="46"/>
      <c r="D476" s="48"/>
      <c r="E476" s="48"/>
      <c r="F476" s="60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1" s="13" customFormat="1" ht="12.75">
      <c r="A477" s="8"/>
      <c r="B477" s="312" t="s">
        <v>26</v>
      </c>
      <c r="C477" s="313"/>
      <c r="D477" s="313" t="s">
        <v>29</v>
      </c>
      <c r="E477" s="313" t="s">
        <v>0</v>
      </c>
      <c r="F477" s="60"/>
      <c r="G477" s="60"/>
      <c r="H477" s="60"/>
      <c r="I477" s="60"/>
      <c r="J477" s="45"/>
      <c r="K477" s="45"/>
    </row>
    <row r="478" spans="1:11" s="13" customFormat="1" ht="12.75">
      <c r="A478" s="8"/>
      <c r="B478" s="314" t="s">
        <v>22</v>
      </c>
      <c r="C478" s="315"/>
      <c r="D478" s="316">
        <v>66</v>
      </c>
      <c r="E478" s="316">
        <v>144.142248</v>
      </c>
      <c r="F478" s="60"/>
      <c r="G478" s="60"/>
      <c r="H478" s="60"/>
      <c r="I478" s="60"/>
      <c r="J478" s="45"/>
      <c r="K478" s="45"/>
    </row>
    <row r="479" spans="1:11" s="13" customFormat="1" ht="12.75">
      <c r="A479" s="8"/>
      <c r="B479" s="314" t="s">
        <v>23</v>
      </c>
      <c r="C479" s="315"/>
      <c r="D479" s="316">
        <v>77</v>
      </c>
      <c r="E479" s="316">
        <v>197.436743</v>
      </c>
      <c r="F479" s="60"/>
      <c r="G479" s="60"/>
      <c r="H479" s="60"/>
      <c r="I479" s="60"/>
      <c r="J479" s="45"/>
      <c r="K479" s="45"/>
    </row>
    <row r="480" spans="1:11" s="13" customFormat="1" ht="12.75">
      <c r="A480" s="8"/>
      <c r="B480" s="314" t="s">
        <v>24</v>
      </c>
      <c r="C480" s="315"/>
      <c r="D480" s="316">
        <v>95</v>
      </c>
      <c r="E480" s="316">
        <v>208.659244</v>
      </c>
      <c r="F480" s="60"/>
      <c r="G480" s="60"/>
      <c r="H480" s="60"/>
      <c r="I480" s="60"/>
      <c r="J480" s="45"/>
      <c r="K480" s="45"/>
    </row>
    <row r="481" spans="1:11" s="13" customFormat="1" ht="12.75">
      <c r="A481" s="8"/>
      <c r="B481" s="314" t="s">
        <v>25</v>
      </c>
      <c r="C481" s="315"/>
      <c r="D481" s="316">
        <v>107</v>
      </c>
      <c r="E481" s="316">
        <v>212.071875</v>
      </c>
      <c r="F481" s="60"/>
      <c r="G481" s="60"/>
      <c r="H481" s="60"/>
      <c r="I481" s="60"/>
      <c r="J481" s="45"/>
      <c r="K481" s="45"/>
    </row>
    <row r="482" spans="1:11" s="13" customFormat="1" ht="12.75">
      <c r="A482" s="8"/>
      <c r="B482" s="314" t="s">
        <v>33</v>
      </c>
      <c r="C482" s="315"/>
      <c r="D482" s="316">
        <v>110</v>
      </c>
      <c r="E482" s="316">
        <v>220.983439</v>
      </c>
      <c r="F482" s="60"/>
      <c r="G482" s="60"/>
      <c r="H482" s="60"/>
      <c r="I482" s="60"/>
      <c r="J482" s="45"/>
      <c r="K482" s="45"/>
    </row>
    <row r="483" spans="1:11" s="13" customFormat="1" ht="12.75">
      <c r="A483" s="8"/>
      <c r="B483" s="314" t="s">
        <v>34</v>
      </c>
      <c r="C483" s="315"/>
      <c r="D483" s="316">
        <v>113</v>
      </c>
      <c r="E483" s="316">
        <v>229.78711700000002</v>
      </c>
      <c r="F483" s="60"/>
      <c r="G483" s="60"/>
      <c r="H483" s="60"/>
      <c r="I483" s="60"/>
      <c r="J483" s="45"/>
      <c r="K483" s="45"/>
    </row>
    <row r="484" spans="1:11" s="13" customFormat="1" ht="12.75">
      <c r="A484" s="8"/>
      <c r="B484" s="314" t="s">
        <v>35</v>
      </c>
      <c r="C484" s="315"/>
      <c r="D484" s="316">
        <v>121</v>
      </c>
      <c r="E484" s="316">
        <v>249.62236600000003</v>
      </c>
      <c r="F484" s="60"/>
      <c r="G484" s="60"/>
      <c r="H484" s="60"/>
      <c r="I484" s="60"/>
      <c r="J484" s="45"/>
      <c r="K484" s="45"/>
    </row>
    <row r="485" spans="1:11" s="13" customFormat="1" ht="12.75">
      <c r="A485" s="8"/>
      <c r="B485" s="314" t="s">
        <v>36</v>
      </c>
      <c r="C485" s="315"/>
      <c r="D485" s="316">
        <v>131</v>
      </c>
      <c r="E485" s="316">
        <v>262.05527700000005</v>
      </c>
      <c r="F485" s="60"/>
      <c r="G485" s="60"/>
      <c r="H485" s="60"/>
      <c r="I485" s="60"/>
      <c r="J485" s="45"/>
      <c r="K485" s="45"/>
    </row>
    <row r="486" spans="1:11" s="13" customFormat="1" ht="12.75">
      <c r="A486" s="8"/>
      <c r="B486" s="314" t="s">
        <v>37</v>
      </c>
      <c r="C486" s="315"/>
      <c r="D486" s="316">
        <v>137</v>
      </c>
      <c r="E486" s="316">
        <v>313.92261300000007</v>
      </c>
      <c r="F486" s="60"/>
      <c r="G486" s="60"/>
      <c r="H486" s="60"/>
      <c r="I486" s="60"/>
      <c r="J486" s="45"/>
      <c r="K486" s="45"/>
    </row>
    <row r="487" spans="1:11" s="13" customFormat="1" ht="12.75">
      <c r="A487" s="8"/>
      <c r="B487" s="314" t="s">
        <v>38</v>
      </c>
      <c r="C487" s="315"/>
      <c r="D487" s="316">
        <v>149</v>
      </c>
      <c r="E487" s="316">
        <v>318.02967500000005</v>
      </c>
      <c r="F487" s="60"/>
      <c r="G487" s="60"/>
      <c r="H487" s="60"/>
      <c r="I487" s="60"/>
      <c r="J487" s="45"/>
      <c r="K487" s="45"/>
    </row>
    <row r="488" spans="1:11" s="13" customFormat="1" ht="12.75">
      <c r="A488" s="8"/>
      <c r="B488" s="314" t="s">
        <v>40</v>
      </c>
      <c r="C488" s="315"/>
      <c r="D488" s="316">
        <v>152</v>
      </c>
      <c r="E488" s="316">
        <v>301.12167500000004</v>
      </c>
      <c r="F488" s="60"/>
      <c r="G488" s="60"/>
      <c r="H488" s="60"/>
      <c r="I488" s="60"/>
      <c r="J488" s="45"/>
      <c r="K488" s="45"/>
    </row>
    <row r="489" spans="1:11" s="13" customFormat="1" ht="12.75">
      <c r="A489" s="8"/>
      <c r="B489" s="314" t="s">
        <v>41</v>
      </c>
      <c r="C489" s="315"/>
      <c r="D489" s="316">
        <v>159</v>
      </c>
      <c r="E489" s="316">
        <v>305.30162000000007</v>
      </c>
      <c r="F489" s="60"/>
      <c r="G489" s="60"/>
      <c r="H489" s="60"/>
      <c r="I489" s="60"/>
      <c r="J489" s="45"/>
      <c r="K489" s="45"/>
    </row>
    <row r="490" spans="1:11" s="13" customFormat="1" ht="12.75">
      <c r="A490" s="8"/>
      <c r="B490" s="314" t="s">
        <v>39</v>
      </c>
      <c r="C490" s="315"/>
      <c r="D490" s="316">
        <v>160</v>
      </c>
      <c r="E490" s="316">
        <v>311.366959</v>
      </c>
      <c r="F490" s="60"/>
      <c r="G490" s="60"/>
      <c r="H490" s="60"/>
      <c r="I490" s="60"/>
      <c r="J490" s="45"/>
      <c r="K490" s="45"/>
    </row>
    <row r="491" spans="1:11" s="13" customFormat="1" ht="12.75">
      <c r="A491" s="8"/>
      <c r="B491" s="314" t="s">
        <v>42</v>
      </c>
      <c r="C491" s="315"/>
      <c r="D491" s="316">
        <v>170</v>
      </c>
      <c r="E491" s="316">
        <v>272.854059</v>
      </c>
      <c r="F491" s="60"/>
      <c r="G491" s="60"/>
      <c r="H491" s="60"/>
      <c r="I491" s="60"/>
      <c r="J491" s="45"/>
      <c r="K491" s="45"/>
    </row>
    <row r="492" spans="1:11" s="13" customFormat="1" ht="12.75">
      <c r="A492" s="8"/>
      <c r="B492" s="314" t="s">
        <v>71</v>
      </c>
      <c r="C492" s="315"/>
      <c r="D492" s="316">
        <v>173</v>
      </c>
      <c r="E492" s="316">
        <v>277.20442</v>
      </c>
      <c r="F492" s="60"/>
      <c r="G492" s="60"/>
      <c r="H492" s="60"/>
      <c r="I492" s="60"/>
      <c r="J492" s="45"/>
      <c r="K492" s="45"/>
    </row>
    <row r="493" spans="1:11" s="13" customFormat="1" ht="12.75">
      <c r="A493" s="8"/>
      <c r="B493" s="314" t="s">
        <v>72</v>
      </c>
      <c r="C493" s="315"/>
      <c r="D493" s="316">
        <v>180</v>
      </c>
      <c r="E493" s="316">
        <v>202.080948</v>
      </c>
      <c r="F493" s="60"/>
      <c r="G493" s="60"/>
      <c r="H493" s="60"/>
      <c r="I493" s="60"/>
      <c r="J493" s="45"/>
      <c r="K493" s="45"/>
    </row>
    <row r="494" spans="1:11" s="13" customFormat="1" ht="12.75">
      <c r="A494" s="8"/>
      <c r="B494" s="314" t="s">
        <v>73</v>
      </c>
      <c r="C494" s="315"/>
      <c r="D494" s="316">
        <v>187</v>
      </c>
      <c r="E494" s="316">
        <v>186.26830800000002</v>
      </c>
      <c r="F494" s="60"/>
      <c r="G494" s="60"/>
      <c r="H494" s="60"/>
      <c r="I494" s="60"/>
      <c r="J494" s="45"/>
      <c r="K494" s="45"/>
    </row>
    <row r="495" spans="1:11" s="13" customFormat="1" ht="12.75">
      <c r="A495" s="8"/>
      <c r="B495" s="314" t="s">
        <v>74</v>
      </c>
      <c r="C495" s="315"/>
      <c r="D495" s="316">
        <v>184</v>
      </c>
      <c r="E495" s="316">
        <v>138.303077</v>
      </c>
      <c r="F495" s="60"/>
      <c r="G495" s="60"/>
      <c r="H495" s="60"/>
      <c r="I495" s="60"/>
      <c r="J495" s="45"/>
      <c r="K495" s="45"/>
    </row>
    <row r="496" spans="1:11" s="13" customFormat="1" ht="12.75">
      <c r="A496" s="8"/>
      <c r="B496" s="314" t="s">
        <v>75</v>
      </c>
      <c r="C496" s="315"/>
      <c r="D496" s="316">
        <v>188</v>
      </c>
      <c r="E496" s="316">
        <v>133.688655</v>
      </c>
      <c r="F496" s="60"/>
      <c r="G496" s="60"/>
      <c r="H496" s="60"/>
      <c r="I496" s="60"/>
      <c r="J496" s="45"/>
      <c r="K496" s="45"/>
    </row>
    <row r="497" spans="1:11" s="13" customFormat="1" ht="12.75">
      <c r="A497" s="8"/>
      <c r="B497" s="314" t="s">
        <v>76</v>
      </c>
      <c r="C497" s="315"/>
      <c r="D497" s="316">
        <v>188</v>
      </c>
      <c r="E497" s="316">
        <v>131.74960900000002</v>
      </c>
      <c r="F497" s="60"/>
      <c r="G497" s="60"/>
      <c r="H497" s="60"/>
      <c r="I497" s="60"/>
      <c r="J497" s="45"/>
      <c r="K497" s="45"/>
    </row>
    <row r="498" spans="1:11" s="13" customFormat="1" ht="12.75">
      <c r="A498" s="8"/>
      <c r="B498" s="314" t="s">
        <v>77</v>
      </c>
      <c r="C498" s="315"/>
      <c r="D498" s="316">
        <v>188</v>
      </c>
      <c r="E498" s="316">
        <v>130.064382</v>
      </c>
      <c r="F498" s="60"/>
      <c r="G498" s="60"/>
      <c r="H498" s="60"/>
      <c r="I498" s="60"/>
      <c r="J498" s="45"/>
      <c r="K498" s="45"/>
    </row>
    <row r="499" spans="1:11" s="13" customFormat="1" ht="12.75">
      <c r="A499" s="8"/>
      <c r="B499" s="314" t="s">
        <v>78</v>
      </c>
      <c r="C499" s="315"/>
      <c r="D499" s="316">
        <v>197</v>
      </c>
      <c r="E499" s="316">
        <v>126.19818200000002</v>
      </c>
      <c r="F499" s="60"/>
      <c r="G499" s="60"/>
      <c r="H499" s="60"/>
      <c r="I499" s="60"/>
      <c r="J499" s="45"/>
      <c r="K499" s="45"/>
    </row>
    <row r="500" spans="1:11" s="13" customFormat="1" ht="12.75">
      <c r="A500" s="8"/>
      <c r="B500" s="314" t="s">
        <v>79</v>
      </c>
      <c r="C500" s="315"/>
      <c r="D500" s="316">
        <v>196</v>
      </c>
      <c r="E500" s="316">
        <v>57.022555</v>
      </c>
      <c r="F500" s="60"/>
      <c r="G500" s="60"/>
      <c r="H500" s="60"/>
      <c r="I500" s="60"/>
      <c r="J500" s="45"/>
      <c r="K500" s="45"/>
    </row>
    <row r="501" spans="1:11" s="13" customFormat="1" ht="12.75">
      <c r="A501" s="8"/>
      <c r="B501" s="314" t="s">
        <v>84</v>
      </c>
      <c r="C501" s="315"/>
      <c r="D501" s="316">
        <v>195</v>
      </c>
      <c r="E501" s="316">
        <v>59</v>
      </c>
      <c r="F501" s="60"/>
      <c r="G501" s="60"/>
      <c r="H501" s="60"/>
      <c r="I501" s="60"/>
      <c r="J501" s="45"/>
      <c r="K501" s="45"/>
    </row>
    <row r="502" spans="1:11" s="13" customFormat="1" ht="12.75">
      <c r="A502" s="8"/>
      <c r="B502" s="314" t="s">
        <v>86</v>
      </c>
      <c r="C502" s="315"/>
      <c r="D502" s="316">
        <v>192</v>
      </c>
      <c r="E502" s="316">
        <v>60</v>
      </c>
      <c r="F502" s="60"/>
      <c r="G502" s="60"/>
      <c r="H502" s="60"/>
      <c r="I502" s="60"/>
      <c r="J502" s="45"/>
      <c r="K502" s="45"/>
    </row>
    <row r="503" spans="1:11" s="13" customFormat="1" ht="12.75">
      <c r="A503" s="8"/>
      <c r="B503" s="314" t="s">
        <v>85</v>
      </c>
      <c r="C503" s="315"/>
      <c r="D503" s="316">
        <v>213</v>
      </c>
      <c r="E503" s="316">
        <v>123</v>
      </c>
      <c r="F503" s="60"/>
      <c r="G503" s="60"/>
      <c r="H503" s="60"/>
      <c r="I503" s="60"/>
      <c r="J503" s="45"/>
      <c r="K503" s="45"/>
    </row>
    <row r="504" spans="1:11" s="13" customFormat="1" ht="12.75">
      <c r="A504" s="8"/>
      <c r="B504" s="314" t="s">
        <v>175</v>
      </c>
      <c r="C504" s="315"/>
      <c r="D504" s="316">
        <v>188</v>
      </c>
      <c r="E504" s="316">
        <v>61.971718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14" t="s">
        <v>176</v>
      </c>
      <c r="C505" s="315"/>
      <c r="D505" s="316">
        <v>188</v>
      </c>
      <c r="E505" s="316">
        <v>58.418631000000005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14" t="s">
        <v>177</v>
      </c>
      <c r="C506" s="315"/>
      <c r="D506" s="316">
        <v>184</v>
      </c>
      <c r="E506" s="316">
        <v>58.889211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14" t="s">
        <v>181</v>
      </c>
      <c r="C507" s="315"/>
      <c r="D507" s="316">
        <f aca="true" t="shared" si="6" ref="D507:E512">+D162</f>
        <v>183</v>
      </c>
      <c r="E507" s="316">
        <f t="shared" si="6"/>
        <v>48.068175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14" t="s">
        <v>182</v>
      </c>
      <c r="C508" s="315"/>
      <c r="D508" s="316">
        <f t="shared" si="6"/>
        <v>179</v>
      </c>
      <c r="E508" s="316">
        <f t="shared" si="6"/>
        <v>48.412014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14" t="s">
        <v>183</v>
      </c>
      <c r="C509" s="315"/>
      <c r="D509" s="316">
        <f t="shared" si="6"/>
        <v>177</v>
      </c>
      <c r="E509" s="316">
        <f t="shared" si="6"/>
        <v>50.006316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14" t="s">
        <v>184</v>
      </c>
      <c r="C510" s="315"/>
      <c r="D510" s="316">
        <f t="shared" si="6"/>
        <v>176</v>
      </c>
      <c r="E510" s="316">
        <f t="shared" si="6"/>
        <v>53.402138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14" t="s">
        <v>185</v>
      </c>
      <c r="C511" s="315"/>
      <c r="D511" s="316">
        <f t="shared" si="6"/>
        <v>174</v>
      </c>
      <c r="E511" s="316">
        <f t="shared" si="6"/>
        <v>53.017184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14" t="s">
        <v>186</v>
      </c>
      <c r="C512" s="315"/>
      <c r="D512" s="316">
        <f t="shared" si="6"/>
        <v>173</v>
      </c>
      <c r="E512" s="316">
        <f t="shared" si="6"/>
        <v>53.509863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46"/>
      <c r="C513" s="47"/>
      <c r="D513" s="48"/>
      <c r="E513" s="48"/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59"/>
      <c r="C514" s="59"/>
      <c r="D514" s="60"/>
      <c r="E514" s="60"/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12" t="s">
        <v>101</v>
      </c>
      <c r="C515" s="313"/>
      <c r="D515" s="313" t="s">
        <v>29</v>
      </c>
      <c r="E515" s="313" t="s">
        <v>0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14" t="s">
        <v>22</v>
      </c>
      <c r="C516" s="315"/>
      <c r="D516" s="316">
        <f aca="true" t="shared" si="7" ref="D516:E544">+D439+D478</f>
        <v>1662</v>
      </c>
      <c r="E516" s="316">
        <f t="shared" si="7"/>
        <v>483.883129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14" t="s">
        <v>23</v>
      </c>
      <c r="C517" s="315"/>
      <c r="D517" s="316">
        <f t="shared" si="7"/>
        <v>1869</v>
      </c>
      <c r="E517" s="316">
        <f t="shared" si="7"/>
        <v>607.455227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14" t="s">
        <v>24</v>
      </c>
      <c r="C518" s="315"/>
      <c r="D518" s="316">
        <f t="shared" si="7"/>
        <v>2110</v>
      </c>
      <c r="E518" s="316">
        <f t="shared" si="7"/>
        <v>710.260877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14" t="s">
        <v>25</v>
      </c>
      <c r="C519" s="315"/>
      <c r="D519" s="316">
        <f t="shared" si="7"/>
        <v>2339</v>
      </c>
      <c r="E519" s="316">
        <f t="shared" si="7"/>
        <v>786.498559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14" t="s">
        <v>33</v>
      </c>
      <c r="C520" s="315"/>
      <c r="D520" s="316">
        <f t="shared" si="7"/>
        <v>2532</v>
      </c>
      <c r="E520" s="316">
        <f t="shared" si="7"/>
        <v>927.73048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14" t="s">
        <v>34</v>
      </c>
      <c r="C521" s="315"/>
      <c r="D521" s="316">
        <f t="shared" si="7"/>
        <v>2597</v>
      </c>
      <c r="E521" s="316">
        <f t="shared" si="7"/>
        <v>1033.082899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14" t="s">
        <v>35</v>
      </c>
      <c r="C522" s="315"/>
      <c r="D522" s="316">
        <f t="shared" si="7"/>
        <v>2680</v>
      </c>
      <c r="E522" s="316">
        <f t="shared" si="7"/>
        <v>1119.872307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14" t="s">
        <v>36</v>
      </c>
      <c r="C523" s="315"/>
      <c r="D523" s="316">
        <f t="shared" si="7"/>
        <v>2849</v>
      </c>
      <c r="E523" s="316">
        <f t="shared" si="7"/>
        <v>1205.020095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14" t="s">
        <v>37</v>
      </c>
      <c r="C524" s="315"/>
      <c r="D524" s="316">
        <f t="shared" si="7"/>
        <v>3020</v>
      </c>
      <c r="E524" s="316">
        <f t="shared" si="7"/>
        <v>1351.5495930000002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14" t="s">
        <v>38</v>
      </c>
      <c r="C525" s="315"/>
      <c r="D525" s="316">
        <f t="shared" si="7"/>
        <v>3125</v>
      </c>
      <c r="E525" s="316">
        <f t="shared" si="7"/>
        <v>1429.409861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14" t="s">
        <v>40</v>
      </c>
      <c r="C526" s="315"/>
      <c r="D526" s="316">
        <f t="shared" si="7"/>
        <v>3244</v>
      </c>
      <c r="E526" s="316">
        <f t="shared" si="7"/>
        <v>1508.909042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14" t="s">
        <v>41</v>
      </c>
      <c r="C527" s="315"/>
      <c r="D527" s="316">
        <f t="shared" si="7"/>
        <v>3364</v>
      </c>
      <c r="E527" s="316">
        <f t="shared" si="7"/>
        <v>1574.6797220000003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14" t="s">
        <v>39</v>
      </c>
      <c r="C528" s="315"/>
      <c r="D528" s="316">
        <f t="shared" si="7"/>
        <v>3486</v>
      </c>
      <c r="E528" s="316">
        <f t="shared" si="7"/>
        <v>1644.140525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14" t="s">
        <v>42</v>
      </c>
      <c r="C529" s="315"/>
      <c r="D529" s="316">
        <f t="shared" si="7"/>
        <v>3604</v>
      </c>
      <c r="E529" s="316">
        <f t="shared" si="7"/>
        <v>1640.390985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14" t="s">
        <v>71</v>
      </c>
      <c r="C530" s="315"/>
      <c r="D530" s="316">
        <f t="shared" si="7"/>
        <v>3646</v>
      </c>
      <c r="E530" s="316">
        <f t="shared" si="7"/>
        <v>1691.377862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14" t="s">
        <v>72</v>
      </c>
      <c r="C531" s="315"/>
      <c r="D531" s="316">
        <f t="shared" si="7"/>
        <v>3743</v>
      </c>
      <c r="E531" s="316">
        <f t="shared" si="7"/>
        <v>1661.842875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14" t="s">
        <v>73</v>
      </c>
      <c r="C532" s="315"/>
      <c r="D532" s="316">
        <f t="shared" si="7"/>
        <v>3841</v>
      </c>
      <c r="E532" s="316">
        <f t="shared" si="7"/>
        <v>1676.206558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14" t="s">
        <v>74</v>
      </c>
      <c r="C533" s="315"/>
      <c r="D533" s="316">
        <f t="shared" si="7"/>
        <v>3830</v>
      </c>
      <c r="E533" s="316">
        <f t="shared" si="7"/>
        <v>1653.045313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14" t="s">
        <v>75</v>
      </c>
      <c r="C534" s="315"/>
      <c r="D534" s="316">
        <f t="shared" si="7"/>
        <v>3832</v>
      </c>
      <c r="E534" s="316">
        <f t="shared" si="7"/>
        <v>1636.97429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14" t="s">
        <v>76</v>
      </c>
      <c r="C535" s="315"/>
      <c r="D535" s="316">
        <f t="shared" si="7"/>
        <v>3858</v>
      </c>
      <c r="E535" s="316">
        <f t="shared" si="7"/>
        <v>1659.934006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14" t="s">
        <v>77</v>
      </c>
      <c r="C536" s="315"/>
      <c r="D536" s="316">
        <f t="shared" si="7"/>
        <v>3858</v>
      </c>
      <c r="E536" s="316">
        <f t="shared" si="7"/>
        <v>1583.7620640000002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14" t="s">
        <v>78</v>
      </c>
      <c r="C537" s="315"/>
      <c r="D537" s="316">
        <f t="shared" si="7"/>
        <v>3856</v>
      </c>
      <c r="E537" s="316">
        <f t="shared" si="7"/>
        <v>1581.1252670000001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14" t="s">
        <v>79</v>
      </c>
      <c r="C538" s="315"/>
      <c r="D538" s="316">
        <f t="shared" si="7"/>
        <v>3869</v>
      </c>
      <c r="E538" s="316">
        <f t="shared" si="7"/>
        <v>1521.894624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14" t="s">
        <v>84</v>
      </c>
      <c r="C539" s="315"/>
      <c r="D539" s="316">
        <f t="shared" si="7"/>
        <v>3833</v>
      </c>
      <c r="E539" s="316">
        <f t="shared" si="7"/>
        <v>1546.45135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14" t="s">
        <v>86</v>
      </c>
      <c r="C540" s="315"/>
      <c r="D540" s="316">
        <f t="shared" si="7"/>
        <v>3791</v>
      </c>
      <c r="E540" s="316">
        <f t="shared" si="7"/>
        <v>1528.7476689999999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14" t="s">
        <v>85</v>
      </c>
      <c r="C541" s="315"/>
      <c r="D541" s="316">
        <f t="shared" si="7"/>
        <v>3756</v>
      </c>
      <c r="E541" s="316">
        <f t="shared" si="7"/>
        <v>1514.2904669999998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14" t="s">
        <v>175</v>
      </c>
      <c r="C542" s="315"/>
      <c r="D542" s="316">
        <f t="shared" si="7"/>
        <v>3714</v>
      </c>
      <c r="E542" s="316">
        <f t="shared" si="7"/>
        <v>1544.365967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314" t="s">
        <v>176</v>
      </c>
      <c r="C543" s="315"/>
      <c r="D543" s="316">
        <f t="shared" si="7"/>
        <v>3664</v>
      </c>
      <c r="E543" s="316">
        <f t="shared" si="7"/>
        <v>1559.7338829999999</v>
      </c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314" t="s">
        <v>177</v>
      </c>
      <c r="C544" s="310"/>
      <c r="D544" s="316">
        <f t="shared" si="7"/>
        <v>3612</v>
      </c>
      <c r="E544" s="316">
        <f t="shared" si="7"/>
        <v>1593.2765699999998</v>
      </c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314" t="s">
        <v>181</v>
      </c>
      <c r="C545" s="310"/>
      <c r="D545" s="316">
        <f aca="true" t="shared" si="8" ref="D545:E550">+D468+D507</f>
        <v>3574</v>
      </c>
      <c r="E545" s="316">
        <f t="shared" si="8"/>
        <v>1571.76901</v>
      </c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14" t="s">
        <v>182</v>
      </c>
      <c r="C546" s="310"/>
      <c r="D546" s="316">
        <f t="shared" si="8"/>
        <v>3537</v>
      </c>
      <c r="E546" s="316">
        <f t="shared" si="8"/>
        <v>1552.6324730000001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14" t="s">
        <v>183</v>
      </c>
      <c r="C547" s="310"/>
      <c r="D547" s="316">
        <f t="shared" si="8"/>
        <v>3496</v>
      </c>
      <c r="E547" s="316">
        <f t="shared" si="8"/>
        <v>1568.613408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14" t="s">
        <v>184</v>
      </c>
      <c r="C548" s="310"/>
      <c r="D548" s="316">
        <f t="shared" si="8"/>
        <v>3465</v>
      </c>
      <c r="E548" s="316">
        <f t="shared" si="8"/>
        <v>1574.208098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14" t="s">
        <v>185</v>
      </c>
      <c r="C549" s="310"/>
      <c r="D549" s="316">
        <f t="shared" si="8"/>
        <v>3435</v>
      </c>
      <c r="E549" s="316">
        <f t="shared" si="8"/>
        <v>1573.6671250000002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14" t="s">
        <v>186</v>
      </c>
      <c r="C550" s="310"/>
      <c r="D550" s="316">
        <f t="shared" si="8"/>
        <v>3410</v>
      </c>
      <c r="E550" s="316">
        <f t="shared" si="8"/>
        <v>1580.729803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46"/>
      <c r="C551" s="59"/>
      <c r="D551" s="48"/>
      <c r="E551" s="48"/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46"/>
      <c r="C552" s="59"/>
      <c r="D552" s="48"/>
      <c r="E552" s="48"/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46"/>
      <c r="C553" s="59"/>
      <c r="D553" s="48"/>
      <c r="E553" s="48"/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46"/>
      <c r="C554" s="59"/>
      <c r="D554" s="48"/>
      <c r="E554" s="48"/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46"/>
      <c r="C555" s="59"/>
      <c r="D555" s="48"/>
      <c r="E555" s="48"/>
      <c r="F555" s="60"/>
      <c r="G555" s="60"/>
      <c r="H555" s="60"/>
      <c r="I555" s="60"/>
      <c r="J555" s="45"/>
      <c r="K555" s="45"/>
    </row>
    <row r="556" spans="1:11" s="13" customFormat="1" ht="12.75">
      <c r="A556" s="8"/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"/>
      <c r="C557" s="64"/>
      <c r="D557" s="64" t="s">
        <v>29</v>
      </c>
      <c r="E557" s="64" t="s">
        <v>0</v>
      </c>
      <c r="H557" s="60"/>
      <c r="I557" s="60"/>
      <c r="J557" s="45"/>
      <c r="K557" s="45"/>
    </row>
    <row r="558" spans="1:11" s="13" customFormat="1" ht="12.75">
      <c r="A558" s="8"/>
      <c r="C558" s="63" t="s">
        <v>101</v>
      </c>
      <c r="D558" s="65">
        <f>SUM(D545:D550)/6</f>
        <v>3486.1666666666665</v>
      </c>
      <c r="E558" s="65">
        <f>SUM(E545:E550)/6</f>
        <v>1570.2699861666667</v>
      </c>
      <c r="H558" s="60"/>
      <c r="I558" s="60"/>
      <c r="J558" s="45"/>
      <c r="K558" s="45"/>
    </row>
    <row r="559" spans="1:11" s="13" customFormat="1" ht="12.75">
      <c r="A559" s="8"/>
      <c r="C559" s="63" t="s">
        <v>26</v>
      </c>
      <c r="D559" s="66">
        <f>SUM(D507:D512)/6</f>
        <v>177</v>
      </c>
      <c r="E559" s="66">
        <f>SUM(E507:E512)/6</f>
        <v>51.06928166666666</v>
      </c>
      <c r="H559" s="60"/>
      <c r="I559" s="60"/>
      <c r="J559" s="45"/>
      <c r="K559" s="45"/>
    </row>
    <row r="560" spans="1:11" s="13" customFormat="1" ht="12.75">
      <c r="A560" s="8"/>
      <c r="C560" s="67" t="s">
        <v>30</v>
      </c>
      <c r="D560" s="68">
        <f>SUM(D468:D473)/6</f>
        <v>3309.1666666666665</v>
      </c>
      <c r="E560" s="68">
        <f>SUM(E468:E473)/6</f>
        <v>1519.2007044999998</v>
      </c>
      <c r="H560" s="60"/>
      <c r="I560" s="60"/>
      <c r="J560" s="45"/>
      <c r="K560" s="45"/>
    </row>
    <row r="561" spans="1:11" s="13" customFormat="1" ht="12.75">
      <c r="A561" s="8"/>
      <c r="C561" s="59"/>
      <c r="D561" s="69" t="s">
        <v>21</v>
      </c>
      <c r="E561" s="69" t="s">
        <v>21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C562" s="70"/>
      <c r="D562" s="64" t="s">
        <v>29</v>
      </c>
      <c r="E562" s="64" t="s">
        <v>0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C563" s="63" t="s">
        <v>26</v>
      </c>
      <c r="D563" s="71">
        <f>+D559/D558</f>
        <v>0.05077209924941435</v>
      </c>
      <c r="E563" s="71">
        <f>+E559/E558</f>
        <v>0.03252261210910404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C564" s="67" t="s">
        <v>30</v>
      </c>
      <c r="D564" s="72">
        <f>+D560/D558</f>
        <v>0.9492279007505856</v>
      </c>
      <c r="E564" s="72">
        <f>+E560/E558</f>
        <v>0.9674773878908958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C565" s="63" t="s">
        <v>101</v>
      </c>
      <c r="D565" s="71">
        <f>SUM(D563:D564)</f>
        <v>1</v>
      </c>
      <c r="E565" s="71">
        <f>SUM(E563:E564)</f>
        <v>0.9999999999999998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59"/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59"/>
      <c r="C567" s="59"/>
      <c r="D567" s="60"/>
      <c r="E567" s="60"/>
      <c r="F567" s="60"/>
      <c r="G567" s="60"/>
      <c r="H567" s="60"/>
      <c r="I567" s="60"/>
      <c r="J567" s="45"/>
      <c r="K567" s="45"/>
    </row>
    <row r="568" spans="1:12" s="13" customFormat="1" ht="12.75">
      <c r="A568" s="8"/>
      <c r="B568" s="42" t="s">
        <v>67</v>
      </c>
      <c r="C568" s="59"/>
      <c r="D568" s="60"/>
      <c r="E568" s="60"/>
      <c r="F568" s="60"/>
      <c r="G568" s="61" t="s">
        <v>68</v>
      </c>
      <c r="H568" s="60"/>
      <c r="I568" s="60"/>
      <c r="J568" s="45"/>
      <c r="K568" s="45"/>
      <c r="L568" s="13" t="s">
        <v>5</v>
      </c>
    </row>
    <row r="569" spans="1:15" s="13" customFormat="1" ht="12.75">
      <c r="A569" s="8"/>
      <c r="B569" s="312" t="s">
        <v>27</v>
      </c>
      <c r="C569" s="313"/>
      <c r="D569" s="313" t="s">
        <v>29</v>
      </c>
      <c r="E569" s="313" t="s">
        <v>0</v>
      </c>
      <c r="F569" s="60"/>
      <c r="G569" s="312" t="s">
        <v>27</v>
      </c>
      <c r="H569" s="313"/>
      <c r="I569" s="313" t="s">
        <v>29</v>
      </c>
      <c r="J569" s="313" t="s">
        <v>0</v>
      </c>
      <c r="K569" s="45"/>
      <c r="L569" s="63"/>
      <c r="M569" s="44"/>
      <c r="N569" s="44" t="s">
        <v>111</v>
      </c>
      <c r="O569" s="63" t="s">
        <v>0</v>
      </c>
    </row>
    <row r="570" spans="1:15" s="13" customFormat="1" ht="12.75">
      <c r="A570" s="8"/>
      <c r="B570" s="314" t="s">
        <v>22</v>
      </c>
      <c r="C570" s="315"/>
      <c r="D570" s="316">
        <v>1585</v>
      </c>
      <c r="E570" s="316">
        <v>328.35715600000003</v>
      </c>
      <c r="F570" s="60"/>
      <c r="G570" s="314" t="s">
        <v>22</v>
      </c>
      <c r="H570" s="315"/>
      <c r="I570" s="316">
        <v>66</v>
      </c>
      <c r="J570" s="316">
        <v>144.142248</v>
      </c>
      <c r="K570" s="45"/>
      <c r="L570" s="314" t="s">
        <v>22</v>
      </c>
      <c r="M570" s="315"/>
      <c r="N570" s="315">
        <f>+D570+I570</f>
        <v>1651</v>
      </c>
      <c r="O570" s="315">
        <f>+E570+J570</f>
        <v>472.499404</v>
      </c>
    </row>
    <row r="571" spans="1:15" s="13" customFormat="1" ht="12.75">
      <c r="A571" s="8"/>
      <c r="B571" s="314" t="s">
        <v>23</v>
      </c>
      <c r="C571" s="315"/>
      <c r="D571" s="316">
        <v>1769</v>
      </c>
      <c r="E571" s="316">
        <v>385.671979</v>
      </c>
      <c r="F571" s="60"/>
      <c r="G571" s="314" t="s">
        <v>23</v>
      </c>
      <c r="H571" s="315"/>
      <c r="I571" s="316">
        <v>77</v>
      </c>
      <c r="J571" s="316">
        <v>197.436743</v>
      </c>
      <c r="K571" s="45"/>
      <c r="L571" s="314" t="s">
        <v>23</v>
      </c>
      <c r="M571" s="315"/>
      <c r="N571" s="315">
        <f aca="true" t="shared" si="9" ref="N571:N595">+D571+I571</f>
        <v>1846</v>
      </c>
      <c r="O571" s="315">
        <f aca="true" t="shared" si="10" ref="O571:O595">+E571+J571</f>
        <v>583.1087220000001</v>
      </c>
    </row>
    <row r="572" spans="1:15" s="13" customFormat="1" ht="12.75">
      <c r="A572" s="8"/>
      <c r="B572" s="314" t="s">
        <v>24</v>
      </c>
      <c r="C572" s="315"/>
      <c r="D572" s="316">
        <v>1978</v>
      </c>
      <c r="E572" s="316">
        <v>453.51686900000004</v>
      </c>
      <c r="F572" s="60"/>
      <c r="G572" s="314" t="s">
        <v>24</v>
      </c>
      <c r="H572" s="315"/>
      <c r="I572" s="316">
        <v>95</v>
      </c>
      <c r="J572" s="316">
        <v>208.659244</v>
      </c>
      <c r="K572" s="45"/>
      <c r="L572" s="314" t="s">
        <v>24</v>
      </c>
      <c r="M572" s="315"/>
      <c r="N572" s="315">
        <f t="shared" si="9"/>
        <v>2073</v>
      </c>
      <c r="O572" s="315">
        <f t="shared" si="10"/>
        <v>662.176113</v>
      </c>
    </row>
    <row r="573" spans="1:15" s="13" customFormat="1" ht="12.75">
      <c r="A573" s="8"/>
      <c r="B573" s="314" t="s">
        <v>25</v>
      </c>
      <c r="C573" s="315"/>
      <c r="D573" s="316">
        <v>2187</v>
      </c>
      <c r="E573" s="316">
        <v>515.222643</v>
      </c>
      <c r="F573" s="60"/>
      <c r="G573" s="314" t="s">
        <v>25</v>
      </c>
      <c r="H573" s="315"/>
      <c r="I573" s="316">
        <v>107</v>
      </c>
      <c r="J573" s="316">
        <v>212.071875</v>
      </c>
      <c r="K573" s="45"/>
      <c r="L573" s="314" t="s">
        <v>25</v>
      </c>
      <c r="M573" s="315"/>
      <c r="N573" s="315">
        <f t="shared" si="9"/>
        <v>2294</v>
      </c>
      <c r="O573" s="315">
        <f t="shared" si="10"/>
        <v>727.2945179999999</v>
      </c>
    </row>
    <row r="574" spans="1:15" s="13" customFormat="1" ht="12.75">
      <c r="A574" s="8"/>
      <c r="B574" s="314" t="s">
        <v>33</v>
      </c>
      <c r="C574" s="315"/>
      <c r="D574" s="316">
        <v>2368</v>
      </c>
      <c r="E574" s="316">
        <v>616.005555</v>
      </c>
      <c r="F574" s="60"/>
      <c r="G574" s="314" t="s">
        <v>33</v>
      </c>
      <c r="H574" s="315"/>
      <c r="I574" s="316">
        <v>110</v>
      </c>
      <c r="J574" s="316">
        <v>220.983439</v>
      </c>
      <c r="K574" s="45"/>
      <c r="L574" s="314" t="s">
        <v>33</v>
      </c>
      <c r="M574" s="315"/>
      <c r="N574" s="315">
        <f t="shared" si="9"/>
        <v>2478</v>
      </c>
      <c r="O574" s="315">
        <f t="shared" si="10"/>
        <v>836.9889939999999</v>
      </c>
    </row>
    <row r="575" spans="1:15" s="13" customFormat="1" ht="12.75">
      <c r="A575" s="8"/>
      <c r="B575" s="314" t="s">
        <v>34</v>
      </c>
      <c r="C575" s="315"/>
      <c r="D575" s="316">
        <v>2427</v>
      </c>
      <c r="E575" s="316">
        <v>682.028013</v>
      </c>
      <c r="F575" s="60"/>
      <c r="G575" s="314" t="s">
        <v>34</v>
      </c>
      <c r="H575" s="315"/>
      <c r="I575" s="316">
        <v>111</v>
      </c>
      <c r="J575" s="316">
        <v>229.684396</v>
      </c>
      <c r="K575" s="45"/>
      <c r="L575" s="314" t="s">
        <v>34</v>
      </c>
      <c r="M575" s="315"/>
      <c r="N575" s="315">
        <f t="shared" si="9"/>
        <v>2538</v>
      </c>
      <c r="O575" s="315">
        <f t="shared" si="10"/>
        <v>911.712409</v>
      </c>
    </row>
    <row r="576" spans="1:15" s="13" customFormat="1" ht="12.75">
      <c r="A576" s="8"/>
      <c r="B576" s="314" t="s">
        <v>35</v>
      </c>
      <c r="C576" s="315"/>
      <c r="D576" s="316">
        <v>2502</v>
      </c>
      <c r="E576" s="316">
        <v>743.025163</v>
      </c>
      <c r="F576" s="60"/>
      <c r="G576" s="314" t="s">
        <v>35</v>
      </c>
      <c r="H576" s="315"/>
      <c r="I576" s="316">
        <v>119</v>
      </c>
      <c r="J576" s="316">
        <v>234.083023</v>
      </c>
      <c r="K576" s="45"/>
      <c r="L576" s="314" t="s">
        <v>35</v>
      </c>
      <c r="M576" s="315"/>
      <c r="N576" s="315">
        <f t="shared" si="9"/>
        <v>2621</v>
      </c>
      <c r="O576" s="315">
        <f t="shared" si="10"/>
        <v>977.108186</v>
      </c>
    </row>
    <row r="577" spans="1:15" s="13" customFormat="1" ht="12.75">
      <c r="A577" s="8"/>
      <c r="B577" s="314" t="s">
        <v>36</v>
      </c>
      <c r="C577" s="315"/>
      <c r="D577" s="316">
        <v>2655</v>
      </c>
      <c r="E577" s="316">
        <v>804.910972</v>
      </c>
      <c r="F577" s="60"/>
      <c r="G577" s="314" t="s">
        <v>36</v>
      </c>
      <c r="H577" s="315"/>
      <c r="I577" s="316">
        <v>128</v>
      </c>
      <c r="J577" s="316">
        <v>246.51593400000002</v>
      </c>
      <c r="K577" s="45"/>
      <c r="L577" s="314" t="s">
        <v>36</v>
      </c>
      <c r="M577" s="315"/>
      <c r="N577" s="315">
        <f t="shared" si="9"/>
        <v>2783</v>
      </c>
      <c r="O577" s="315">
        <f t="shared" si="10"/>
        <v>1051.4269060000001</v>
      </c>
    </row>
    <row r="578" spans="1:15" s="13" customFormat="1" ht="12.75">
      <c r="A578" s="8"/>
      <c r="B578" s="314" t="s">
        <v>37</v>
      </c>
      <c r="C578" s="315"/>
      <c r="D578" s="316">
        <v>2812</v>
      </c>
      <c r="E578" s="316">
        <v>890.3124280000001</v>
      </c>
      <c r="F578" s="60"/>
      <c r="G578" s="314" t="s">
        <v>37</v>
      </c>
      <c r="H578" s="315"/>
      <c r="I578" s="316">
        <v>134</v>
      </c>
      <c r="J578" s="316">
        <v>293.648606</v>
      </c>
      <c r="K578" s="45"/>
      <c r="L578" s="314" t="s">
        <v>37</v>
      </c>
      <c r="M578" s="315"/>
      <c r="N578" s="315">
        <f t="shared" si="9"/>
        <v>2946</v>
      </c>
      <c r="O578" s="315">
        <f t="shared" si="10"/>
        <v>1183.961034</v>
      </c>
    </row>
    <row r="579" spans="1:15" s="13" customFormat="1" ht="12.75">
      <c r="A579" s="8"/>
      <c r="B579" s="314" t="s">
        <v>38</v>
      </c>
      <c r="C579" s="315"/>
      <c r="D579" s="316">
        <v>2902</v>
      </c>
      <c r="E579" s="316">
        <v>955.92222</v>
      </c>
      <c r="F579" s="60"/>
      <c r="G579" s="314" t="s">
        <v>38</v>
      </c>
      <c r="H579" s="315"/>
      <c r="I579" s="316">
        <v>146</v>
      </c>
      <c r="J579" s="316">
        <v>297.449327</v>
      </c>
      <c r="K579" s="45"/>
      <c r="L579" s="314" t="s">
        <v>38</v>
      </c>
      <c r="M579" s="315"/>
      <c r="N579" s="315">
        <f t="shared" si="9"/>
        <v>3048</v>
      </c>
      <c r="O579" s="315">
        <f t="shared" si="10"/>
        <v>1253.371547</v>
      </c>
    </row>
    <row r="580" spans="1:15" s="13" customFormat="1" ht="12.75">
      <c r="A580" s="8"/>
      <c r="B580" s="314" t="s">
        <v>40</v>
      </c>
      <c r="C580" s="315"/>
      <c r="D580" s="316">
        <v>3016</v>
      </c>
      <c r="E580" s="316">
        <v>1040.556049</v>
      </c>
      <c r="F580" s="60"/>
      <c r="G580" s="314" t="s">
        <v>40</v>
      </c>
      <c r="H580" s="315"/>
      <c r="I580" s="316">
        <v>149</v>
      </c>
      <c r="J580" s="316">
        <v>301.017376</v>
      </c>
      <c r="K580" s="45"/>
      <c r="L580" s="314" t="s">
        <v>40</v>
      </c>
      <c r="M580" s="315"/>
      <c r="N580" s="315">
        <f t="shared" si="9"/>
        <v>3165</v>
      </c>
      <c r="O580" s="315">
        <f t="shared" si="10"/>
        <v>1341.573425</v>
      </c>
    </row>
    <row r="581" spans="1:15" s="13" customFormat="1" ht="12.75">
      <c r="A581" s="8"/>
      <c r="B581" s="314" t="s">
        <v>41</v>
      </c>
      <c r="C581" s="315"/>
      <c r="D581" s="316">
        <v>3129</v>
      </c>
      <c r="E581" s="316">
        <v>1090.609845</v>
      </c>
      <c r="F581" s="60"/>
      <c r="G581" s="314" t="s">
        <v>41</v>
      </c>
      <c r="H581" s="315"/>
      <c r="I581" s="316">
        <v>156</v>
      </c>
      <c r="J581" s="316">
        <v>305.19732100000004</v>
      </c>
      <c r="K581" s="45"/>
      <c r="L581" s="314" t="s">
        <v>41</v>
      </c>
      <c r="M581" s="315"/>
      <c r="N581" s="315">
        <f t="shared" si="9"/>
        <v>3285</v>
      </c>
      <c r="O581" s="315">
        <f t="shared" si="10"/>
        <v>1395.807166</v>
      </c>
    </row>
    <row r="582" spans="1:15" s="13" customFormat="1" ht="12.75">
      <c r="A582" s="8"/>
      <c r="B582" s="314" t="s">
        <v>39</v>
      </c>
      <c r="C582" s="315"/>
      <c r="D582" s="316">
        <v>3250</v>
      </c>
      <c r="E582" s="316">
        <v>1143.564402</v>
      </c>
      <c r="F582" s="60"/>
      <c r="G582" s="314" t="s">
        <v>39</v>
      </c>
      <c r="H582" s="315"/>
      <c r="I582" s="316">
        <v>157</v>
      </c>
      <c r="J582" s="316">
        <v>311.26266</v>
      </c>
      <c r="K582" s="45"/>
      <c r="L582" s="314" t="s">
        <v>39</v>
      </c>
      <c r="M582" s="315"/>
      <c r="N582" s="315">
        <f t="shared" si="9"/>
        <v>3407</v>
      </c>
      <c r="O582" s="315">
        <f t="shared" si="10"/>
        <v>1454.8270619999998</v>
      </c>
    </row>
    <row r="583" spans="1:15" s="13" customFormat="1" ht="12.75">
      <c r="A583" s="8"/>
      <c r="B583" s="314" t="s">
        <v>42</v>
      </c>
      <c r="C583" s="315"/>
      <c r="D583" s="316">
        <v>3357</v>
      </c>
      <c r="E583" s="316">
        <v>1165.170998</v>
      </c>
      <c r="F583" s="60"/>
      <c r="G583" s="314" t="s">
        <v>42</v>
      </c>
      <c r="H583" s="315"/>
      <c r="I583" s="316">
        <v>167</v>
      </c>
      <c r="J583" s="316">
        <v>272.74976</v>
      </c>
      <c r="K583" s="45"/>
      <c r="L583" s="314" t="s">
        <v>42</v>
      </c>
      <c r="M583" s="315"/>
      <c r="N583" s="315">
        <f t="shared" si="9"/>
        <v>3524</v>
      </c>
      <c r="O583" s="315">
        <f t="shared" si="10"/>
        <v>1437.920758</v>
      </c>
    </row>
    <row r="584" spans="1:15" s="13" customFormat="1" ht="12.75">
      <c r="A584" s="8"/>
      <c r="B584" s="314" t="s">
        <v>71</v>
      </c>
      <c r="C584" s="315"/>
      <c r="D584" s="316">
        <v>3397</v>
      </c>
      <c r="E584" s="316">
        <v>1205.107255</v>
      </c>
      <c r="F584" s="60"/>
      <c r="G584" s="314" t="s">
        <v>71</v>
      </c>
      <c r="H584" s="315"/>
      <c r="I584" s="316">
        <v>170</v>
      </c>
      <c r="J584" s="316">
        <v>277.099869</v>
      </c>
      <c r="K584" s="45"/>
      <c r="L584" s="314" t="s">
        <v>71</v>
      </c>
      <c r="M584" s="315"/>
      <c r="N584" s="315">
        <f t="shared" si="9"/>
        <v>3567</v>
      </c>
      <c r="O584" s="315">
        <f t="shared" si="10"/>
        <v>1482.207124</v>
      </c>
    </row>
    <row r="585" spans="1:15" s="13" customFormat="1" ht="12.75">
      <c r="A585" s="8"/>
      <c r="B585" s="314" t="s">
        <v>72</v>
      </c>
      <c r="C585" s="315"/>
      <c r="D585" s="316">
        <v>3488</v>
      </c>
      <c r="E585" s="316">
        <v>1244.025511</v>
      </c>
      <c r="F585" s="60"/>
      <c r="G585" s="314" t="s">
        <v>72</v>
      </c>
      <c r="H585" s="315"/>
      <c r="I585" s="316">
        <v>177</v>
      </c>
      <c r="J585" s="316">
        <v>201.976397</v>
      </c>
      <c r="K585" s="45"/>
      <c r="L585" s="314" t="s">
        <v>72</v>
      </c>
      <c r="M585" s="315"/>
      <c r="N585" s="315">
        <f t="shared" si="9"/>
        <v>3665</v>
      </c>
      <c r="O585" s="315">
        <f t="shared" si="10"/>
        <v>1446.001908</v>
      </c>
    </row>
    <row r="586" spans="1:15" s="13" customFormat="1" ht="12.75">
      <c r="A586" s="8"/>
      <c r="B586" s="314" t="s">
        <v>73</v>
      </c>
      <c r="C586" s="315"/>
      <c r="D586" s="316">
        <v>3578</v>
      </c>
      <c r="E586" s="316">
        <v>1259.137966</v>
      </c>
      <c r="F586" s="60"/>
      <c r="G586" s="314" t="s">
        <v>73</v>
      </c>
      <c r="H586" s="315"/>
      <c r="I586" s="316">
        <v>184</v>
      </c>
      <c r="J586" s="316">
        <v>186.16375700000003</v>
      </c>
      <c r="K586" s="45"/>
      <c r="L586" s="314" t="s">
        <v>73</v>
      </c>
      <c r="M586" s="315"/>
      <c r="N586" s="315">
        <f t="shared" si="9"/>
        <v>3762</v>
      </c>
      <c r="O586" s="315">
        <f t="shared" si="10"/>
        <v>1445.301723</v>
      </c>
    </row>
    <row r="587" spans="1:15" s="13" customFormat="1" ht="12.75">
      <c r="A587" s="8"/>
      <c r="B587" s="314" t="s">
        <v>74</v>
      </c>
      <c r="C587" s="315"/>
      <c r="D587" s="316">
        <v>3571</v>
      </c>
      <c r="E587" s="316">
        <v>1278.648918</v>
      </c>
      <c r="F587" s="60"/>
      <c r="G587" s="314" t="s">
        <v>74</v>
      </c>
      <c r="H587" s="315"/>
      <c r="I587" s="316">
        <v>181</v>
      </c>
      <c r="J587" s="316">
        <v>138.19648200000003</v>
      </c>
      <c r="K587" s="45"/>
      <c r="L587" s="314" t="s">
        <v>74</v>
      </c>
      <c r="M587" s="315"/>
      <c r="N587" s="315">
        <f t="shared" si="9"/>
        <v>3752</v>
      </c>
      <c r="O587" s="315">
        <f t="shared" si="10"/>
        <v>1416.8454000000002</v>
      </c>
    </row>
    <row r="588" spans="1:15" s="13" customFormat="1" ht="12.75">
      <c r="A588" s="8"/>
      <c r="B588" s="314" t="s">
        <v>75</v>
      </c>
      <c r="C588" s="315"/>
      <c r="D588" s="316">
        <v>3569</v>
      </c>
      <c r="E588" s="316">
        <v>1289.481443</v>
      </c>
      <c r="F588" s="60"/>
      <c r="G588" s="314" t="s">
        <v>75</v>
      </c>
      <c r="H588" s="315"/>
      <c r="I588" s="316">
        <v>185</v>
      </c>
      <c r="J588" s="316">
        <v>133.515949</v>
      </c>
      <c r="K588" s="45"/>
      <c r="L588" s="314" t="s">
        <v>75</v>
      </c>
      <c r="M588" s="315"/>
      <c r="N588" s="315">
        <f t="shared" si="9"/>
        <v>3754</v>
      </c>
      <c r="O588" s="315">
        <f t="shared" si="10"/>
        <v>1422.997392</v>
      </c>
    </row>
    <row r="589" spans="1:15" s="13" customFormat="1" ht="12.75">
      <c r="A589" s="8"/>
      <c r="B589" s="314" t="s">
        <v>76</v>
      </c>
      <c r="C589" s="315"/>
      <c r="D589" s="316">
        <v>3595</v>
      </c>
      <c r="E589" s="316">
        <v>1313.083489</v>
      </c>
      <c r="F589" s="60"/>
      <c r="G589" s="314" t="s">
        <v>76</v>
      </c>
      <c r="H589" s="315"/>
      <c r="I589" s="316">
        <v>185</v>
      </c>
      <c r="J589" s="316">
        <v>131.57690300000002</v>
      </c>
      <c r="K589" s="45"/>
      <c r="L589" s="314" t="s">
        <v>76</v>
      </c>
      <c r="M589" s="315"/>
      <c r="N589" s="315">
        <f t="shared" si="9"/>
        <v>3780</v>
      </c>
      <c r="O589" s="315">
        <f t="shared" si="10"/>
        <v>1444.6603920000002</v>
      </c>
    </row>
    <row r="590" spans="1:15" s="13" customFormat="1" ht="12.75">
      <c r="A590" s="8"/>
      <c r="B590" s="314" t="s">
        <v>77</v>
      </c>
      <c r="C590" s="315"/>
      <c r="D590" s="316">
        <v>3599</v>
      </c>
      <c r="E590" s="316">
        <v>1314.060781</v>
      </c>
      <c r="F590" s="60"/>
      <c r="G590" s="314" t="s">
        <v>77</v>
      </c>
      <c r="H590" s="315"/>
      <c r="I590" s="316">
        <v>185</v>
      </c>
      <c r="J590" s="316">
        <v>129.811267</v>
      </c>
      <c r="K590" s="45"/>
      <c r="L590" s="314" t="s">
        <v>77</v>
      </c>
      <c r="M590" s="315"/>
      <c r="N590" s="315">
        <f t="shared" si="9"/>
        <v>3784</v>
      </c>
      <c r="O590" s="315">
        <f t="shared" si="10"/>
        <v>1443.872048</v>
      </c>
    </row>
    <row r="591" spans="1:15" s="13" customFormat="1" ht="12.75">
      <c r="A591" s="8"/>
      <c r="B591" s="314" t="s">
        <v>78</v>
      </c>
      <c r="C591" s="315"/>
      <c r="D591" s="316">
        <v>3588</v>
      </c>
      <c r="E591" s="316">
        <v>1318.94731</v>
      </c>
      <c r="F591" s="60"/>
      <c r="G591" s="314" t="s">
        <v>78</v>
      </c>
      <c r="H591" s="315"/>
      <c r="I591" s="316">
        <v>194</v>
      </c>
      <c r="J591" s="316">
        <v>125.94506700000001</v>
      </c>
      <c r="K591" s="45"/>
      <c r="L591" s="314" t="s">
        <v>78</v>
      </c>
      <c r="M591" s="315"/>
      <c r="N591" s="315">
        <f t="shared" si="9"/>
        <v>3782</v>
      </c>
      <c r="O591" s="315">
        <f t="shared" si="10"/>
        <v>1444.8923770000001</v>
      </c>
    </row>
    <row r="592" spans="1:15" s="13" customFormat="1" ht="12.75">
      <c r="A592" s="8"/>
      <c r="B592" s="314" t="s">
        <v>79</v>
      </c>
      <c r="C592" s="315"/>
      <c r="D592" s="316">
        <v>3602</v>
      </c>
      <c r="E592" s="316">
        <v>1336.8626180000003</v>
      </c>
      <c r="F592" s="60"/>
      <c r="G592" s="314" t="s">
        <v>79</v>
      </c>
      <c r="H592" s="315"/>
      <c r="I592" s="316">
        <v>193</v>
      </c>
      <c r="J592" s="316">
        <v>56.942146</v>
      </c>
      <c r="K592" s="45"/>
      <c r="L592" s="314" t="s">
        <v>79</v>
      </c>
      <c r="M592" s="315"/>
      <c r="N592" s="315">
        <f t="shared" si="9"/>
        <v>3795</v>
      </c>
      <c r="O592" s="315">
        <f t="shared" si="10"/>
        <v>1393.8047640000004</v>
      </c>
    </row>
    <row r="593" spans="1:15" s="13" customFormat="1" ht="12.75">
      <c r="A593" s="8"/>
      <c r="B593" s="314" t="s">
        <v>84</v>
      </c>
      <c r="C593" s="315"/>
      <c r="D593" s="316">
        <v>3567</v>
      </c>
      <c r="E593" s="316">
        <v>1359.45135</v>
      </c>
      <c r="F593" s="60"/>
      <c r="G593" s="314" t="s">
        <v>84</v>
      </c>
      <c r="H593" s="315"/>
      <c r="I593" s="316">
        <v>192</v>
      </c>
      <c r="J593" s="316">
        <v>59</v>
      </c>
      <c r="K593" s="45"/>
      <c r="L593" s="314" t="s">
        <v>84</v>
      </c>
      <c r="M593" s="315"/>
      <c r="N593" s="315">
        <f t="shared" si="9"/>
        <v>3759</v>
      </c>
      <c r="O593" s="315">
        <f t="shared" si="10"/>
        <v>1418.45135</v>
      </c>
    </row>
    <row r="594" spans="1:15" s="13" customFormat="1" ht="12.75">
      <c r="A594" s="8"/>
      <c r="B594" s="314" t="s">
        <v>86</v>
      </c>
      <c r="C594" s="315"/>
      <c r="D594" s="316">
        <v>3529</v>
      </c>
      <c r="E594" s="316">
        <v>1335.742656</v>
      </c>
      <c r="F594" s="60"/>
      <c r="G594" s="314" t="s">
        <v>86</v>
      </c>
      <c r="H594" s="315"/>
      <c r="I594" s="316">
        <v>189</v>
      </c>
      <c r="J594" s="316">
        <v>60</v>
      </c>
      <c r="K594" s="45"/>
      <c r="L594" s="314" t="s">
        <v>86</v>
      </c>
      <c r="M594" s="315"/>
      <c r="N594" s="315">
        <f t="shared" si="9"/>
        <v>3718</v>
      </c>
      <c r="O594" s="315">
        <f t="shared" si="10"/>
        <v>1395.742656</v>
      </c>
    </row>
    <row r="595" spans="1:15" s="13" customFormat="1" ht="12.75">
      <c r="A595" s="8"/>
      <c r="B595" s="314" t="s">
        <v>85</v>
      </c>
      <c r="C595" s="315"/>
      <c r="D595" s="316">
        <v>3474</v>
      </c>
      <c r="E595" s="316">
        <v>1266.946321</v>
      </c>
      <c r="F595" s="60"/>
      <c r="G595" s="314" t="s">
        <v>85</v>
      </c>
      <c r="H595" s="315"/>
      <c r="I595" s="316">
        <v>188</v>
      </c>
      <c r="J595" s="316">
        <v>60</v>
      </c>
      <c r="K595" s="45"/>
      <c r="L595" s="314" t="s">
        <v>85</v>
      </c>
      <c r="M595" s="315"/>
      <c r="N595" s="315">
        <f t="shared" si="9"/>
        <v>3662</v>
      </c>
      <c r="O595" s="315">
        <f t="shared" si="10"/>
        <v>1326.946321</v>
      </c>
    </row>
    <row r="596" spans="1:15" s="13" customFormat="1" ht="12.75">
      <c r="A596" s="8"/>
      <c r="B596" s="314" t="s">
        <v>175</v>
      </c>
      <c r="C596" s="315"/>
      <c r="D596" s="316">
        <v>3458</v>
      </c>
      <c r="E596" s="316">
        <v>1360.012764</v>
      </c>
      <c r="F596" s="60"/>
      <c r="G596" s="314" t="s">
        <v>175</v>
      </c>
      <c r="H596" s="315"/>
      <c r="I596" s="316">
        <v>185</v>
      </c>
      <c r="J596" s="316">
        <v>61.891309</v>
      </c>
      <c r="K596" s="45"/>
      <c r="L596" s="314" t="s">
        <v>175</v>
      </c>
      <c r="M596" s="315"/>
      <c r="N596" s="315">
        <f aca="true" t="shared" si="11" ref="N596:O598">+D596+I596</f>
        <v>3643</v>
      </c>
      <c r="O596" s="315">
        <f t="shared" si="11"/>
        <v>1421.9040730000002</v>
      </c>
    </row>
    <row r="597" spans="1:15" s="13" customFormat="1" ht="12.75">
      <c r="A597" s="8"/>
      <c r="B597" s="314" t="s">
        <v>176</v>
      </c>
      <c r="C597" s="315"/>
      <c r="D597" s="316">
        <v>3409</v>
      </c>
      <c r="E597" s="316">
        <v>1373.463601</v>
      </c>
      <c r="F597" s="60"/>
      <c r="G597" s="314" t="s">
        <v>176</v>
      </c>
      <c r="H597" s="315"/>
      <c r="I597" s="316">
        <v>185</v>
      </c>
      <c r="J597" s="316">
        <v>58.338222</v>
      </c>
      <c r="K597" s="45"/>
      <c r="L597" s="314" t="s">
        <v>176</v>
      </c>
      <c r="M597" s="315"/>
      <c r="N597" s="315">
        <f t="shared" si="11"/>
        <v>3594</v>
      </c>
      <c r="O597" s="315">
        <f t="shared" si="11"/>
        <v>1431.801823</v>
      </c>
    </row>
    <row r="598" spans="1:15" s="13" customFormat="1" ht="12.75">
      <c r="A598" s="8"/>
      <c r="B598" s="314" t="s">
        <v>177</v>
      </c>
      <c r="C598" s="315"/>
      <c r="D598" s="316">
        <v>3364</v>
      </c>
      <c r="E598" s="316">
        <v>1403.17689</v>
      </c>
      <c r="F598" s="60"/>
      <c r="G598" s="314" t="s">
        <v>177</v>
      </c>
      <c r="H598" s="317"/>
      <c r="I598" s="318">
        <v>184</v>
      </c>
      <c r="J598" s="318">
        <v>58.889211</v>
      </c>
      <c r="K598" s="45"/>
      <c r="L598" s="314" t="s">
        <v>177</v>
      </c>
      <c r="M598" s="315"/>
      <c r="N598" s="315">
        <f t="shared" si="11"/>
        <v>3548</v>
      </c>
      <c r="O598" s="315">
        <f t="shared" si="11"/>
        <v>1462.066101</v>
      </c>
    </row>
    <row r="599" spans="1:15" s="13" customFormat="1" ht="12.75">
      <c r="A599" s="8"/>
      <c r="B599" s="314" t="s">
        <v>181</v>
      </c>
      <c r="C599" s="315"/>
      <c r="D599" s="316">
        <f aca="true" t="shared" si="12" ref="D599:E604">+D82</f>
        <v>3335</v>
      </c>
      <c r="E599" s="316">
        <f t="shared" si="12"/>
        <v>1385.514815</v>
      </c>
      <c r="F599" s="60"/>
      <c r="G599" s="314" t="s">
        <v>181</v>
      </c>
      <c r="H599" s="317"/>
      <c r="I599" s="318">
        <f aca="true" t="shared" si="13" ref="I599:J604">+D202</f>
        <v>183</v>
      </c>
      <c r="J599" s="318">
        <f t="shared" si="13"/>
        <v>48.068175</v>
      </c>
      <c r="K599" s="45"/>
      <c r="L599" s="314" t="s">
        <v>181</v>
      </c>
      <c r="M599" s="315"/>
      <c r="N599" s="315">
        <f aca="true" t="shared" si="14" ref="N599:N604">+D599+I599</f>
        <v>3518</v>
      </c>
      <c r="O599" s="315">
        <f aca="true" t="shared" si="15" ref="O599:O604">+E599+J599</f>
        <v>1433.5829899999999</v>
      </c>
    </row>
    <row r="600" spans="1:15" s="13" customFormat="1" ht="12.75">
      <c r="A600" s="8"/>
      <c r="B600" s="314" t="s">
        <v>182</v>
      </c>
      <c r="C600" s="315"/>
      <c r="D600" s="316">
        <f t="shared" si="12"/>
        <v>3302</v>
      </c>
      <c r="E600" s="316">
        <f t="shared" si="12"/>
        <v>1392.52672</v>
      </c>
      <c r="F600" s="60"/>
      <c r="G600" s="314" t="s">
        <v>182</v>
      </c>
      <c r="H600" s="317"/>
      <c r="I600" s="318">
        <f t="shared" si="13"/>
        <v>179</v>
      </c>
      <c r="J600" s="318">
        <f t="shared" si="13"/>
        <v>48.412014</v>
      </c>
      <c r="K600" s="45"/>
      <c r="L600" s="314" t="s">
        <v>182</v>
      </c>
      <c r="M600" s="315"/>
      <c r="N600" s="315">
        <f t="shared" si="14"/>
        <v>3481</v>
      </c>
      <c r="O600" s="315">
        <f t="shared" si="15"/>
        <v>1440.938734</v>
      </c>
    </row>
    <row r="601" spans="1:15" s="13" customFormat="1" ht="12.75">
      <c r="A601" s="8"/>
      <c r="B601" s="314" t="s">
        <v>183</v>
      </c>
      <c r="C601" s="315"/>
      <c r="D601" s="316">
        <f t="shared" si="12"/>
        <v>3264</v>
      </c>
      <c r="E601" s="316">
        <f t="shared" si="12"/>
        <v>1405.047539</v>
      </c>
      <c r="F601" s="60"/>
      <c r="G601" s="314" t="s">
        <v>183</v>
      </c>
      <c r="H601" s="317"/>
      <c r="I601" s="318">
        <f t="shared" si="13"/>
        <v>177</v>
      </c>
      <c r="J601" s="318">
        <f t="shared" si="13"/>
        <v>50.006316</v>
      </c>
      <c r="K601" s="45"/>
      <c r="L601" s="314" t="s">
        <v>183</v>
      </c>
      <c r="M601" s="315"/>
      <c r="N601" s="315">
        <f t="shared" si="14"/>
        <v>3441</v>
      </c>
      <c r="O601" s="315">
        <f t="shared" si="15"/>
        <v>1455.0538549999999</v>
      </c>
    </row>
    <row r="602" spans="1:15" s="13" customFormat="1" ht="12.75">
      <c r="A602" s="8"/>
      <c r="B602" s="314" t="s">
        <v>184</v>
      </c>
      <c r="C602" s="315"/>
      <c r="D602" s="316">
        <f t="shared" si="12"/>
        <v>3231</v>
      </c>
      <c r="E602" s="316">
        <f t="shared" si="12"/>
        <v>1408.974754</v>
      </c>
      <c r="F602" s="60"/>
      <c r="G602" s="314" t="s">
        <v>184</v>
      </c>
      <c r="H602" s="317"/>
      <c r="I602" s="318">
        <f t="shared" si="13"/>
        <v>176</v>
      </c>
      <c r="J602" s="318">
        <f t="shared" si="13"/>
        <v>53.402138</v>
      </c>
      <c r="K602" s="45"/>
      <c r="L602" s="314" t="s">
        <v>184</v>
      </c>
      <c r="M602" s="315"/>
      <c r="N602" s="315">
        <f t="shared" si="14"/>
        <v>3407</v>
      </c>
      <c r="O602" s="315">
        <f t="shared" si="15"/>
        <v>1462.376892</v>
      </c>
    </row>
    <row r="603" spans="1:15" s="13" customFormat="1" ht="12.75">
      <c r="A603" s="8"/>
      <c r="B603" s="314" t="s">
        <v>185</v>
      </c>
      <c r="C603" s="315"/>
      <c r="D603" s="316">
        <f t="shared" si="12"/>
        <v>3204</v>
      </c>
      <c r="E603" s="316">
        <f t="shared" si="12"/>
        <v>1407.278923</v>
      </c>
      <c r="F603" s="60"/>
      <c r="G603" s="314" t="s">
        <v>185</v>
      </c>
      <c r="H603" s="317"/>
      <c r="I603" s="318">
        <f t="shared" si="13"/>
        <v>174</v>
      </c>
      <c r="J603" s="318">
        <f t="shared" si="13"/>
        <v>53.017184</v>
      </c>
      <c r="K603" s="45"/>
      <c r="L603" s="314" t="s">
        <v>185</v>
      </c>
      <c r="M603" s="315"/>
      <c r="N603" s="315">
        <f t="shared" si="14"/>
        <v>3378</v>
      </c>
      <c r="O603" s="315">
        <f t="shared" si="15"/>
        <v>1460.2961070000001</v>
      </c>
    </row>
    <row r="604" spans="1:15" s="13" customFormat="1" ht="12.75">
      <c r="A604" s="8"/>
      <c r="B604" s="314" t="s">
        <v>186</v>
      </c>
      <c r="C604" s="315"/>
      <c r="D604" s="316">
        <f t="shared" si="12"/>
        <v>3178</v>
      </c>
      <c r="E604" s="316">
        <f t="shared" si="12"/>
        <v>1413.024352</v>
      </c>
      <c r="F604" s="60"/>
      <c r="G604" s="314" t="s">
        <v>186</v>
      </c>
      <c r="H604" s="317"/>
      <c r="I604" s="318">
        <f t="shared" si="13"/>
        <v>173</v>
      </c>
      <c r="J604" s="318">
        <f t="shared" si="13"/>
        <v>53.509863</v>
      </c>
      <c r="K604" s="45"/>
      <c r="L604" s="314" t="s">
        <v>186</v>
      </c>
      <c r="M604" s="315"/>
      <c r="N604" s="315">
        <f t="shared" si="14"/>
        <v>3351</v>
      </c>
      <c r="O604" s="315">
        <f t="shared" si="15"/>
        <v>1466.534215</v>
      </c>
    </row>
    <row r="605" spans="1:15" s="13" customFormat="1" ht="12.75">
      <c r="A605" s="8"/>
      <c r="B605" s="46"/>
      <c r="C605" s="45"/>
      <c r="D605" s="53"/>
      <c r="E605" s="53"/>
      <c r="F605" s="60"/>
      <c r="G605" s="46"/>
      <c r="H605" s="45"/>
      <c r="I605" s="53"/>
      <c r="J605" s="53"/>
      <c r="K605" s="45"/>
      <c r="L605" s="46"/>
      <c r="M605" s="47"/>
      <c r="N605" s="47"/>
      <c r="O605" s="47"/>
    </row>
    <row r="606" spans="1:15" s="13" customFormat="1" ht="12.75">
      <c r="A606" s="8"/>
      <c r="B606" s="46"/>
      <c r="C606" s="45"/>
      <c r="D606" s="53"/>
      <c r="E606" s="53"/>
      <c r="F606" s="60"/>
      <c r="G606" s="46"/>
      <c r="H606" s="45"/>
      <c r="I606" s="53"/>
      <c r="J606" s="53"/>
      <c r="K606" s="45"/>
      <c r="L606" s="46"/>
      <c r="M606" s="47"/>
      <c r="N606" s="47"/>
      <c r="O606" s="47"/>
    </row>
    <row r="607" spans="1:15" s="13" customFormat="1" ht="12.75">
      <c r="A607" s="8"/>
      <c r="B607" s="46"/>
      <c r="C607" s="45"/>
      <c r="D607" s="53"/>
      <c r="E607" s="53"/>
      <c r="F607" s="60"/>
      <c r="G607" s="46"/>
      <c r="H607" s="45"/>
      <c r="I607" s="53"/>
      <c r="J607" s="53"/>
      <c r="K607" s="45"/>
      <c r="L607" s="45"/>
      <c r="M607" s="45"/>
      <c r="N607" s="53"/>
      <c r="O607" s="53"/>
    </row>
    <row r="608" spans="1:15" s="13" customFormat="1" ht="12.75">
      <c r="A608" s="8"/>
      <c r="B608" s="46"/>
      <c r="C608" s="45"/>
      <c r="D608" s="53"/>
      <c r="E608" s="53"/>
      <c r="F608" s="60"/>
      <c r="G608" s="46"/>
      <c r="H608" s="45"/>
      <c r="I608" s="53"/>
      <c r="J608" s="53"/>
      <c r="K608" s="45"/>
      <c r="L608" s="45"/>
      <c r="M608" s="45"/>
      <c r="N608" s="53"/>
      <c r="O608" s="53"/>
    </row>
    <row r="609" spans="1:15" s="13" customFormat="1" ht="12.75">
      <c r="A609" s="8"/>
      <c r="B609" s="319" t="s">
        <v>28</v>
      </c>
      <c r="C609" s="320"/>
      <c r="D609" s="320" t="s">
        <v>29</v>
      </c>
      <c r="E609" s="320" t="s">
        <v>0</v>
      </c>
      <c r="F609" s="60"/>
      <c r="G609" s="312" t="s">
        <v>28</v>
      </c>
      <c r="H609" s="313"/>
      <c r="I609" s="313" t="s">
        <v>29</v>
      </c>
      <c r="J609" s="313" t="s">
        <v>0</v>
      </c>
      <c r="K609" s="45"/>
      <c r="L609" s="63"/>
      <c r="M609" s="44"/>
      <c r="N609" s="44" t="s">
        <v>111</v>
      </c>
      <c r="O609" s="63" t="s">
        <v>0</v>
      </c>
    </row>
    <row r="610" spans="1:15" s="13" customFormat="1" ht="12.75">
      <c r="A610" s="8"/>
      <c r="B610" s="314" t="s">
        <v>22</v>
      </c>
      <c r="C610" s="315"/>
      <c r="D610" s="316">
        <v>11</v>
      </c>
      <c r="E610" s="316">
        <v>11.383725000000002</v>
      </c>
      <c r="F610" s="60"/>
      <c r="G610" s="314" t="s">
        <v>22</v>
      </c>
      <c r="H610" s="315"/>
      <c r="I610" s="316">
        <v>0</v>
      </c>
      <c r="J610" s="316">
        <v>0</v>
      </c>
      <c r="K610" s="45"/>
      <c r="L610" s="314" t="s">
        <v>22</v>
      </c>
      <c r="M610" s="315"/>
      <c r="N610" s="316">
        <f>+D610+I610</f>
        <v>11</v>
      </c>
      <c r="O610" s="316">
        <f>+E610+J610</f>
        <v>11.383725000000002</v>
      </c>
    </row>
    <row r="611" spans="1:15" s="13" customFormat="1" ht="12.75">
      <c r="A611" s="8"/>
      <c r="B611" s="314" t="s">
        <v>23</v>
      </c>
      <c r="C611" s="315"/>
      <c r="D611" s="316">
        <v>23</v>
      </c>
      <c r="E611" s="316">
        <v>24.346505</v>
      </c>
      <c r="F611" s="60"/>
      <c r="G611" s="314" t="s">
        <v>23</v>
      </c>
      <c r="H611" s="315"/>
      <c r="I611" s="316">
        <v>0</v>
      </c>
      <c r="J611" s="316">
        <v>0</v>
      </c>
      <c r="K611" s="45"/>
      <c r="L611" s="314" t="s">
        <v>23</v>
      </c>
      <c r="M611" s="315"/>
      <c r="N611" s="316">
        <f aca="true" t="shared" si="16" ref="N611:N635">+D611+I611</f>
        <v>23</v>
      </c>
      <c r="O611" s="316">
        <f aca="true" t="shared" si="17" ref="O611:O635">+E611+J611</f>
        <v>24.346505</v>
      </c>
    </row>
    <row r="612" spans="1:15" s="13" customFormat="1" ht="12.75">
      <c r="A612" s="8"/>
      <c r="B612" s="314" t="s">
        <v>24</v>
      </c>
      <c r="C612" s="315"/>
      <c r="D612" s="316">
        <v>37</v>
      </c>
      <c r="E612" s="316">
        <v>48.084764</v>
      </c>
      <c r="F612" s="60"/>
      <c r="G612" s="314" t="s">
        <v>24</v>
      </c>
      <c r="H612" s="315"/>
      <c r="I612" s="316">
        <v>0</v>
      </c>
      <c r="J612" s="316">
        <v>0</v>
      </c>
      <c r="K612" s="45"/>
      <c r="L612" s="314" t="s">
        <v>24</v>
      </c>
      <c r="M612" s="315"/>
      <c r="N612" s="316">
        <f t="shared" si="16"/>
        <v>37</v>
      </c>
      <c r="O612" s="316">
        <f t="shared" si="17"/>
        <v>48.084764</v>
      </c>
    </row>
    <row r="613" spans="1:15" s="13" customFormat="1" ht="12.75">
      <c r="A613" s="8"/>
      <c r="B613" s="314" t="s">
        <v>25</v>
      </c>
      <c r="C613" s="315"/>
      <c r="D613" s="316">
        <v>45</v>
      </c>
      <c r="E613" s="316">
        <v>59.204041</v>
      </c>
      <c r="F613" s="60"/>
      <c r="G613" s="314" t="s">
        <v>25</v>
      </c>
      <c r="H613" s="315"/>
      <c r="I613" s="316">
        <v>0</v>
      </c>
      <c r="J613" s="316">
        <v>0</v>
      </c>
      <c r="K613" s="45"/>
      <c r="L613" s="314" t="s">
        <v>25</v>
      </c>
      <c r="M613" s="315"/>
      <c r="N613" s="316">
        <f t="shared" si="16"/>
        <v>45</v>
      </c>
      <c r="O613" s="316">
        <f t="shared" si="17"/>
        <v>59.204041</v>
      </c>
    </row>
    <row r="614" spans="1:15" s="13" customFormat="1" ht="12.75">
      <c r="A614" s="8"/>
      <c r="B614" s="314" t="s">
        <v>33</v>
      </c>
      <c r="C614" s="315"/>
      <c r="D614" s="316">
        <v>54</v>
      </c>
      <c r="E614" s="316">
        <v>90.741486</v>
      </c>
      <c r="F614" s="60"/>
      <c r="G614" s="314" t="s">
        <v>33</v>
      </c>
      <c r="H614" s="315"/>
      <c r="I614" s="316">
        <v>0</v>
      </c>
      <c r="J614" s="316">
        <v>0</v>
      </c>
      <c r="K614" s="45"/>
      <c r="L614" s="314" t="s">
        <v>33</v>
      </c>
      <c r="M614" s="315"/>
      <c r="N614" s="316">
        <f t="shared" si="16"/>
        <v>54</v>
      </c>
      <c r="O614" s="316">
        <f t="shared" si="17"/>
        <v>90.741486</v>
      </c>
    </row>
    <row r="615" spans="1:15" s="13" customFormat="1" ht="12.75">
      <c r="A615" s="8"/>
      <c r="B615" s="314" t="s">
        <v>34</v>
      </c>
      <c r="C615" s="315"/>
      <c r="D615" s="316">
        <v>57</v>
      </c>
      <c r="E615" s="316">
        <v>121.26776900000002</v>
      </c>
      <c r="F615" s="60"/>
      <c r="G615" s="314" t="s">
        <v>34</v>
      </c>
      <c r="H615" s="315"/>
      <c r="I615" s="316">
        <v>2</v>
      </c>
      <c r="J615" s="316">
        <v>0.102721</v>
      </c>
      <c r="K615" s="45"/>
      <c r="L615" s="314" t="s">
        <v>34</v>
      </c>
      <c r="M615" s="315"/>
      <c r="N615" s="316">
        <f t="shared" si="16"/>
        <v>59</v>
      </c>
      <c r="O615" s="316">
        <f t="shared" si="17"/>
        <v>121.37049000000002</v>
      </c>
    </row>
    <row r="616" spans="1:15" s="13" customFormat="1" ht="12.75">
      <c r="A616" s="8"/>
      <c r="B616" s="314" t="s">
        <v>35</v>
      </c>
      <c r="C616" s="315"/>
      <c r="D616" s="316">
        <v>57</v>
      </c>
      <c r="E616" s="316">
        <v>127.224778</v>
      </c>
      <c r="F616" s="60"/>
      <c r="G616" s="314" t="s">
        <v>35</v>
      </c>
      <c r="H616" s="315"/>
      <c r="I616" s="316">
        <v>2</v>
      </c>
      <c r="J616" s="316">
        <v>15.539343000000002</v>
      </c>
      <c r="K616" s="45"/>
      <c r="L616" s="314" t="s">
        <v>35</v>
      </c>
      <c r="M616" s="315"/>
      <c r="N616" s="316">
        <f t="shared" si="16"/>
        <v>59</v>
      </c>
      <c r="O616" s="316">
        <f t="shared" si="17"/>
        <v>142.764121</v>
      </c>
    </row>
    <row r="617" spans="1:15" s="13" customFormat="1" ht="12.75">
      <c r="A617" s="8"/>
      <c r="B617" s="314" t="s">
        <v>36</v>
      </c>
      <c r="C617" s="315"/>
      <c r="D617" s="316">
        <v>63</v>
      </c>
      <c r="E617" s="316">
        <v>138.05384600000002</v>
      </c>
      <c r="F617" s="60"/>
      <c r="G617" s="314" t="s">
        <v>36</v>
      </c>
      <c r="H617" s="315"/>
      <c r="I617" s="316">
        <v>3</v>
      </c>
      <c r="J617" s="316">
        <v>15.539343000000002</v>
      </c>
      <c r="K617" s="45"/>
      <c r="L617" s="314" t="s">
        <v>36</v>
      </c>
      <c r="M617" s="315"/>
      <c r="N617" s="316">
        <f t="shared" si="16"/>
        <v>66</v>
      </c>
      <c r="O617" s="316">
        <f t="shared" si="17"/>
        <v>153.59318900000002</v>
      </c>
    </row>
    <row r="618" spans="1:15" s="13" customFormat="1" ht="12.75">
      <c r="A618" s="8"/>
      <c r="B618" s="314" t="s">
        <v>37</v>
      </c>
      <c r="C618" s="315"/>
      <c r="D618" s="316">
        <v>71</v>
      </c>
      <c r="E618" s="316">
        <v>147.314552</v>
      </c>
      <c r="F618" s="60"/>
      <c r="G618" s="314" t="s">
        <v>37</v>
      </c>
      <c r="H618" s="315"/>
      <c r="I618" s="316">
        <v>3</v>
      </c>
      <c r="J618" s="316">
        <v>20.274007</v>
      </c>
      <c r="K618" s="45"/>
      <c r="L618" s="314" t="s">
        <v>37</v>
      </c>
      <c r="M618" s="315"/>
      <c r="N618" s="316">
        <f t="shared" si="16"/>
        <v>74</v>
      </c>
      <c r="O618" s="316">
        <f t="shared" si="17"/>
        <v>167.588559</v>
      </c>
    </row>
    <row r="619" spans="1:15" s="13" customFormat="1" ht="12.75">
      <c r="A619" s="8"/>
      <c r="B619" s="314" t="s">
        <v>38</v>
      </c>
      <c r="C619" s="315"/>
      <c r="D619" s="316">
        <v>74</v>
      </c>
      <c r="E619" s="316">
        <v>155.457966</v>
      </c>
      <c r="F619" s="60"/>
      <c r="G619" s="314" t="s">
        <v>38</v>
      </c>
      <c r="H619" s="315"/>
      <c r="I619" s="316">
        <v>3</v>
      </c>
      <c r="J619" s="316">
        <v>20.580348</v>
      </c>
      <c r="K619" s="45"/>
      <c r="L619" s="314" t="s">
        <v>38</v>
      </c>
      <c r="M619" s="315"/>
      <c r="N619" s="316">
        <f t="shared" si="16"/>
        <v>77</v>
      </c>
      <c r="O619" s="316">
        <f t="shared" si="17"/>
        <v>176.038314</v>
      </c>
    </row>
    <row r="620" spans="1:15" s="13" customFormat="1" ht="12.75">
      <c r="A620" s="8"/>
      <c r="B620" s="314" t="s">
        <v>40</v>
      </c>
      <c r="C620" s="315"/>
      <c r="D620" s="316">
        <v>76</v>
      </c>
      <c r="E620" s="316">
        <v>167.23131800000002</v>
      </c>
      <c r="F620" s="60"/>
      <c r="G620" s="314" t="s">
        <v>40</v>
      </c>
      <c r="H620" s="315"/>
      <c r="I620" s="316">
        <v>3</v>
      </c>
      <c r="J620" s="316">
        <v>0.104299</v>
      </c>
      <c r="K620" s="45"/>
      <c r="L620" s="314" t="s">
        <v>40</v>
      </c>
      <c r="M620" s="315"/>
      <c r="N620" s="316">
        <f t="shared" si="16"/>
        <v>79</v>
      </c>
      <c r="O620" s="316">
        <f t="shared" si="17"/>
        <v>167.335617</v>
      </c>
    </row>
    <row r="621" spans="1:15" s="13" customFormat="1" ht="12.75">
      <c r="A621" s="8"/>
      <c r="B621" s="314" t="s">
        <v>41</v>
      </c>
      <c r="C621" s="315"/>
      <c r="D621" s="316">
        <v>76</v>
      </c>
      <c r="E621" s="316">
        <v>178.76825700000003</v>
      </c>
      <c r="F621" s="60"/>
      <c r="G621" s="314" t="s">
        <v>41</v>
      </c>
      <c r="H621" s="315"/>
      <c r="I621" s="316">
        <v>3</v>
      </c>
      <c r="J621" s="316">
        <v>0.104299</v>
      </c>
      <c r="K621" s="45"/>
      <c r="L621" s="314" t="s">
        <v>41</v>
      </c>
      <c r="M621" s="315"/>
      <c r="N621" s="316">
        <f t="shared" si="16"/>
        <v>79</v>
      </c>
      <c r="O621" s="316">
        <f t="shared" si="17"/>
        <v>178.87255600000003</v>
      </c>
    </row>
    <row r="622" spans="1:15" s="13" customFormat="1" ht="12.75">
      <c r="A622" s="8"/>
      <c r="B622" s="314" t="s">
        <v>39</v>
      </c>
      <c r="C622" s="315"/>
      <c r="D622" s="316">
        <v>76</v>
      </c>
      <c r="E622" s="316">
        <v>189.20916400000004</v>
      </c>
      <c r="F622" s="60"/>
      <c r="G622" s="314" t="s">
        <v>39</v>
      </c>
      <c r="H622" s="315"/>
      <c r="I622" s="316">
        <v>3</v>
      </c>
      <c r="J622" s="316">
        <v>0.104299</v>
      </c>
      <c r="K622" s="45"/>
      <c r="L622" s="314" t="s">
        <v>39</v>
      </c>
      <c r="M622" s="315"/>
      <c r="N622" s="316">
        <f t="shared" si="16"/>
        <v>79</v>
      </c>
      <c r="O622" s="316">
        <f t="shared" si="17"/>
        <v>189.31346300000004</v>
      </c>
    </row>
    <row r="623" spans="1:15" s="13" customFormat="1" ht="12.75">
      <c r="A623" s="8"/>
      <c r="B623" s="314" t="s">
        <v>42</v>
      </c>
      <c r="C623" s="315"/>
      <c r="D623" s="316">
        <v>77</v>
      </c>
      <c r="E623" s="316">
        <v>202.365928</v>
      </c>
      <c r="F623" s="60"/>
      <c r="G623" s="314" t="s">
        <v>42</v>
      </c>
      <c r="H623" s="315"/>
      <c r="I623" s="316">
        <v>3</v>
      </c>
      <c r="J623" s="316">
        <v>0.104299</v>
      </c>
      <c r="K623" s="45"/>
      <c r="L623" s="314" t="s">
        <v>42</v>
      </c>
      <c r="M623" s="315"/>
      <c r="N623" s="316">
        <f t="shared" si="16"/>
        <v>80</v>
      </c>
      <c r="O623" s="316">
        <f t="shared" si="17"/>
        <v>202.470227</v>
      </c>
    </row>
    <row r="624" spans="1:15" s="13" customFormat="1" ht="12.75">
      <c r="A624" s="8"/>
      <c r="B624" s="314" t="s">
        <v>71</v>
      </c>
      <c r="C624" s="315"/>
      <c r="D624" s="316">
        <v>76</v>
      </c>
      <c r="E624" s="316">
        <v>209.06618700000004</v>
      </c>
      <c r="F624" s="60"/>
      <c r="G624" s="314" t="s">
        <v>71</v>
      </c>
      <c r="H624" s="315"/>
      <c r="I624" s="316">
        <v>3</v>
      </c>
      <c r="J624" s="316">
        <v>0.104551</v>
      </c>
      <c r="K624" s="45"/>
      <c r="L624" s="314" t="s">
        <v>71</v>
      </c>
      <c r="M624" s="315"/>
      <c r="N624" s="316">
        <f t="shared" si="16"/>
        <v>79</v>
      </c>
      <c r="O624" s="316">
        <f t="shared" si="17"/>
        <v>209.17073800000003</v>
      </c>
    </row>
    <row r="625" spans="1:15" s="13" customFormat="1" ht="12.75">
      <c r="A625" s="8"/>
      <c r="B625" s="314" t="s">
        <v>72</v>
      </c>
      <c r="C625" s="315"/>
      <c r="D625" s="316">
        <v>75</v>
      </c>
      <c r="E625" s="316">
        <v>215.736416</v>
      </c>
      <c r="F625" s="60"/>
      <c r="G625" s="314" t="s">
        <v>72</v>
      </c>
      <c r="H625" s="315"/>
      <c r="I625" s="316">
        <v>3</v>
      </c>
      <c r="J625" s="316">
        <v>0.104551</v>
      </c>
      <c r="K625" s="45"/>
      <c r="L625" s="314" t="s">
        <v>72</v>
      </c>
      <c r="M625" s="315"/>
      <c r="N625" s="316">
        <f t="shared" si="16"/>
        <v>78</v>
      </c>
      <c r="O625" s="316">
        <f t="shared" si="17"/>
        <v>215.84096699999998</v>
      </c>
    </row>
    <row r="626" spans="1:15" s="13" customFormat="1" ht="12.75">
      <c r="A626" s="8"/>
      <c r="B626" s="314" t="s">
        <v>73</v>
      </c>
      <c r="C626" s="315"/>
      <c r="D626" s="316">
        <v>76</v>
      </c>
      <c r="E626" s="316">
        <v>230.80028400000003</v>
      </c>
      <c r="F626" s="60"/>
      <c r="G626" s="314" t="s">
        <v>73</v>
      </c>
      <c r="H626" s="315"/>
      <c r="I626" s="316">
        <v>3</v>
      </c>
      <c r="J626" s="316">
        <v>0.104551</v>
      </c>
      <c r="K626" s="45"/>
      <c r="L626" s="314" t="s">
        <v>73</v>
      </c>
      <c r="M626" s="315"/>
      <c r="N626" s="316">
        <f t="shared" si="16"/>
        <v>79</v>
      </c>
      <c r="O626" s="316">
        <f t="shared" si="17"/>
        <v>230.90483500000002</v>
      </c>
    </row>
    <row r="627" spans="1:15" s="13" customFormat="1" ht="12.75">
      <c r="A627" s="8"/>
      <c r="B627" s="314" t="s">
        <v>74</v>
      </c>
      <c r="C627" s="315"/>
      <c r="D627" s="316">
        <v>75</v>
      </c>
      <c r="E627" s="316">
        <v>236.09331800000004</v>
      </c>
      <c r="F627" s="60"/>
      <c r="G627" s="314" t="s">
        <v>74</v>
      </c>
      <c r="H627" s="310"/>
      <c r="I627" s="316">
        <v>3</v>
      </c>
      <c r="J627" s="316">
        <v>0.106595</v>
      </c>
      <c r="K627" s="45"/>
      <c r="L627" s="314" t="s">
        <v>74</v>
      </c>
      <c r="M627" s="310"/>
      <c r="N627" s="316">
        <f t="shared" si="16"/>
        <v>78</v>
      </c>
      <c r="O627" s="316">
        <f t="shared" si="17"/>
        <v>236.19991300000004</v>
      </c>
    </row>
    <row r="628" spans="1:15" s="13" customFormat="1" ht="12.75">
      <c r="A628" s="8"/>
      <c r="B628" s="314" t="s">
        <v>75</v>
      </c>
      <c r="C628" s="315"/>
      <c r="D628" s="316">
        <v>75</v>
      </c>
      <c r="E628" s="316">
        <v>213.804192</v>
      </c>
      <c r="F628" s="60"/>
      <c r="G628" s="314" t="s">
        <v>75</v>
      </c>
      <c r="H628" s="310"/>
      <c r="I628" s="316">
        <v>3</v>
      </c>
      <c r="J628" s="316">
        <v>0.172706</v>
      </c>
      <c r="K628" s="45"/>
      <c r="L628" s="314" t="s">
        <v>75</v>
      </c>
      <c r="M628" s="310"/>
      <c r="N628" s="316">
        <f t="shared" si="16"/>
        <v>78</v>
      </c>
      <c r="O628" s="316">
        <f t="shared" si="17"/>
        <v>213.976898</v>
      </c>
    </row>
    <row r="629" spans="1:15" s="13" customFormat="1" ht="12.75">
      <c r="A629" s="8"/>
      <c r="B629" s="314" t="s">
        <v>76</v>
      </c>
      <c r="C629" s="315"/>
      <c r="D629" s="316">
        <v>75</v>
      </c>
      <c r="E629" s="316">
        <v>215.100908</v>
      </c>
      <c r="F629" s="60"/>
      <c r="G629" s="314" t="s">
        <v>76</v>
      </c>
      <c r="H629" s="310"/>
      <c r="I629" s="316">
        <v>3</v>
      </c>
      <c r="J629" s="316">
        <v>0.172706</v>
      </c>
      <c r="K629" s="45"/>
      <c r="L629" s="314" t="s">
        <v>76</v>
      </c>
      <c r="M629" s="310"/>
      <c r="N629" s="316">
        <f t="shared" si="16"/>
        <v>78</v>
      </c>
      <c r="O629" s="316">
        <f t="shared" si="17"/>
        <v>215.273614</v>
      </c>
    </row>
    <row r="630" spans="1:15" s="13" customFormat="1" ht="12.75">
      <c r="A630" s="8"/>
      <c r="B630" s="314" t="s">
        <v>77</v>
      </c>
      <c r="C630" s="315"/>
      <c r="D630" s="316">
        <v>71</v>
      </c>
      <c r="E630" s="316">
        <v>139.636901</v>
      </c>
      <c r="F630" s="60"/>
      <c r="G630" s="314" t="s">
        <v>77</v>
      </c>
      <c r="H630" s="310"/>
      <c r="I630" s="316">
        <v>3</v>
      </c>
      <c r="J630" s="316">
        <v>0.253115</v>
      </c>
      <c r="K630" s="45"/>
      <c r="L630" s="314" t="s">
        <v>77</v>
      </c>
      <c r="M630" s="310"/>
      <c r="N630" s="316">
        <f t="shared" si="16"/>
        <v>74</v>
      </c>
      <c r="O630" s="316">
        <f t="shared" si="17"/>
        <v>139.890016</v>
      </c>
    </row>
    <row r="631" spans="1:15" s="13" customFormat="1" ht="12.75">
      <c r="A631" s="8"/>
      <c r="B631" s="314" t="s">
        <v>78</v>
      </c>
      <c r="C631" s="315"/>
      <c r="D631" s="316">
        <v>71</v>
      </c>
      <c r="E631" s="316">
        <v>135.979775</v>
      </c>
      <c r="F631" s="60"/>
      <c r="G631" s="314" t="s">
        <v>78</v>
      </c>
      <c r="H631" s="310"/>
      <c r="I631" s="316">
        <v>3</v>
      </c>
      <c r="J631" s="316">
        <v>0.253115</v>
      </c>
      <c r="K631" s="45"/>
      <c r="L631" s="314" t="s">
        <v>78</v>
      </c>
      <c r="M631" s="310"/>
      <c r="N631" s="316">
        <f t="shared" si="16"/>
        <v>74</v>
      </c>
      <c r="O631" s="316">
        <f t="shared" si="17"/>
        <v>136.23289</v>
      </c>
    </row>
    <row r="632" spans="1:15" s="13" customFormat="1" ht="12.75">
      <c r="A632" s="8"/>
      <c r="B632" s="314" t="s">
        <v>79</v>
      </c>
      <c r="C632" s="315"/>
      <c r="D632" s="316">
        <v>71</v>
      </c>
      <c r="E632" s="316">
        <v>128.009451</v>
      </c>
      <c r="F632" s="60"/>
      <c r="G632" s="314" t="s">
        <v>79</v>
      </c>
      <c r="H632" s="310"/>
      <c r="I632" s="316">
        <v>3</v>
      </c>
      <c r="J632" s="316">
        <v>0.080409</v>
      </c>
      <c r="K632" s="45"/>
      <c r="L632" s="314" t="s">
        <v>79</v>
      </c>
      <c r="M632" s="310"/>
      <c r="N632" s="316">
        <f t="shared" si="16"/>
        <v>74</v>
      </c>
      <c r="O632" s="316">
        <f t="shared" si="17"/>
        <v>128.08986000000002</v>
      </c>
    </row>
    <row r="633" spans="1:15" s="13" customFormat="1" ht="12.75">
      <c r="A633" s="8"/>
      <c r="B633" s="314" t="s">
        <v>84</v>
      </c>
      <c r="C633" s="315"/>
      <c r="D633" s="316">
        <v>71</v>
      </c>
      <c r="E633" s="316">
        <v>128</v>
      </c>
      <c r="F633" s="60"/>
      <c r="G633" s="314" t="s">
        <v>84</v>
      </c>
      <c r="H633" s="315"/>
      <c r="I633" s="316">
        <v>3</v>
      </c>
      <c r="J633" s="316">
        <v>0</v>
      </c>
      <c r="K633" s="45"/>
      <c r="L633" s="314" t="s">
        <v>84</v>
      </c>
      <c r="M633" s="315"/>
      <c r="N633" s="316">
        <f t="shared" si="16"/>
        <v>74</v>
      </c>
      <c r="O633" s="316">
        <f t="shared" si="17"/>
        <v>128</v>
      </c>
    </row>
    <row r="634" spans="1:15" s="13" customFormat="1" ht="12.75">
      <c r="A634" s="8"/>
      <c r="B634" s="314" t="s">
        <v>86</v>
      </c>
      <c r="C634" s="315"/>
      <c r="D634" s="316">
        <v>70</v>
      </c>
      <c r="E634" s="316">
        <v>133.005013</v>
      </c>
      <c r="F634" s="60"/>
      <c r="G634" s="314" t="s">
        <v>86</v>
      </c>
      <c r="H634" s="315"/>
      <c r="I634" s="316">
        <v>3</v>
      </c>
      <c r="J634" s="316">
        <v>0</v>
      </c>
      <c r="K634" s="45"/>
      <c r="L634" s="314" t="s">
        <v>86</v>
      </c>
      <c r="M634" s="315"/>
      <c r="N634" s="316">
        <f t="shared" si="16"/>
        <v>73</v>
      </c>
      <c r="O634" s="316">
        <f t="shared" si="17"/>
        <v>133.005013</v>
      </c>
    </row>
    <row r="635" spans="1:15" s="13" customFormat="1" ht="12.75">
      <c r="A635" s="8"/>
      <c r="B635" s="314" t="s">
        <v>85</v>
      </c>
      <c r="C635" s="315"/>
      <c r="D635" s="316">
        <v>69</v>
      </c>
      <c r="E635" s="316">
        <v>124.344146</v>
      </c>
      <c r="F635" s="60"/>
      <c r="G635" s="314" t="s">
        <v>85</v>
      </c>
      <c r="H635" s="315"/>
      <c r="I635" s="316">
        <v>25</v>
      </c>
      <c r="J635" s="316">
        <v>63</v>
      </c>
      <c r="K635" s="45"/>
      <c r="L635" s="314" t="s">
        <v>85</v>
      </c>
      <c r="M635" s="315"/>
      <c r="N635" s="316">
        <f t="shared" si="16"/>
        <v>94</v>
      </c>
      <c r="O635" s="316">
        <f t="shared" si="17"/>
        <v>187.344146</v>
      </c>
    </row>
    <row r="636" spans="1:15" s="13" customFormat="1" ht="12.75">
      <c r="A636" s="8"/>
      <c r="B636" s="314" t="s">
        <v>175</v>
      </c>
      <c r="C636" s="310"/>
      <c r="D636" s="311">
        <v>68</v>
      </c>
      <c r="E636" s="321">
        <v>122.381485</v>
      </c>
      <c r="F636" s="60"/>
      <c r="G636" s="314" t="s">
        <v>175</v>
      </c>
      <c r="H636" s="311"/>
      <c r="I636" s="311">
        <v>3</v>
      </c>
      <c r="J636" s="317">
        <v>0.080409</v>
      </c>
      <c r="K636" s="45"/>
      <c r="L636" s="314" t="s">
        <v>175</v>
      </c>
      <c r="M636" s="315"/>
      <c r="N636" s="316">
        <f aca="true" t="shared" si="18" ref="N636:O638">+D636+I636</f>
        <v>71</v>
      </c>
      <c r="O636" s="316">
        <f t="shared" si="18"/>
        <v>122.461894</v>
      </c>
    </row>
    <row r="637" spans="1:15" s="13" customFormat="1" ht="12.75">
      <c r="A637" s="8"/>
      <c r="B637" s="314" t="s">
        <v>176</v>
      </c>
      <c r="C637" s="310"/>
      <c r="D637" s="311">
        <v>67</v>
      </c>
      <c r="E637" s="321">
        <v>127.851651</v>
      </c>
      <c r="F637" s="60"/>
      <c r="G637" s="314" t="s">
        <v>176</v>
      </c>
      <c r="H637" s="311"/>
      <c r="I637" s="311">
        <v>3</v>
      </c>
      <c r="J637" s="317">
        <v>0.080409</v>
      </c>
      <c r="K637" s="45"/>
      <c r="L637" s="314" t="s">
        <v>176</v>
      </c>
      <c r="M637" s="315"/>
      <c r="N637" s="316">
        <f t="shared" si="18"/>
        <v>70</v>
      </c>
      <c r="O637" s="316">
        <f t="shared" si="18"/>
        <v>127.93206</v>
      </c>
    </row>
    <row r="638" spans="1:15" s="13" customFormat="1" ht="12.75">
      <c r="A638" s="8"/>
      <c r="B638" s="314" t="s">
        <v>177</v>
      </c>
      <c r="C638" s="310"/>
      <c r="D638" s="311">
        <v>64</v>
      </c>
      <c r="E638" s="321">
        <v>131.210469</v>
      </c>
      <c r="F638" s="60"/>
      <c r="G638" s="314" t="s">
        <v>177</v>
      </c>
      <c r="H638" s="311"/>
      <c r="I638" s="311">
        <v>0</v>
      </c>
      <c r="J638" s="317">
        <v>0</v>
      </c>
      <c r="K638" s="45"/>
      <c r="L638" s="314" t="s">
        <v>177</v>
      </c>
      <c r="M638" s="315"/>
      <c r="N638" s="316">
        <f t="shared" si="18"/>
        <v>64</v>
      </c>
      <c r="O638" s="316">
        <f t="shared" si="18"/>
        <v>131.210469</v>
      </c>
    </row>
    <row r="639" spans="1:15" s="13" customFormat="1" ht="12.75">
      <c r="A639" s="8"/>
      <c r="B639" s="314" t="s">
        <v>181</v>
      </c>
      <c r="C639" s="310"/>
      <c r="D639" s="311">
        <f aca="true" t="shared" si="19" ref="D639:E644">+D121</f>
        <v>56</v>
      </c>
      <c r="E639" s="321">
        <f t="shared" si="19"/>
        <v>138.18602</v>
      </c>
      <c r="F639" s="60"/>
      <c r="G639" s="314" t="s">
        <v>181</v>
      </c>
      <c r="H639" s="311"/>
      <c r="I639" s="311">
        <f aca="true" t="shared" si="20" ref="I639:J644">+D240</f>
        <v>0</v>
      </c>
      <c r="J639" s="317">
        <f t="shared" si="20"/>
        <v>0</v>
      </c>
      <c r="K639" s="45"/>
      <c r="L639" s="314" t="s">
        <v>181</v>
      </c>
      <c r="M639" s="315"/>
      <c r="N639" s="316">
        <f aca="true" t="shared" si="21" ref="N639:N644">+D639+I639</f>
        <v>56</v>
      </c>
      <c r="O639" s="316">
        <f aca="true" t="shared" si="22" ref="O639:O644">+E639+J639</f>
        <v>138.18602</v>
      </c>
    </row>
    <row r="640" spans="1:15" s="13" customFormat="1" ht="12.75">
      <c r="A640" s="8"/>
      <c r="B640" s="314" t="s">
        <v>182</v>
      </c>
      <c r="C640" s="310"/>
      <c r="D640" s="311">
        <f t="shared" si="19"/>
        <v>56</v>
      </c>
      <c r="E640" s="321">
        <f t="shared" si="19"/>
        <v>111.693739</v>
      </c>
      <c r="F640" s="60"/>
      <c r="G640" s="314" t="s">
        <v>182</v>
      </c>
      <c r="H640" s="311"/>
      <c r="I640" s="311">
        <f t="shared" si="20"/>
        <v>0</v>
      </c>
      <c r="J640" s="317">
        <f t="shared" si="20"/>
        <v>0</v>
      </c>
      <c r="K640" s="45"/>
      <c r="L640" s="314" t="s">
        <v>182</v>
      </c>
      <c r="M640" s="315"/>
      <c r="N640" s="316">
        <f t="shared" si="21"/>
        <v>56</v>
      </c>
      <c r="O640" s="316">
        <f t="shared" si="22"/>
        <v>111.693739</v>
      </c>
    </row>
    <row r="641" spans="1:15" s="13" customFormat="1" ht="12.75">
      <c r="A641" s="8"/>
      <c r="B641" s="314" t="s">
        <v>183</v>
      </c>
      <c r="C641" s="310"/>
      <c r="D641" s="311">
        <f t="shared" si="19"/>
        <v>55</v>
      </c>
      <c r="E641" s="321">
        <f t="shared" si="19"/>
        <v>113.559553</v>
      </c>
      <c r="F641" s="60"/>
      <c r="G641" s="314" t="s">
        <v>183</v>
      </c>
      <c r="H641" s="311"/>
      <c r="I641" s="311">
        <f t="shared" si="20"/>
        <v>0</v>
      </c>
      <c r="J641" s="317">
        <f t="shared" si="20"/>
        <v>0</v>
      </c>
      <c r="K641" s="45"/>
      <c r="L641" s="314" t="s">
        <v>183</v>
      </c>
      <c r="M641" s="315"/>
      <c r="N641" s="316">
        <f t="shared" si="21"/>
        <v>55</v>
      </c>
      <c r="O641" s="316">
        <f t="shared" si="22"/>
        <v>113.559553</v>
      </c>
    </row>
    <row r="642" spans="1:15" s="13" customFormat="1" ht="12.75">
      <c r="A642" s="8"/>
      <c r="B642" s="314" t="s">
        <v>184</v>
      </c>
      <c r="C642" s="310"/>
      <c r="D642" s="311">
        <f t="shared" si="19"/>
        <v>58</v>
      </c>
      <c r="E642" s="321">
        <f t="shared" si="19"/>
        <v>111.831206</v>
      </c>
      <c r="F642" s="60"/>
      <c r="G642" s="314" t="s">
        <v>184</v>
      </c>
      <c r="H642" s="311"/>
      <c r="I642" s="311">
        <f t="shared" si="20"/>
        <v>0</v>
      </c>
      <c r="J642" s="317">
        <f t="shared" si="20"/>
        <v>0</v>
      </c>
      <c r="K642" s="45"/>
      <c r="L642" s="314" t="s">
        <v>184</v>
      </c>
      <c r="M642" s="315"/>
      <c r="N642" s="316">
        <f t="shared" si="21"/>
        <v>58</v>
      </c>
      <c r="O642" s="316">
        <f t="shared" si="22"/>
        <v>111.831206</v>
      </c>
    </row>
    <row r="643" spans="1:15" s="13" customFormat="1" ht="12.75">
      <c r="A643" s="8"/>
      <c r="B643" s="314" t="s">
        <v>185</v>
      </c>
      <c r="C643" s="310"/>
      <c r="D643" s="311">
        <f t="shared" si="19"/>
        <v>57</v>
      </c>
      <c r="E643" s="321">
        <f t="shared" si="19"/>
        <v>113.371018</v>
      </c>
      <c r="F643" s="60"/>
      <c r="G643" s="314" t="s">
        <v>185</v>
      </c>
      <c r="H643" s="311"/>
      <c r="I643" s="311">
        <f t="shared" si="20"/>
        <v>0</v>
      </c>
      <c r="J643" s="317">
        <f t="shared" si="20"/>
        <v>0</v>
      </c>
      <c r="K643" s="45"/>
      <c r="L643" s="314" t="s">
        <v>185</v>
      </c>
      <c r="M643" s="315"/>
      <c r="N643" s="316">
        <f t="shared" si="21"/>
        <v>57</v>
      </c>
      <c r="O643" s="316">
        <f t="shared" si="22"/>
        <v>113.371018</v>
      </c>
    </row>
    <row r="644" spans="1:15" s="13" customFormat="1" ht="12.75">
      <c r="A644" s="8"/>
      <c r="B644" s="314" t="s">
        <v>186</v>
      </c>
      <c r="C644" s="310"/>
      <c r="D644" s="311">
        <f t="shared" si="19"/>
        <v>59</v>
      </c>
      <c r="E644" s="321">
        <f t="shared" si="19"/>
        <v>114.195588</v>
      </c>
      <c r="F644" s="60"/>
      <c r="G644" s="314" t="s">
        <v>186</v>
      </c>
      <c r="H644" s="311"/>
      <c r="I644" s="311">
        <f t="shared" si="20"/>
        <v>0</v>
      </c>
      <c r="J644" s="317">
        <f t="shared" si="20"/>
        <v>0</v>
      </c>
      <c r="K644" s="45"/>
      <c r="L644" s="314" t="s">
        <v>186</v>
      </c>
      <c r="M644" s="315"/>
      <c r="N644" s="316">
        <f t="shared" si="21"/>
        <v>59</v>
      </c>
      <c r="O644" s="316">
        <f t="shared" si="22"/>
        <v>114.195588</v>
      </c>
    </row>
    <row r="645" spans="1:15" s="13" customFormat="1" ht="12.75">
      <c r="A645" s="8"/>
      <c r="B645" s="46"/>
      <c r="C645" s="59"/>
      <c r="D645" s="60"/>
      <c r="E645" s="330"/>
      <c r="F645" s="60"/>
      <c r="G645" s="46"/>
      <c r="H645" s="60"/>
      <c r="I645" s="60"/>
      <c r="J645" s="45"/>
      <c r="K645" s="45"/>
      <c r="L645" s="46"/>
      <c r="M645" s="47"/>
      <c r="N645" s="48"/>
      <c r="O645" s="48"/>
    </row>
    <row r="646" spans="1:15" s="13" customFormat="1" ht="12.75">
      <c r="A646" s="8"/>
      <c r="B646" s="46"/>
      <c r="C646" s="59"/>
      <c r="D646" s="60"/>
      <c r="E646" s="330"/>
      <c r="F646" s="60"/>
      <c r="G646" s="46"/>
      <c r="H646" s="60"/>
      <c r="I646" s="60"/>
      <c r="J646" s="45"/>
      <c r="K646" s="45"/>
      <c r="L646" s="46"/>
      <c r="M646" s="47"/>
      <c r="N646" s="48"/>
      <c r="O646" s="48"/>
    </row>
    <row r="647" spans="1:15" s="13" customFormat="1" ht="12.75">
      <c r="A647" s="8"/>
      <c r="B647" s="46"/>
      <c r="C647" s="59"/>
      <c r="D647" s="60"/>
      <c r="E647" s="330"/>
      <c r="F647" s="60"/>
      <c r="G647" s="46"/>
      <c r="H647" s="60"/>
      <c r="I647" s="60"/>
      <c r="J647" s="45"/>
      <c r="K647" s="45"/>
      <c r="L647" s="46"/>
      <c r="M647" s="47"/>
      <c r="N647" s="48"/>
      <c r="O647" s="48"/>
    </row>
    <row r="648" spans="1:15" s="13" customFormat="1" ht="12.75">
      <c r="A648" s="8"/>
      <c r="B648" s="46"/>
      <c r="C648" s="59"/>
      <c r="D648" s="60"/>
      <c r="E648" s="330"/>
      <c r="F648" s="60"/>
      <c r="G648" s="46"/>
      <c r="H648" s="60"/>
      <c r="I648" s="60"/>
      <c r="J648" s="45"/>
      <c r="K648" s="45"/>
      <c r="L648" s="46"/>
      <c r="M648" s="47"/>
      <c r="N648" s="48"/>
      <c r="O648" s="48"/>
    </row>
    <row r="649" spans="1:13" s="13" customFormat="1" ht="12.75">
      <c r="A649" s="8"/>
      <c r="B649" s="59"/>
      <c r="C649" s="59"/>
      <c r="D649" s="60"/>
      <c r="E649" s="60"/>
      <c r="F649" s="60"/>
      <c r="G649" s="60"/>
      <c r="L649" s="73" t="s">
        <v>43</v>
      </c>
      <c r="M649" s="74" t="s">
        <v>113</v>
      </c>
    </row>
    <row r="650" spans="1:13" s="13" customFormat="1" ht="12.75">
      <c r="A650" s="8"/>
      <c r="B650" s="59"/>
      <c r="C650" s="59"/>
      <c r="D650" s="60"/>
      <c r="E650" s="60"/>
      <c r="F650" s="60"/>
      <c r="G650" s="60"/>
      <c r="H650" s="60"/>
      <c r="I650" s="60"/>
      <c r="J650" s="45"/>
      <c r="K650" s="75" t="s">
        <v>27</v>
      </c>
      <c r="L650" s="66">
        <f>SUM(N599:N604)/6</f>
        <v>3429.3333333333335</v>
      </c>
      <c r="M650" s="66">
        <f>SUM(O599:O604)/6</f>
        <v>1453.1304655000001</v>
      </c>
    </row>
    <row r="651" spans="1:13" s="13" customFormat="1" ht="12.75">
      <c r="A651" s="8"/>
      <c r="B651" s="59"/>
      <c r="C651" s="59"/>
      <c r="D651" s="60"/>
      <c r="E651" s="60"/>
      <c r="F651" s="60"/>
      <c r="G651" s="60"/>
      <c r="H651" s="60"/>
      <c r="I651" s="60"/>
      <c r="J651" s="45"/>
      <c r="K651" s="75" t="s">
        <v>28</v>
      </c>
      <c r="L651" s="66">
        <f>SUM(N639:N644)/6</f>
        <v>56.833333333333336</v>
      </c>
      <c r="M651" s="66">
        <f>SUM(O639:O644)/6</f>
        <v>117.13952066666667</v>
      </c>
    </row>
    <row r="652" spans="1:13" s="13" customFormat="1" ht="12.75">
      <c r="A652" s="8"/>
      <c r="B652" s="59"/>
      <c r="C652" s="59"/>
      <c r="D652" s="60"/>
      <c r="E652" s="60"/>
      <c r="F652" s="60"/>
      <c r="G652" s="60"/>
      <c r="H652" s="60"/>
      <c r="I652" s="60" t="s">
        <v>112</v>
      </c>
      <c r="J652" s="45"/>
      <c r="K652" s="45"/>
      <c r="L652" s="76">
        <f>SUM(L650:L651)</f>
        <v>3486.166666666667</v>
      </c>
      <c r="M652" s="66">
        <f>SUM(M650:M651)</f>
        <v>1570.2699861666667</v>
      </c>
    </row>
    <row r="653" spans="1:11" s="13" customFormat="1" ht="12.75">
      <c r="A653" s="8"/>
      <c r="B653" s="59"/>
      <c r="C653" s="59"/>
      <c r="D653" s="60"/>
      <c r="E653" s="60"/>
      <c r="F653" s="60"/>
      <c r="G653" s="60"/>
      <c r="H653" s="60"/>
      <c r="I653" s="60"/>
      <c r="J653" s="45"/>
      <c r="K653" s="45"/>
    </row>
    <row r="654" spans="1:11" s="13" customFormat="1" ht="12.75">
      <c r="A654" s="8"/>
      <c r="B654" s="59"/>
      <c r="C654" s="59"/>
      <c r="D654" s="60"/>
      <c r="E654" s="60"/>
      <c r="F654" s="60"/>
      <c r="G654" s="60"/>
      <c r="H654" s="60"/>
      <c r="I654" s="60"/>
      <c r="J654" s="45"/>
      <c r="K654" s="45"/>
    </row>
    <row r="655" spans="1:13" s="13" customFormat="1" ht="12.75">
      <c r="A655" s="8"/>
      <c r="B655" s="59"/>
      <c r="C655" s="59"/>
      <c r="D655" s="60"/>
      <c r="E655" s="60"/>
      <c r="F655" s="60"/>
      <c r="G655" s="60"/>
      <c r="H655" s="60"/>
      <c r="I655" s="60"/>
      <c r="J655" s="45"/>
      <c r="K655" s="45"/>
      <c r="L655" s="73" t="s">
        <v>43</v>
      </c>
      <c r="M655" s="74" t="s">
        <v>113</v>
      </c>
    </row>
    <row r="656" spans="1:13" s="13" customFormat="1" ht="12.75">
      <c r="A656" s="8"/>
      <c r="B656" s="59"/>
      <c r="C656" s="59"/>
      <c r="D656" s="60"/>
      <c r="E656" s="60"/>
      <c r="F656" s="60"/>
      <c r="G656" s="60"/>
      <c r="H656" s="60"/>
      <c r="I656" s="60"/>
      <c r="J656" s="45"/>
      <c r="K656" s="75" t="s">
        <v>27</v>
      </c>
      <c r="L656" s="77">
        <f>+L650/$L$652</f>
        <v>0.9836974709566381</v>
      </c>
      <c r="M656" s="77">
        <f>+M650/$M$652</f>
        <v>0.925401668694804</v>
      </c>
    </row>
    <row r="657" spans="1:13" s="13" customFormat="1" ht="12.75">
      <c r="A657" s="8"/>
      <c r="B657" s="59"/>
      <c r="C657" s="59"/>
      <c r="D657" s="60"/>
      <c r="E657" s="60"/>
      <c r="F657" s="60"/>
      <c r="G657" s="60"/>
      <c r="H657" s="60"/>
      <c r="I657" s="60"/>
      <c r="J657" s="45"/>
      <c r="K657" s="75" t="s">
        <v>28</v>
      </c>
      <c r="L657" s="77">
        <f>+L651/$L$652</f>
        <v>0.01630252904336186</v>
      </c>
      <c r="M657" s="77">
        <f>+M651/$M$652</f>
        <v>0.07459833130519608</v>
      </c>
    </row>
    <row r="658" spans="1:13" s="13" customFormat="1" ht="12.75">
      <c r="A658" s="8"/>
      <c r="B658" s="59"/>
      <c r="C658" s="59"/>
      <c r="D658" s="60"/>
      <c r="E658" s="60"/>
      <c r="F658" s="60"/>
      <c r="G658" s="60"/>
      <c r="H658" s="60"/>
      <c r="I658" s="60" t="s">
        <v>112</v>
      </c>
      <c r="J658" s="45"/>
      <c r="K658" s="45"/>
      <c r="L658" s="77">
        <f>+L652/$L$652</f>
        <v>1</v>
      </c>
      <c r="M658" s="77">
        <f>+M652/$M$652</f>
        <v>1</v>
      </c>
    </row>
    <row r="659" spans="1:11" s="13" customFormat="1" ht="12.75">
      <c r="A659" s="8"/>
      <c r="B659" s="59"/>
      <c r="C659" s="59"/>
      <c r="D659" s="60"/>
      <c r="E659" s="60"/>
      <c r="F659" s="60"/>
      <c r="G659" s="60"/>
      <c r="H659" s="60"/>
      <c r="I659" s="60"/>
      <c r="J659" s="45"/>
      <c r="K659" s="45"/>
    </row>
    <row r="660" spans="1:12" s="13" customFormat="1" ht="12.75">
      <c r="A660" s="8"/>
      <c r="B660" s="59"/>
      <c r="C660" s="59"/>
      <c r="D660" s="60"/>
      <c r="E660" s="60"/>
      <c r="F660" s="60"/>
      <c r="G660" s="60"/>
      <c r="H660" s="60"/>
      <c r="I660" s="60"/>
      <c r="J660" s="45"/>
      <c r="K660" s="45"/>
      <c r="L660" s="74" t="s">
        <v>114</v>
      </c>
    </row>
    <row r="661" spans="1:12" s="13" customFormat="1" ht="12.75">
      <c r="A661" s="8"/>
      <c r="B661" s="59"/>
      <c r="C661" s="59"/>
      <c r="D661" s="60"/>
      <c r="E661" s="60"/>
      <c r="F661" s="60"/>
      <c r="G661" s="60"/>
      <c r="H661" s="60"/>
      <c r="I661" s="60"/>
      <c r="J661" s="45"/>
      <c r="K661" s="75" t="s">
        <v>27</v>
      </c>
      <c r="L661" s="76">
        <f>+(M650/L650)*1000</f>
        <v>423.73555564735614</v>
      </c>
    </row>
    <row r="662" spans="1:12" s="13" customFormat="1" ht="12.75">
      <c r="A662" s="8"/>
      <c r="B662" s="59"/>
      <c r="C662" s="59"/>
      <c r="D662" s="60"/>
      <c r="E662" s="60"/>
      <c r="F662" s="60"/>
      <c r="G662" s="60"/>
      <c r="H662" s="60"/>
      <c r="I662" s="60"/>
      <c r="J662" s="45"/>
      <c r="K662" s="75" t="s">
        <v>28</v>
      </c>
      <c r="L662" s="76">
        <f>+(M651/L651)*1000</f>
        <v>2061.105935483871</v>
      </c>
    </row>
    <row r="663" spans="1:11" s="13" customFormat="1" ht="12.75">
      <c r="A663" s="8"/>
      <c r="B663" s="59"/>
      <c r="C663" s="59"/>
      <c r="D663" s="60"/>
      <c r="E663" s="60"/>
      <c r="F663" s="60"/>
      <c r="G663" s="60"/>
      <c r="H663" s="60"/>
      <c r="I663" s="60"/>
      <c r="J663" s="45"/>
      <c r="K663" s="45"/>
    </row>
    <row r="664" spans="1:11" s="13" customFormat="1" ht="12.75">
      <c r="A664" s="8"/>
      <c r="B664" s="59"/>
      <c r="C664" s="59"/>
      <c r="D664" s="322" t="s">
        <v>117</v>
      </c>
      <c r="E664" s="323" t="s">
        <v>97</v>
      </c>
      <c r="F664" s="323" t="s">
        <v>97</v>
      </c>
      <c r="G664" s="323" t="s">
        <v>98</v>
      </c>
      <c r="H664" s="323" t="s">
        <v>98</v>
      </c>
      <c r="I664" s="60"/>
      <c r="J664" s="45"/>
      <c r="K664" s="45"/>
    </row>
    <row r="665" spans="1:11" s="13" customFormat="1" ht="12.75">
      <c r="A665" s="8"/>
      <c r="B665" s="59"/>
      <c r="C665" s="59"/>
      <c r="D665" s="323"/>
      <c r="E665" s="323" t="s">
        <v>115</v>
      </c>
      <c r="F665" s="323" t="s">
        <v>116</v>
      </c>
      <c r="G665" s="323" t="s">
        <v>115</v>
      </c>
      <c r="H665" s="323" t="s">
        <v>116</v>
      </c>
      <c r="I665" s="60"/>
      <c r="J665" s="45"/>
      <c r="K665" s="45"/>
    </row>
    <row r="666" spans="1:11" s="13" customFormat="1" ht="12.75">
      <c r="A666" s="8"/>
      <c r="B666" s="59"/>
      <c r="C666" s="59"/>
      <c r="D666" s="324">
        <v>200208</v>
      </c>
      <c r="E666" s="325">
        <v>48</v>
      </c>
      <c r="F666" s="325">
        <v>18</v>
      </c>
      <c r="G666" s="325">
        <v>1069</v>
      </c>
      <c r="H666" s="325">
        <v>527</v>
      </c>
      <c r="I666" s="60"/>
      <c r="J666" s="45"/>
      <c r="K666" s="45"/>
    </row>
    <row r="667" spans="1:11" s="13" customFormat="1" ht="12.75">
      <c r="A667" s="8"/>
      <c r="B667" s="59"/>
      <c r="C667" s="59"/>
      <c r="D667" s="324">
        <v>200401</v>
      </c>
      <c r="E667" s="325">
        <v>125</v>
      </c>
      <c r="F667" s="325">
        <v>59</v>
      </c>
      <c r="G667" s="325">
        <v>2508</v>
      </c>
      <c r="H667" s="325">
        <v>1138</v>
      </c>
      <c r="I667" s="60"/>
      <c r="J667" s="45"/>
      <c r="K667" s="45"/>
    </row>
    <row r="668" spans="1:11" s="13" customFormat="1" ht="12.75">
      <c r="A668" s="8"/>
      <c r="B668" s="59"/>
      <c r="C668" s="59"/>
      <c r="D668" s="324">
        <v>200402</v>
      </c>
      <c r="E668" s="325">
        <v>127</v>
      </c>
      <c r="F668" s="325">
        <v>61</v>
      </c>
      <c r="G668" s="325">
        <v>2509</v>
      </c>
      <c r="H668" s="325">
        <v>1135</v>
      </c>
      <c r="I668" s="60"/>
      <c r="J668" s="45"/>
      <c r="K668" s="45"/>
    </row>
    <row r="669" spans="1:11" s="13" customFormat="1" ht="12.75">
      <c r="A669" s="8"/>
      <c r="B669" s="59"/>
      <c r="C669" s="59"/>
      <c r="D669" s="324">
        <v>200403</v>
      </c>
      <c r="E669" s="325">
        <v>130</v>
      </c>
      <c r="F669" s="325">
        <v>58</v>
      </c>
      <c r="G669" s="325">
        <v>2528</v>
      </c>
      <c r="H669" s="325">
        <v>1142</v>
      </c>
      <c r="I669" s="60"/>
      <c r="J669" s="45"/>
      <c r="K669" s="45"/>
    </row>
    <row r="670" spans="1:11" s="13" customFormat="1" ht="12.75">
      <c r="A670" s="8"/>
      <c r="B670" s="59"/>
      <c r="C670" s="59"/>
      <c r="D670" s="324">
        <v>200404</v>
      </c>
      <c r="E670" s="325">
        <v>131</v>
      </c>
      <c r="F670" s="325">
        <v>57</v>
      </c>
      <c r="G670" s="325">
        <v>2525</v>
      </c>
      <c r="H670" s="325">
        <v>1145</v>
      </c>
      <c r="I670" s="60"/>
      <c r="J670" s="45"/>
      <c r="K670" s="45"/>
    </row>
    <row r="671" spans="1:11" s="13" customFormat="1" ht="12.75">
      <c r="A671" s="8"/>
      <c r="B671" s="59"/>
      <c r="C671" s="59"/>
      <c r="D671" s="324">
        <v>200405</v>
      </c>
      <c r="E671" s="325">
        <v>135</v>
      </c>
      <c r="F671" s="325">
        <v>62</v>
      </c>
      <c r="G671" s="325">
        <v>2517</v>
      </c>
      <c r="H671" s="325">
        <v>1142</v>
      </c>
      <c r="I671" s="60"/>
      <c r="J671" s="45"/>
      <c r="K671" s="45"/>
    </row>
    <row r="672" spans="1:11" s="13" customFormat="1" ht="12.75">
      <c r="A672" s="8"/>
      <c r="B672" s="59"/>
      <c r="C672" s="59"/>
      <c r="D672" s="324">
        <v>200406</v>
      </c>
      <c r="E672" s="325">
        <v>135</v>
      </c>
      <c r="F672" s="325">
        <v>61</v>
      </c>
      <c r="G672" s="325">
        <v>2525</v>
      </c>
      <c r="H672" s="325">
        <v>1148</v>
      </c>
      <c r="I672" s="60"/>
      <c r="J672" s="45"/>
      <c r="K672" s="45"/>
    </row>
    <row r="673" spans="1:11" s="13" customFormat="1" ht="12.75">
      <c r="A673" s="8"/>
      <c r="B673" s="59"/>
      <c r="C673" s="59"/>
      <c r="D673" s="324">
        <v>200407</v>
      </c>
      <c r="E673" s="325">
        <v>134</v>
      </c>
      <c r="F673" s="325">
        <v>61</v>
      </c>
      <c r="G673" s="325">
        <v>2495</v>
      </c>
      <c r="H673" s="325">
        <v>1143</v>
      </c>
      <c r="I673" s="60"/>
      <c r="J673" s="45"/>
      <c r="K673" s="45"/>
    </row>
    <row r="674" spans="1:11" s="13" customFormat="1" ht="12.75">
      <c r="A674" s="8"/>
      <c r="B674" s="59"/>
      <c r="C674" s="59"/>
      <c r="D674" s="324">
        <v>200408</v>
      </c>
      <c r="E674" s="325">
        <v>133</v>
      </c>
      <c r="F674" s="325">
        <v>59</v>
      </c>
      <c r="G674" s="325">
        <v>2468</v>
      </c>
      <c r="H674" s="325">
        <v>1131</v>
      </c>
      <c r="I674" s="60"/>
      <c r="J674" s="45"/>
      <c r="K674" s="45"/>
    </row>
    <row r="675" spans="1:11" s="13" customFormat="1" ht="12.75">
      <c r="A675" s="8"/>
      <c r="B675" s="59"/>
      <c r="C675" s="59"/>
      <c r="D675" s="324">
        <v>200409</v>
      </c>
      <c r="E675" s="325">
        <v>132</v>
      </c>
      <c r="F675" s="325">
        <v>60</v>
      </c>
      <c r="G675" s="325">
        <v>2448</v>
      </c>
      <c r="H675" s="325">
        <v>1117</v>
      </c>
      <c r="I675" s="60"/>
      <c r="J675" s="45"/>
      <c r="K675" s="45"/>
    </row>
    <row r="676" spans="1:11" s="13" customFormat="1" ht="12.75">
      <c r="A676" s="8"/>
      <c r="B676" s="59"/>
      <c r="C676" s="59"/>
      <c r="D676" s="323"/>
      <c r="E676" s="323"/>
      <c r="F676" s="323"/>
      <c r="G676" s="323"/>
      <c r="H676" s="326" t="s">
        <v>179</v>
      </c>
      <c r="I676" s="60"/>
      <c r="J676" s="45"/>
      <c r="K676" s="45"/>
    </row>
    <row r="677" spans="1:11" s="13" customFormat="1" ht="12.75">
      <c r="A677" s="8"/>
      <c r="B677" s="59"/>
      <c r="C677" s="59"/>
      <c r="D677" s="8"/>
      <c r="E677" s="8"/>
      <c r="F677" s="8"/>
      <c r="G677" s="8"/>
      <c r="H677" s="8"/>
      <c r="I677" s="60"/>
      <c r="J677" s="45"/>
      <c r="K677" s="45"/>
    </row>
    <row r="678" spans="1:11" s="13" customFormat="1" ht="12.75">
      <c r="A678" s="8"/>
      <c r="B678" s="59"/>
      <c r="C678" s="59"/>
      <c r="D678" s="8"/>
      <c r="E678" s="8"/>
      <c r="F678" s="8"/>
      <c r="G678" s="8"/>
      <c r="H678" s="8"/>
      <c r="I678" s="60"/>
      <c r="J678" s="45"/>
      <c r="K678" s="45"/>
    </row>
    <row r="679" spans="1:11" s="13" customFormat="1" ht="12.75">
      <c r="A679" s="8"/>
      <c r="B679" s="59"/>
      <c r="C679" s="59"/>
      <c r="D679" s="8"/>
      <c r="E679" s="8"/>
      <c r="F679" s="8"/>
      <c r="G679" s="8"/>
      <c r="H679" s="8"/>
      <c r="I679" s="60"/>
      <c r="J679" s="45"/>
      <c r="K679" s="45"/>
    </row>
    <row r="680" spans="1:11" s="13" customFormat="1" ht="12.75">
      <c r="A680" s="8"/>
      <c r="B680" s="59"/>
      <c r="C680" s="59"/>
      <c r="D680" s="8"/>
      <c r="E680" s="8"/>
      <c r="F680" s="8"/>
      <c r="G680" s="8"/>
      <c r="H680" s="8"/>
      <c r="I680" s="60"/>
      <c r="J680" s="45"/>
      <c r="K680" s="45"/>
    </row>
    <row r="681" spans="1:11" s="13" customFormat="1" ht="12.75">
      <c r="A681" s="8"/>
      <c r="B681" s="59"/>
      <c r="C681" s="59"/>
      <c r="D681" s="8"/>
      <c r="E681" s="8"/>
      <c r="F681" s="8"/>
      <c r="G681" s="8"/>
      <c r="H681" s="8"/>
      <c r="I681" s="60"/>
      <c r="J681" s="45"/>
      <c r="K681" s="45"/>
    </row>
    <row r="682" spans="1:11" s="13" customFormat="1" ht="12.75">
      <c r="A682" s="8"/>
      <c r="B682" s="59"/>
      <c r="C682" s="59"/>
      <c r="D682" s="8"/>
      <c r="E682" s="8"/>
      <c r="F682" s="8"/>
      <c r="G682" s="8"/>
      <c r="H682" s="8"/>
      <c r="I682" s="60"/>
      <c r="J682" s="45"/>
      <c r="K682" s="45"/>
    </row>
    <row r="683" spans="1:11" s="13" customFormat="1" ht="12.75">
      <c r="A683" s="8"/>
      <c r="B683" s="59"/>
      <c r="C683" s="59"/>
      <c r="D683" s="1"/>
      <c r="E683" s="1" t="s">
        <v>120</v>
      </c>
      <c r="F683" s="1" t="s">
        <v>121</v>
      </c>
      <c r="G683" s="1"/>
      <c r="H683" s="1"/>
      <c r="I683" s="60"/>
      <c r="J683" s="45"/>
      <c r="K683" s="45"/>
    </row>
    <row r="684" spans="1:11" s="13" customFormat="1" ht="12.75">
      <c r="A684" s="8"/>
      <c r="B684" s="59"/>
      <c r="C684" s="59"/>
      <c r="D684" s="1" t="s">
        <v>118</v>
      </c>
      <c r="E684" s="327">
        <f>+'EDAD Y GENERO'!BH45</f>
        <v>119</v>
      </c>
      <c r="F684" s="327">
        <f>+'EDAD Y GENERO'!BH14</f>
        <v>2224</v>
      </c>
      <c r="G684" s="1"/>
      <c r="H684" s="1"/>
      <c r="I684" s="60"/>
      <c r="J684" s="45"/>
      <c r="K684" s="45"/>
    </row>
    <row r="685" spans="1:11" s="13" customFormat="1" ht="12.75">
      <c r="A685" s="8"/>
      <c r="B685" s="59"/>
      <c r="C685" s="59"/>
      <c r="D685" s="1" t="s">
        <v>119</v>
      </c>
      <c r="E685" s="327">
        <f>+'EDAD Y GENERO'!BI45</f>
        <v>55</v>
      </c>
      <c r="F685" s="327">
        <f>+'EDAD Y GENERO'!BI14</f>
        <v>1013</v>
      </c>
      <c r="G685" s="1"/>
      <c r="H685" s="1"/>
      <c r="I685" s="60"/>
      <c r="J685" s="45"/>
      <c r="K685" s="45"/>
    </row>
    <row r="686" spans="1:11" s="13" customFormat="1" ht="12.75">
      <c r="A686" s="8"/>
      <c r="B686" s="59"/>
      <c r="C686" s="59"/>
      <c r="D686" s="1" t="s">
        <v>112</v>
      </c>
      <c r="E686" s="327">
        <f>SUM(E684:E685)</f>
        <v>174</v>
      </c>
      <c r="F686" s="327">
        <f>SUM(F684:F685)</f>
        <v>3237</v>
      </c>
      <c r="G686" s="1"/>
      <c r="H686" s="1"/>
      <c r="I686" s="60"/>
      <c r="J686" s="45"/>
      <c r="K686" s="45"/>
    </row>
    <row r="687" spans="1:11" s="13" customFormat="1" ht="12.75">
      <c r="A687" s="8"/>
      <c r="B687" s="59"/>
      <c r="C687" s="59"/>
      <c r="D687" s="1"/>
      <c r="E687" s="1"/>
      <c r="F687" s="1"/>
      <c r="G687" s="1"/>
      <c r="H687" s="1"/>
      <c r="I687" s="60"/>
      <c r="J687" s="45"/>
      <c r="K687" s="45"/>
    </row>
    <row r="688" spans="1:11" s="13" customFormat="1" ht="12.75">
      <c r="A688" s="8"/>
      <c r="B688" s="59"/>
      <c r="C688" s="59"/>
      <c r="D688" s="1"/>
      <c r="E688" s="1" t="s">
        <v>120</v>
      </c>
      <c r="F688" s="1" t="s">
        <v>121</v>
      </c>
      <c r="G688" s="1"/>
      <c r="H688" s="1"/>
      <c r="I688" s="60"/>
      <c r="J688" s="45"/>
      <c r="K688" s="45"/>
    </row>
    <row r="689" spans="1:11" s="13" customFormat="1" ht="12.75">
      <c r="A689" s="8"/>
      <c r="B689" s="59"/>
      <c r="C689" s="59"/>
      <c r="D689" s="1" t="s">
        <v>118</v>
      </c>
      <c r="E689" s="328">
        <f>+E684/$E$686</f>
        <v>0.6839080459770115</v>
      </c>
      <c r="F689" s="328">
        <f>+F684/$F$686</f>
        <v>0.6870559159715787</v>
      </c>
      <c r="G689" s="1"/>
      <c r="I689" s="60"/>
      <c r="J689" s="45"/>
      <c r="K689" s="45"/>
    </row>
    <row r="690" spans="1:11" s="13" customFormat="1" ht="12.75">
      <c r="A690" s="8"/>
      <c r="B690" s="59"/>
      <c r="C690" s="59"/>
      <c r="D690" s="1" t="s">
        <v>119</v>
      </c>
      <c r="E690" s="328">
        <f>+E685/$E$686</f>
        <v>0.3160919540229885</v>
      </c>
      <c r="F690" s="328">
        <f>+F685/$F$686</f>
        <v>0.3129440840284214</v>
      </c>
      <c r="G690" s="1"/>
      <c r="H690" s="1"/>
      <c r="I690" s="60"/>
      <c r="J690" s="45"/>
      <c r="K690" s="45"/>
    </row>
    <row r="691" spans="1:11" s="13" customFormat="1" ht="12.75">
      <c r="A691" s="8"/>
      <c r="B691" s="59"/>
      <c r="C691" s="59"/>
      <c r="D691" s="1" t="s">
        <v>112</v>
      </c>
      <c r="E691" s="328">
        <f>+E686/$E$686</f>
        <v>1</v>
      </c>
      <c r="F691" s="328">
        <v>1</v>
      </c>
      <c r="G691" s="1"/>
      <c r="H691" s="1"/>
      <c r="I691" s="60"/>
      <c r="J691" s="45"/>
      <c r="K691" s="45"/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1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</row>
    <row r="695" spans="1:11" s="13" customFormat="1" ht="12.75">
      <c r="A695" s="8"/>
      <c r="B695" s="59"/>
      <c r="C695" s="59"/>
      <c r="D695" s="3"/>
      <c r="E695" s="79" t="s">
        <v>127</v>
      </c>
      <c r="F695" s="329" t="s">
        <v>127</v>
      </c>
      <c r="G695" s="60"/>
      <c r="H695" s="60"/>
      <c r="I695" s="60"/>
      <c r="J695" s="45"/>
      <c r="K695" s="45"/>
    </row>
    <row r="696" spans="1:11" s="13" customFormat="1" ht="12.75">
      <c r="A696" s="8"/>
      <c r="B696" s="59"/>
      <c r="C696" s="59"/>
      <c r="D696" s="78" t="s">
        <v>122</v>
      </c>
      <c r="E696" s="80">
        <f>+F696/$F$700</f>
        <v>0.049885132709173066</v>
      </c>
      <c r="F696" s="48">
        <f>+'N° CONTRATOS Y SALDO AC.'!E45+'N° CONTRATOS Y SALDO AC.'!E180</f>
        <v>78.854916</v>
      </c>
      <c r="H696" s="60"/>
      <c r="I696" s="60"/>
      <c r="J696" s="45"/>
      <c r="K696" s="45"/>
    </row>
    <row r="697" spans="1:11" s="13" customFormat="1" ht="12.75">
      <c r="A697" s="8"/>
      <c r="B697" s="59"/>
      <c r="C697" s="59"/>
      <c r="D697" s="78" t="s">
        <v>123</v>
      </c>
      <c r="E697" s="80">
        <f>+F697/$F$700</f>
        <v>0.04859872183987664</v>
      </c>
      <c r="F697" s="48">
        <f>+'N° CONTRATOS Y SALDO AC.'!G45+'N° CONTRATOS Y SALDO AC.'!G180</f>
        <v>76.821448</v>
      </c>
      <c r="H697" s="60"/>
      <c r="I697" s="60"/>
      <c r="J697" s="45"/>
      <c r="K697" s="45"/>
    </row>
    <row r="698" spans="1:11" s="13" customFormat="1" ht="12.75">
      <c r="A698" s="8"/>
      <c r="B698" s="59"/>
      <c r="C698" s="59"/>
      <c r="D698" s="78" t="s">
        <v>124</v>
      </c>
      <c r="E698" s="80">
        <f>+F698/$F$700</f>
        <v>0.13801666963319725</v>
      </c>
      <c r="F698" s="48">
        <f>+'N° CONTRATOS Y SALDO AC.'!I45+'N° CONTRATOS Y SALDO AC.'!I180</f>
        <v>218.167063</v>
      </c>
      <c r="H698" s="60"/>
      <c r="I698" s="60"/>
      <c r="J698" s="45"/>
      <c r="K698" s="45"/>
    </row>
    <row r="699" spans="1:11" s="13" customFormat="1" ht="12.75">
      <c r="A699" s="8"/>
      <c r="B699" s="59"/>
      <c r="C699" s="59"/>
      <c r="D699" s="78" t="s">
        <v>125</v>
      </c>
      <c r="E699" s="80">
        <f>+F699/$F$700</f>
        <v>0.763499475817753</v>
      </c>
      <c r="F699" s="48">
        <f>+'N° CONTRATOS Y SALDO AC.'!K45+'N° CONTRATOS Y SALDO AC.'!K180</f>
        <v>1206.8863760000002</v>
      </c>
      <c r="H699" s="60"/>
      <c r="I699" s="60"/>
      <c r="J699" s="45"/>
      <c r="K699" s="45"/>
    </row>
    <row r="700" spans="1:11" s="13" customFormat="1" ht="12.75">
      <c r="A700" s="8"/>
      <c r="B700" s="59"/>
      <c r="C700" s="59"/>
      <c r="D700" s="81" t="s">
        <v>112</v>
      </c>
      <c r="E700" s="80">
        <f>+F700/$F$700</f>
        <v>1</v>
      </c>
      <c r="F700" s="48">
        <f>SUM(F696:F699)</f>
        <v>1580.7298030000002</v>
      </c>
      <c r="H700" s="60"/>
      <c r="I700" s="60"/>
      <c r="J700" s="45"/>
      <c r="K700" s="45"/>
    </row>
    <row r="701" spans="1:11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45"/>
    </row>
    <row r="702" spans="1:11" s="13" customFormat="1" ht="12.75">
      <c r="A702" s="8"/>
      <c r="B702" s="59"/>
      <c r="C702" s="59"/>
      <c r="D702" s="3"/>
      <c r="E702" s="79" t="s">
        <v>126</v>
      </c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78" t="s">
        <v>122</v>
      </c>
      <c r="E703" s="80">
        <f>+F703/$F$707</f>
        <v>0.05028673082163005</v>
      </c>
      <c r="F703" s="48">
        <f>+'N° CONTRATOS Y SALDO AC.'!E39+'N° CONTRATOS Y SALDO AC.'!E174</f>
        <v>80.12067</v>
      </c>
      <c r="G703" s="60"/>
      <c r="H703" s="60"/>
      <c r="I703" s="60"/>
      <c r="J703" s="45"/>
      <c r="K703" s="45"/>
    </row>
    <row r="704" spans="1:11" s="13" customFormat="1" ht="12.75">
      <c r="A704" s="8"/>
      <c r="B704" s="59"/>
      <c r="C704" s="59"/>
      <c r="D704" s="78" t="s">
        <v>123</v>
      </c>
      <c r="E704" s="80">
        <f>+F704/$F$707</f>
        <v>0.042456584295343026</v>
      </c>
      <c r="F704" s="48">
        <f>+'N° CONTRATOS Y SALDO AC.'!G39+'N° CONTRATOS Y SALDO AC.'!G174</f>
        <v>67.645081</v>
      </c>
      <c r="G704" s="60"/>
      <c r="H704" s="60"/>
      <c r="I704" s="60"/>
      <c r="J704" s="45"/>
      <c r="K704" s="45"/>
    </row>
    <row r="705" spans="1:11" s="13" customFormat="1" ht="12.75">
      <c r="A705" s="8"/>
      <c r="B705" s="59"/>
      <c r="C705" s="59"/>
      <c r="D705" s="78" t="s">
        <v>124</v>
      </c>
      <c r="E705" s="80">
        <f>+F705/$F$707</f>
        <v>0.16104493647327028</v>
      </c>
      <c r="F705" s="48">
        <f>+'N° CONTRATOS Y SALDO AC.'!I39+'N° CONTRATOS Y SALDO AC.'!I174</f>
        <v>256.58912399999997</v>
      </c>
      <c r="G705" s="60"/>
      <c r="H705" s="60"/>
      <c r="I705" s="60"/>
      <c r="J705" s="45"/>
      <c r="K705" s="45"/>
    </row>
    <row r="706" spans="1:11" s="13" customFormat="1" ht="12.75">
      <c r="A706" s="8"/>
      <c r="B706" s="59"/>
      <c r="C706" s="59"/>
      <c r="D706" s="78" t="s">
        <v>125</v>
      </c>
      <c r="E706" s="80">
        <f>+F706/$F$707</f>
        <v>0.7462117484097567</v>
      </c>
      <c r="F706" s="48">
        <f>+'N° CONTRATOS Y SALDO AC.'!K39+'N° CONTRATOS Y SALDO AC.'!K174</f>
        <v>1188.921695</v>
      </c>
      <c r="G706" s="60"/>
      <c r="H706" s="60"/>
      <c r="I706" s="60"/>
      <c r="J706" s="45"/>
      <c r="K706" s="45"/>
    </row>
    <row r="707" spans="1:11" s="13" customFormat="1" ht="12.75">
      <c r="A707" s="8"/>
      <c r="B707" s="59"/>
      <c r="C707" s="59"/>
      <c r="D707" s="81" t="s">
        <v>112</v>
      </c>
      <c r="E707" s="80">
        <f>+F707/$F$707</f>
        <v>1</v>
      </c>
      <c r="F707" s="48">
        <f>SUM(F703:F706)</f>
        <v>1593.27657</v>
      </c>
      <c r="G707" s="60"/>
      <c r="H707" s="60"/>
      <c r="I707" s="60"/>
      <c r="J707" s="45"/>
      <c r="K707" s="45"/>
    </row>
    <row r="708" spans="1:11" s="13" customFormat="1" ht="12.75">
      <c r="A708" s="8"/>
      <c r="B708" s="59"/>
      <c r="C708" s="59"/>
      <c r="D708" s="60"/>
      <c r="E708" s="60"/>
      <c r="F708" s="60"/>
      <c r="G708" s="60"/>
      <c r="H708" s="60"/>
      <c r="I708" s="60"/>
      <c r="J708" s="45"/>
      <c r="K708" s="45"/>
    </row>
    <row r="709" spans="1:11" s="13" customFormat="1" ht="12.75">
      <c r="A709" s="8"/>
      <c r="B709" s="59"/>
      <c r="C709" s="59"/>
      <c r="D709" s="60"/>
      <c r="E709" s="60"/>
      <c r="F709" s="60"/>
      <c r="G709" s="60"/>
      <c r="H709" s="60"/>
      <c r="I709" s="60"/>
      <c r="J709" s="45"/>
      <c r="K709" s="45"/>
    </row>
    <row r="710" spans="1:11" s="13" customFormat="1" ht="12.75">
      <c r="A710" s="8"/>
      <c r="B710" s="59"/>
      <c r="C710" s="59"/>
      <c r="D710" s="60"/>
      <c r="E710" s="60"/>
      <c r="F710" s="60"/>
      <c r="G710" s="60"/>
      <c r="H710" s="60"/>
      <c r="I710" s="60"/>
      <c r="J710" s="45"/>
      <c r="K710" s="45"/>
    </row>
    <row r="711" spans="1:11" s="13" customFormat="1" ht="12.75">
      <c r="A711" s="8"/>
      <c r="B711" s="59"/>
      <c r="C711" s="59"/>
      <c r="D711" s="60"/>
      <c r="E711" s="60"/>
      <c r="F711" s="60"/>
      <c r="G711" s="60"/>
      <c r="H711" s="60"/>
      <c r="I711" s="60"/>
      <c r="J711" s="45"/>
      <c r="K711" s="45"/>
    </row>
    <row r="712" spans="1:11" s="13" customFormat="1" ht="12.75">
      <c r="A712" s="8"/>
      <c r="B712" s="59"/>
      <c r="C712" s="59"/>
      <c r="D712" s="60"/>
      <c r="E712" s="60"/>
      <c r="F712" s="60"/>
      <c r="G712" s="60"/>
      <c r="H712" s="60"/>
      <c r="I712" s="60"/>
      <c r="J712" s="45"/>
      <c r="K712" s="45"/>
    </row>
    <row r="713" spans="1:11" s="13" customFormat="1" ht="12.75">
      <c r="A713" s="8"/>
      <c r="B713" s="59"/>
      <c r="C713" s="59"/>
      <c r="D713" s="60"/>
      <c r="E713" s="60"/>
      <c r="F713" s="60"/>
      <c r="G713" s="60"/>
      <c r="H713" s="60"/>
      <c r="I713" s="60"/>
      <c r="J713" s="45"/>
      <c r="K713" s="45"/>
    </row>
    <row r="714" spans="1:11" s="13" customFormat="1" ht="12.75">
      <c r="A714" s="8"/>
      <c r="B714" s="59"/>
      <c r="C714" s="59"/>
      <c r="D714" s="60"/>
      <c r="E714" s="60"/>
      <c r="F714" s="60"/>
      <c r="G714" s="60"/>
      <c r="H714" s="60"/>
      <c r="I714" s="60"/>
      <c r="J714" s="45"/>
      <c r="K714" s="45"/>
    </row>
    <row r="715" spans="1:11" s="13" customFormat="1" ht="12.75">
      <c r="A715" s="8"/>
      <c r="B715" s="59"/>
      <c r="C715" s="59"/>
      <c r="D715" s="60"/>
      <c r="E715" s="60"/>
      <c r="F715" s="60"/>
      <c r="G715" s="60"/>
      <c r="H715" s="60"/>
      <c r="I715" s="60"/>
      <c r="J715" s="45"/>
      <c r="K715" s="45"/>
    </row>
    <row r="716" spans="1:11" s="13" customFormat="1" ht="12.75">
      <c r="A716" s="8"/>
      <c r="B716" s="59"/>
      <c r="C716" s="59"/>
      <c r="D716" s="60"/>
      <c r="E716" s="60"/>
      <c r="F716" s="60"/>
      <c r="G716" s="60"/>
      <c r="H716" s="60"/>
      <c r="I716" s="60"/>
      <c r="J716" s="45"/>
      <c r="K716" s="45"/>
    </row>
    <row r="717" spans="1:11" s="13" customFormat="1" ht="12.75">
      <c r="A717" s="8"/>
      <c r="B717" s="59"/>
      <c r="C717" s="59"/>
      <c r="D717" s="60"/>
      <c r="E717" s="60"/>
      <c r="F717" s="60"/>
      <c r="G717" s="60"/>
      <c r="H717" s="60"/>
      <c r="I717" s="60"/>
      <c r="J717" s="45"/>
      <c r="K717" s="45"/>
    </row>
    <row r="718" spans="1:11" s="13" customFormat="1" ht="12.75">
      <c r="A718" s="8"/>
      <c r="B718" s="59"/>
      <c r="C718" s="59"/>
      <c r="D718" s="60"/>
      <c r="E718" s="60"/>
      <c r="F718" s="60"/>
      <c r="G718" s="60"/>
      <c r="H718" s="60"/>
      <c r="I718" s="60"/>
      <c r="J718" s="45"/>
      <c r="K718" s="45"/>
    </row>
    <row r="719" spans="1:11" s="13" customFormat="1" ht="12.75">
      <c r="A719" s="8"/>
      <c r="B719" s="59"/>
      <c r="C719" s="59"/>
      <c r="D719" s="60"/>
      <c r="E719" s="60"/>
      <c r="F719" s="60"/>
      <c r="G719" s="60"/>
      <c r="H719" s="60"/>
      <c r="I719" s="60"/>
      <c r="J719" s="45"/>
      <c r="K719" s="45"/>
    </row>
    <row r="720" spans="1:11" s="13" customFormat="1" ht="12.75">
      <c r="A720" s="8"/>
      <c r="B720" s="59"/>
      <c r="C720" s="59"/>
      <c r="D720" s="60"/>
      <c r="E720" s="60"/>
      <c r="F720" s="60"/>
      <c r="G720" s="60"/>
      <c r="H720" s="60"/>
      <c r="I720" s="60"/>
      <c r="J720" s="45"/>
      <c r="K720" s="45"/>
    </row>
    <row r="721" spans="1:11" s="13" customFormat="1" ht="12.75">
      <c r="A721" s="8"/>
      <c r="B721" s="59"/>
      <c r="C721" s="59"/>
      <c r="D721" s="60"/>
      <c r="E721" s="60"/>
      <c r="F721" s="60"/>
      <c r="G721" s="60"/>
      <c r="H721" s="60"/>
      <c r="I721" s="60"/>
      <c r="J721" s="45"/>
      <c r="K721" s="45"/>
    </row>
    <row r="722" spans="1:11" s="13" customFormat="1" ht="12.75">
      <c r="A722" s="8"/>
      <c r="B722" s="59"/>
      <c r="C722" s="59"/>
      <c r="D722" s="60"/>
      <c r="E722" s="60"/>
      <c r="F722" s="60"/>
      <c r="G722" s="60"/>
      <c r="H722" s="60"/>
      <c r="I722" s="60"/>
      <c r="J722" s="45"/>
      <c r="K722" s="45"/>
    </row>
    <row r="723" spans="1:11" s="13" customFormat="1" ht="12.75">
      <c r="A723" s="8"/>
      <c r="B723" s="59"/>
      <c r="C723" s="59"/>
      <c r="D723" s="60"/>
      <c r="E723" s="60"/>
      <c r="F723" s="60"/>
      <c r="G723" s="60"/>
      <c r="H723" s="60"/>
      <c r="I723" s="60"/>
      <c r="J723" s="45"/>
      <c r="K723" s="45"/>
    </row>
    <row r="724" spans="1:11" s="13" customFormat="1" ht="12.75">
      <c r="A724" s="8"/>
      <c r="B724" s="59"/>
      <c r="C724" s="59"/>
      <c r="D724" s="60"/>
      <c r="E724" s="60"/>
      <c r="F724" s="60"/>
      <c r="G724" s="60"/>
      <c r="H724" s="60"/>
      <c r="I724" s="60"/>
      <c r="J724" s="45"/>
      <c r="K724" s="45"/>
    </row>
    <row r="725" spans="1:11" s="13" customFormat="1" ht="12.75">
      <c r="A725" s="8"/>
      <c r="B725" s="59"/>
      <c r="C725" s="59"/>
      <c r="D725" s="60"/>
      <c r="E725" s="60"/>
      <c r="F725" s="60"/>
      <c r="G725" s="60"/>
      <c r="H725" s="60"/>
      <c r="I725" s="60"/>
      <c r="J725" s="45"/>
      <c r="K725" s="45"/>
    </row>
    <row r="726" spans="1:11" s="13" customFormat="1" ht="12.75">
      <c r="A726" s="8"/>
      <c r="B726" s="59"/>
      <c r="C726" s="59"/>
      <c r="D726" s="60"/>
      <c r="E726" s="60"/>
      <c r="F726" s="60"/>
      <c r="G726" s="60"/>
      <c r="H726" s="60"/>
      <c r="I726" s="60"/>
      <c r="J726" s="45"/>
      <c r="K726" s="45"/>
    </row>
    <row r="727" spans="1:11" s="13" customFormat="1" ht="12.75">
      <c r="A727" s="8"/>
      <c r="B727" s="59"/>
      <c r="C727" s="59"/>
      <c r="D727" s="60"/>
      <c r="E727" s="60"/>
      <c r="F727" s="60"/>
      <c r="G727" s="60"/>
      <c r="H727" s="60"/>
      <c r="I727" s="60"/>
      <c r="J727" s="45"/>
      <c r="K727" s="45"/>
    </row>
    <row r="728" spans="1:11" s="13" customFormat="1" ht="12.75">
      <c r="A728" s="8"/>
      <c r="B728" s="59"/>
      <c r="C728" s="59"/>
      <c r="D728" s="60"/>
      <c r="E728" s="60"/>
      <c r="F728" s="60"/>
      <c r="G728" s="60"/>
      <c r="H728" s="60"/>
      <c r="I728" s="60"/>
      <c r="J728" s="45"/>
      <c r="K728" s="45"/>
    </row>
    <row r="729" spans="1:11" s="13" customFormat="1" ht="12.75">
      <c r="A729" s="8"/>
      <c r="B729" s="59"/>
      <c r="C729" s="59"/>
      <c r="D729" s="60"/>
      <c r="E729" s="60"/>
      <c r="F729" s="60"/>
      <c r="G729" s="60"/>
      <c r="H729" s="60"/>
      <c r="I729" s="60"/>
      <c r="J729" s="45"/>
      <c r="K729" s="45"/>
    </row>
    <row r="730" spans="1:11" s="13" customFormat="1" ht="12.75">
      <c r="A730" s="8"/>
      <c r="B730" s="59"/>
      <c r="C730" s="59"/>
      <c r="D730" s="60"/>
      <c r="E730" s="60"/>
      <c r="F730" s="60"/>
      <c r="G730" s="60"/>
      <c r="H730" s="60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60"/>
      <c r="E734" s="60"/>
      <c r="F734" s="60"/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60"/>
      <c r="E735" s="60"/>
      <c r="F735" s="60"/>
      <c r="G735" s="60"/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60"/>
      <c r="E736" s="60"/>
      <c r="F736" s="60"/>
      <c r="G736" s="60"/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60"/>
      <c r="E737" s="60"/>
      <c r="F737" s="60"/>
      <c r="G737" s="60"/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60"/>
      <c r="E738" s="60"/>
      <c r="F738" s="60"/>
      <c r="G738" s="60"/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60"/>
      <c r="E739" s="60"/>
      <c r="F739" s="60"/>
      <c r="G739" s="60"/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60"/>
      <c r="E741" s="60"/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60"/>
      <c r="E742" s="60"/>
      <c r="F742" s="60"/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60"/>
      <c r="E743" s="60"/>
      <c r="F743" s="60"/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60"/>
      <c r="E744" s="60"/>
      <c r="F744" s="60"/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60"/>
      <c r="E745" s="60"/>
      <c r="F745" s="60"/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60"/>
      <c r="E746" s="60"/>
      <c r="F746" s="60"/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2:11" s="13" customFormat="1" ht="12.75">
      <c r="B1959" s="82"/>
      <c r="C1959" s="82"/>
      <c r="D1959" s="83"/>
      <c r="E1959" s="83"/>
      <c r="F1959" s="83"/>
      <c r="G1959" s="83"/>
      <c r="H1959" s="83"/>
      <c r="I1959" s="83"/>
      <c r="J1959" s="45"/>
      <c r="K1959" s="45"/>
    </row>
    <row r="1960" spans="2:11" s="13" customFormat="1" ht="12.75">
      <c r="B1960" s="82"/>
      <c r="C1960" s="82"/>
      <c r="D1960" s="83"/>
      <c r="E1960" s="83"/>
      <c r="F1960" s="83"/>
      <c r="G1960" s="83"/>
      <c r="H1960" s="83"/>
      <c r="I1960" s="83"/>
      <c r="J1960" s="45"/>
      <c r="K1960" s="45"/>
    </row>
    <row r="1961" spans="2:11" s="13" customFormat="1" ht="12.75">
      <c r="B1961" s="82"/>
      <c r="C1961" s="82"/>
      <c r="D1961" s="83"/>
      <c r="E1961" s="83"/>
      <c r="F1961" s="83"/>
      <c r="G1961" s="83"/>
      <c r="H1961" s="83"/>
      <c r="I1961" s="83"/>
      <c r="J1961" s="45"/>
      <c r="K1961" s="45"/>
    </row>
    <row r="1962" spans="2:11" s="13" customFormat="1" ht="12.75">
      <c r="B1962" s="82"/>
      <c r="C1962" s="82"/>
      <c r="D1962" s="83"/>
      <c r="E1962" s="83"/>
      <c r="F1962" s="83"/>
      <c r="G1962" s="83"/>
      <c r="H1962" s="83"/>
      <c r="I1962" s="83"/>
      <c r="J1962" s="45"/>
      <c r="K1962" s="45"/>
    </row>
    <row r="1963" spans="2:11" s="13" customFormat="1" ht="12.75">
      <c r="B1963" s="82"/>
      <c r="C1963" s="82"/>
      <c r="D1963" s="83"/>
      <c r="E1963" s="83"/>
      <c r="F1963" s="83"/>
      <c r="G1963" s="83"/>
      <c r="H1963" s="83"/>
      <c r="I1963" s="83"/>
      <c r="J1963" s="45"/>
      <c r="K1963" s="45"/>
    </row>
    <row r="1964" spans="2:11" s="13" customFormat="1" ht="12.75">
      <c r="B1964" s="82"/>
      <c r="C1964" s="82"/>
      <c r="D1964" s="83"/>
      <c r="E1964" s="83"/>
      <c r="F1964" s="83"/>
      <c r="G1964" s="83"/>
      <c r="H1964" s="83"/>
      <c r="I1964" s="83"/>
      <c r="J1964" s="45"/>
      <c r="K1964" s="45"/>
    </row>
    <row r="1965" spans="2:11" s="13" customFormat="1" ht="12.75">
      <c r="B1965" s="82"/>
      <c r="C1965" s="82"/>
      <c r="D1965" s="83"/>
      <c r="E1965" s="83"/>
      <c r="F1965" s="83"/>
      <c r="G1965" s="83"/>
      <c r="H1965" s="83"/>
      <c r="I1965" s="83"/>
      <c r="J1965" s="45"/>
      <c r="K1965" s="45"/>
    </row>
    <row r="1966" spans="2:11" s="13" customFormat="1" ht="12.75">
      <c r="B1966" s="82"/>
      <c r="C1966" s="82"/>
      <c r="D1966" s="83"/>
      <c r="E1966" s="83"/>
      <c r="F1966" s="83"/>
      <c r="G1966" s="83"/>
      <c r="H1966" s="83"/>
      <c r="I1966" s="83"/>
      <c r="J1966" s="45"/>
      <c r="K1966" s="45"/>
    </row>
    <row r="1967" spans="2:11" s="13" customFormat="1" ht="12.75">
      <c r="B1967" s="82"/>
      <c r="C1967" s="82"/>
      <c r="D1967" s="83"/>
      <c r="E1967" s="83"/>
      <c r="F1967" s="83"/>
      <c r="G1967" s="83"/>
      <c r="H1967" s="83"/>
      <c r="I1967" s="83"/>
      <c r="J1967" s="45"/>
      <c r="K1967" s="45"/>
    </row>
    <row r="1968" spans="2:11" s="13" customFormat="1" ht="12.75">
      <c r="B1968" s="82"/>
      <c r="C1968" s="82"/>
      <c r="D1968" s="83"/>
      <c r="E1968" s="83"/>
      <c r="F1968" s="83"/>
      <c r="G1968" s="83"/>
      <c r="H1968" s="83"/>
      <c r="I1968" s="83"/>
      <c r="J1968" s="45"/>
      <c r="K1968" s="45"/>
    </row>
    <row r="1969" spans="2:11" s="13" customFormat="1" ht="12.75">
      <c r="B1969" s="82"/>
      <c r="C1969" s="82"/>
      <c r="D1969" s="83"/>
      <c r="E1969" s="83"/>
      <c r="F1969" s="83"/>
      <c r="G1969" s="83"/>
      <c r="H1969" s="83"/>
      <c r="I1969" s="83"/>
      <c r="J1969" s="45"/>
      <c r="K1969" s="45"/>
    </row>
    <row r="1970" spans="2:11" s="13" customFormat="1" ht="12.75">
      <c r="B1970" s="82"/>
      <c r="C1970" s="82"/>
      <c r="D1970" s="83"/>
      <c r="E1970" s="83"/>
      <c r="F1970" s="83"/>
      <c r="G1970" s="83"/>
      <c r="H1970" s="83"/>
      <c r="I1970" s="83"/>
      <c r="J1970" s="45"/>
      <c r="K1970" s="45"/>
    </row>
    <row r="1971" spans="2:11" s="13" customFormat="1" ht="12.75">
      <c r="B1971" s="82"/>
      <c r="C1971" s="82"/>
      <c r="D1971" s="83"/>
      <c r="E1971" s="83"/>
      <c r="F1971" s="83"/>
      <c r="G1971" s="83"/>
      <c r="H1971" s="83"/>
      <c r="I1971" s="83"/>
      <c r="J1971" s="45"/>
      <c r="K1971" s="45"/>
    </row>
    <row r="1972" spans="2:11" s="13" customFormat="1" ht="12.75">
      <c r="B1972" s="82"/>
      <c r="C1972" s="82"/>
      <c r="D1972" s="83"/>
      <c r="E1972" s="83"/>
      <c r="F1972" s="83"/>
      <c r="G1972" s="83"/>
      <c r="H1972" s="83"/>
      <c r="I1972" s="83"/>
      <c r="J1972" s="45"/>
      <c r="K1972" s="45"/>
    </row>
    <row r="1973" spans="2:11" s="13" customFormat="1" ht="12.75">
      <c r="B1973" s="82"/>
      <c r="C1973" s="82"/>
      <c r="D1973" s="83"/>
      <c r="E1973" s="83"/>
      <c r="F1973" s="83"/>
      <c r="G1973" s="83"/>
      <c r="H1973" s="83"/>
      <c r="I1973" s="83"/>
      <c r="J1973" s="45"/>
      <c r="K1973" s="45"/>
    </row>
    <row r="1974" spans="2:11" s="13" customFormat="1" ht="12.75">
      <c r="B1974" s="82"/>
      <c r="C1974" s="82"/>
      <c r="D1974" s="83"/>
      <c r="E1974" s="83"/>
      <c r="F1974" s="83"/>
      <c r="G1974" s="83"/>
      <c r="H1974" s="83"/>
      <c r="I1974" s="83"/>
      <c r="J1974" s="45"/>
      <c r="K1974" s="45"/>
    </row>
    <row r="1975" spans="2:11" s="13" customFormat="1" ht="12.75">
      <c r="B1975" s="82"/>
      <c r="C1975" s="82"/>
      <c r="D1975" s="83"/>
      <c r="E1975" s="83"/>
      <c r="F1975" s="83"/>
      <c r="G1975" s="83"/>
      <c r="H1975" s="83"/>
      <c r="I1975" s="83"/>
      <c r="J1975" s="45"/>
      <c r="K1975" s="45"/>
    </row>
    <row r="1976" spans="2:11" s="13" customFormat="1" ht="12.75">
      <c r="B1976" s="82"/>
      <c r="C1976" s="82"/>
      <c r="D1976" s="83"/>
      <c r="E1976" s="83"/>
      <c r="F1976" s="83"/>
      <c r="G1976" s="83"/>
      <c r="H1976" s="83"/>
      <c r="I1976" s="83"/>
      <c r="J1976" s="45"/>
      <c r="K1976" s="45"/>
    </row>
    <row r="1977" spans="2:11" s="13" customFormat="1" ht="12.75">
      <c r="B1977" s="82"/>
      <c r="C1977" s="82"/>
      <c r="D1977" s="83"/>
      <c r="E1977" s="83"/>
      <c r="F1977" s="83"/>
      <c r="G1977" s="83"/>
      <c r="H1977" s="83"/>
      <c r="I1977" s="83"/>
      <c r="J1977" s="45"/>
      <c r="K1977" s="45"/>
    </row>
    <row r="1978" spans="2:11" s="13" customFormat="1" ht="12.75">
      <c r="B1978" s="82"/>
      <c r="C1978" s="82"/>
      <c r="D1978" s="83"/>
      <c r="E1978" s="83"/>
      <c r="F1978" s="83"/>
      <c r="G1978" s="83"/>
      <c r="H1978" s="83"/>
      <c r="I1978" s="83"/>
      <c r="J1978" s="45"/>
      <c r="K1978" s="45"/>
    </row>
    <row r="1979" spans="2:11" s="13" customFormat="1" ht="12.75">
      <c r="B1979" s="82"/>
      <c r="C1979" s="82"/>
      <c r="D1979" s="83"/>
      <c r="E1979" s="83"/>
      <c r="F1979" s="83"/>
      <c r="G1979" s="83"/>
      <c r="H1979" s="83"/>
      <c r="I1979" s="83"/>
      <c r="J1979" s="45"/>
      <c r="K1979" s="45"/>
    </row>
    <row r="1980" spans="2:11" s="13" customFormat="1" ht="12.75">
      <c r="B1980" s="82"/>
      <c r="C1980" s="82"/>
      <c r="D1980" s="83"/>
      <c r="E1980" s="83"/>
      <c r="F1980" s="83"/>
      <c r="G1980" s="83"/>
      <c r="H1980" s="83"/>
      <c r="I1980" s="83"/>
      <c r="J1980" s="45"/>
      <c r="K1980" s="45"/>
    </row>
    <row r="1981" spans="2:11" s="13" customFormat="1" ht="12.75">
      <c r="B1981" s="82"/>
      <c r="C1981" s="82"/>
      <c r="D1981" s="83"/>
      <c r="E1981" s="83"/>
      <c r="F1981" s="83"/>
      <c r="G1981" s="83"/>
      <c r="H1981" s="83"/>
      <c r="I1981" s="83"/>
      <c r="J1981" s="45"/>
      <c r="K1981" s="45"/>
    </row>
    <row r="1982" spans="2:11" s="13" customFormat="1" ht="12.75">
      <c r="B1982" s="82"/>
      <c r="C1982" s="82"/>
      <c r="D1982" s="83"/>
      <c r="E1982" s="83"/>
      <c r="F1982" s="83"/>
      <c r="G1982" s="83"/>
      <c r="H1982" s="83"/>
      <c r="I1982" s="83"/>
      <c r="J1982" s="45"/>
      <c r="K1982" s="45"/>
    </row>
    <row r="1983" spans="2:11" s="13" customFormat="1" ht="12.75">
      <c r="B1983" s="82"/>
      <c r="C1983" s="82"/>
      <c r="D1983" s="83"/>
      <c r="E1983" s="83"/>
      <c r="F1983" s="83"/>
      <c r="G1983" s="83"/>
      <c r="H1983" s="83"/>
      <c r="I1983" s="83"/>
      <c r="J1983" s="45"/>
      <c r="K1983" s="45"/>
    </row>
    <row r="1984" spans="2:11" s="13" customFormat="1" ht="12.75">
      <c r="B1984" s="82"/>
      <c r="C1984" s="82"/>
      <c r="D1984" s="83"/>
      <c r="E1984" s="83"/>
      <c r="F1984" s="83"/>
      <c r="G1984" s="83"/>
      <c r="H1984" s="83"/>
      <c r="I1984" s="83"/>
      <c r="J1984" s="45"/>
      <c r="K1984" s="45"/>
    </row>
    <row r="1985" spans="2:11" s="13" customFormat="1" ht="12.75">
      <c r="B1985" s="82"/>
      <c r="C1985" s="82"/>
      <c r="D1985" s="83"/>
      <c r="E1985" s="83"/>
      <c r="F1985" s="83"/>
      <c r="G1985" s="83"/>
      <c r="H1985" s="83"/>
      <c r="I1985" s="83"/>
      <c r="J1985" s="45"/>
      <c r="K1985" s="45"/>
    </row>
    <row r="1986" spans="2:11" s="13" customFormat="1" ht="12.75">
      <c r="B1986" s="82"/>
      <c r="C1986" s="82"/>
      <c r="D1986" s="83"/>
      <c r="E1986" s="83"/>
      <c r="F1986" s="83"/>
      <c r="G1986" s="83"/>
      <c r="H1986" s="83"/>
      <c r="I1986" s="83"/>
      <c r="J1986" s="45"/>
      <c r="K1986" s="45"/>
    </row>
    <row r="1987" spans="2:11" s="13" customFormat="1" ht="12.75">
      <c r="B1987" s="82"/>
      <c r="C1987" s="82"/>
      <c r="D1987" s="83"/>
      <c r="E1987" s="83"/>
      <c r="F1987" s="83"/>
      <c r="G1987" s="83"/>
      <c r="H1987" s="83"/>
      <c r="I1987" s="83"/>
      <c r="J1987" s="45"/>
      <c r="K1987" s="45"/>
    </row>
    <row r="1988" spans="2:11" s="13" customFormat="1" ht="12.75">
      <c r="B1988" s="82"/>
      <c r="C1988" s="82"/>
      <c r="D1988" s="83"/>
      <c r="E1988" s="83"/>
      <c r="F1988" s="83"/>
      <c r="G1988" s="83"/>
      <c r="H1988" s="83"/>
      <c r="I1988" s="83"/>
      <c r="J1988" s="45"/>
      <c r="K1988" s="45"/>
    </row>
    <row r="1989" spans="2:11" s="13" customFormat="1" ht="12.75">
      <c r="B1989" s="82"/>
      <c r="C1989" s="82"/>
      <c r="D1989" s="83"/>
      <c r="E1989" s="83"/>
      <c r="F1989" s="83"/>
      <c r="G1989" s="83"/>
      <c r="H1989" s="83"/>
      <c r="I1989" s="83"/>
      <c r="J1989" s="45"/>
      <c r="K1989" s="45"/>
    </row>
    <row r="1990" spans="2:11" s="13" customFormat="1" ht="12.75">
      <c r="B1990" s="82"/>
      <c r="C1990" s="82"/>
      <c r="D1990" s="83"/>
      <c r="E1990" s="83"/>
      <c r="F1990" s="83"/>
      <c r="G1990" s="83"/>
      <c r="H1990" s="83"/>
      <c r="I1990" s="83"/>
      <c r="J1990" s="45"/>
      <c r="K1990" s="45"/>
    </row>
    <row r="1991" spans="2:11" s="13" customFormat="1" ht="12.75">
      <c r="B1991" s="82"/>
      <c r="C1991" s="82"/>
      <c r="D1991" s="83"/>
      <c r="E1991" s="83"/>
      <c r="F1991" s="83"/>
      <c r="G1991" s="83"/>
      <c r="H1991" s="83"/>
      <c r="I1991" s="83"/>
      <c r="J1991" s="45"/>
      <c r="K1991" s="45"/>
    </row>
    <row r="1992" spans="2:11" s="13" customFormat="1" ht="12.75">
      <c r="B1992" s="82"/>
      <c r="C1992" s="82"/>
      <c r="D1992" s="83"/>
      <c r="E1992" s="83"/>
      <c r="F1992" s="83"/>
      <c r="G1992" s="83"/>
      <c r="H1992" s="83"/>
      <c r="I1992" s="83"/>
      <c r="J1992" s="45"/>
      <c r="K1992" s="45"/>
    </row>
    <row r="1993" spans="2:11" s="13" customFormat="1" ht="12.75">
      <c r="B1993" s="82"/>
      <c r="C1993" s="82"/>
      <c r="D1993" s="83"/>
      <c r="E1993" s="83"/>
      <c r="F1993" s="83"/>
      <c r="G1993" s="83"/>
      <c r="H1993" s="83"/>
      <c r="I1993" s="83"/>
      <c r="J1993" s="45"/>
      <c r="K1993" s="45"/>
    </row>
    <row r="1994" spans="2:11" s="13" customFormat="1" ht="12.75">
      <c r="B1994" s="82"/>
      <c r="C1994" s="82"/>
      <c r="D1994" s="83"/>
      <c r="E1994" s="83"/>
      <c r="F1994" s="83"/>
      <c r="G1994" s="83"/>
      <c r="H1994" s="83"/>
      <c r="I1994" s="83"/>
      <c r="J1994" s="45"/>
      <c r="K1994" s="45"/>
    </row>
    <row r="1995" spans="2:11" s="13" customFormat="1" ht="12.75">
      <c r="B1995" s="82"/>
      <c r="C1995" s="82"/>
      <c r="D1995" s="83"/>
      <c r="E1995" s="83"/>
      <c r="F1995" s="83"/>
      <c r="G1995" s="83"/>
      <c r="H1995" s="83"/>
      <c r="I1995" s="83"/>
      <c r="J1995" s="45"/>
      <c r="K1995" s="45"/>
    </row>
    <row r="1996" spans="2:11" s="13" customFormat="1" ht="12.75">
      <c r="B1996" s="82"/>
      <c r="C1996" s="82"/>
      <c r="D1996" s="83"/>
      <c r="E1996" s="83"/>
      <c r="F1996" s="83"/>
      <c r="G1996" s="83"/>
      <c r="H1996" s="83"/>
      <c r="I1996" s="83"/>
      <c r="J1996" s="45"/>
      <c r="K1996" s="45"/>
    </row>
    <row r="1997" spans="2:11" s="13" customFormat="1" ht="12.75">
      <c r="B1997" s="82"/>
      <c r="C1997" s="82"/>
      <c r="D1997" s="83"/>
      <c r="E1997" s="83"/>
      <c r="F1997" s="83"/>
      <c r="G1997" s="83"/>
      <c r="H1997" s="83"/>
      <c r="I1997" s="83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ht="12.75">
      <c r="B2487" s="84"/>
      <c r="C2487" s="84"/>
      <c r="D2487" s="85"/>
      <c r="E2487" s="85"/>
      <c r="F2487" s="85"/>
      <c r="G2487" s="85"/>
      <c r="H2487" s="85"/>
      <c r="I2487" s="85"/>
      <c r="J2487" s="41"/>
      <c r="K2487" s="41"/>
    </row>
    <row r="2488" spans="2:11" ht="12.75">
      <c r="B2488" s="84"/>
      <c r="C2488" s="84"/>
      <c r="D2488" s="85"/>
      <c r="E2488" s="85"/>
      <c r="F2488" s="85"/>
      <c r="G2488" s="85"/>
      <c r="H2488" s="85"/>
      <c r="I2488" s="85"/>
      <c r="J2488" s="41"/>
      <c r="K2488" s="41"/>
    </row>
    <row r="2489" spans="2:11" ht="12.75">
      <c r="B2489" s="84"/>
      <c r="C2489" s="84"/>
      <c r="D2489" s="85"/>
      <c r="E2489" s="85"/>
      <c r="F2489" s="85"/>
      <c r="G2489" s="85"/>
      <c r="H2489" s="85"/>
      <c r="I2489" s="85"/>
      <c r="J2489" s="41"/>
      <c r="K2489" s="41"/>
    </row>
    <row r="2490" spans="2:11" ht="12.75">
      <c r="B2490" s="84"/>
      <c r="C2490" s="84"/>
      <c r="D2490" s="85"/>
      <c r="E2490" s="85"/>
      <c r="F2490" s="85"/>
      <c r="G2490" s="85"/>
      <c r="H2490" s="85"/>
      <c r="I2490" s="85"/>
      <c r="J2490" s="41"/>
      <c r="K2490" s="41"/>
    </row>
    <row r="2491" spans="2:11" ht="12.75">
      <c r="B2491" s="84"/>
      <c r="C2491" s="84"/>
      <c r="D2491" s="85"/>
      <c r="E2491" s="85"/>
      <c r="F2491" s="85"/>
      <c r="G2491" s="85"/>
      <c r="H2491" s="85"/>
      <c r="I2491" s="85"/>
      <c r="J2491" s="41"/>
      <c r="K2491" s="41"/>
    </row>
    <row r="2492" spans="2:11" ht="12.75">
      <c r="B2492" s="84"/>
      <c r="C2492" s="84"/>
      <c r="D2492" s="85"/>
      <c r="E2492" s="85"/>
      <c r="F2492" s="85"/>
      <c r="G2492" s="85"/>
      <c r="H2492" s="85"/>
      <c r="I2492" s="85"/>
      <c r="J2492" s="41"/>
      <c r="K2492" s="41"/>
    </row>
    <row r="2493" spans="2:11" ht="12.75">
      <c r="B2493" s="84"/>
      <c r="C2493" s="84"/>
      <c r="D2493" s="85"/>
      <c r="E2493" s="85"/>
      <c r="F2493" s="85"/>
      <c r="G2493" s="85"/>
      <c r="H2493" s="85"/>
      <c r="I2493" s="85"/>
      <c r="J2493" s="41"/>
      <c r="K2493" s="41"/>
    </row>
    <row r="2494" spans="2:11" ht="12.75">
      <c r="B2494" s="84"/>
      <c r="C2494" s="84"/>
      <c r="D2494" s="85"/>
      <c r="E2494" s="85"/>
      <c r="F2494" s="85"/>
      <c r="G2494" s="85"/>
      <c r="H2494" s="85"/>
      <c r="I2494" s="85"/>
      <c r="J2494" s="41"/>
      <c r="K2494" s="41"/>
    </row>
    <row r="2495" spans="2:11" ht="12.75">
      <c r="B2495" s="84"/>
      <c r="C2495" s="84"/>
      <c r="D2495" s="85"/>
      <c r="E2495" s="85"/>
      <c r="F2495" s="85"/>
      <c r="G2495" s="85"/>
      <c r="H2495" s="85"/>
      <c r="I2495" s="85"/>
      <c r="J2495" s="41"/>
      <c r="K2495" s="41"/>
    </row>
    <row r="2496" spans="2:11" ht="12.75">
      <c r="B2496" s="84"/>
      <c r="C2496" s="84"/>
      <c r="D2496" s="85"/>
      <c r="E2496" s="85"/>
      <c r="F2496" s="85"/>
      <c r="G2496" s="85"/>
      <c r="H2496" s="85"/>
      <c r="I2496" s="85"/>
      <c r="J2496" s="41"/>
      <c r="K2496" s="41"/>
    </row>
    <row r="2497" spans="2:11" ht="12.75">
      <c r="B2497" s="84"/>
      <c r="C2497" s="84"/>
      <c r="D2497" s="85"/>
      <c r="E2497" s="85"/>
      <c r="F2497" s="85"/>
      <c r="G2497" s="85"/>
      <c r="H2497" s="85"/>
      <c r="I2497" s="85"/>
      <c r="J2497" s="41"/>
      <c r="K2497" s="41"/>
    </row>
    <row r="2498" spans="2:11" ht="12.75">
      <c r="B2498" s="84"/>
      <c r="C2498" s="84"/>
      <c r="D2498" s="85"/>
      <c r="E2498" s="85"/>
      <c r="F2498" s="85"/>
      <c r="G2498" s="85"/>
      <c r="H2498" s="85"/>
      <c r="I2498" s="85"/>
      <c r="J2498" s="41"/>
      <c r="K2498" s="41"/>
    </row>
    <row r="2499" spans="2:11" ht="12.75">
      <c r="B2499" s="84"/>
      <c r="C2499" s="84"/>
      <c r="D2499" s="85"/>
      <c r="E2499" s="85"/>
      <c r="F2499" s="85"/>
      <c r="G2499" s="85"/>
      <c r="H2499" s="85"/>
      <c r="I2499" s="85"/>
      <c r="J2499" s="41"/>
      <c r="K2499" s="41"/>
    </row>
    <row r="2500" spans="2:11" ht="12.75">
      <c r="B2500" s="84"/>
      <c r="C2500" s="84"/>
      <c r="D2500" s="85"/>
      <c r="E2500" s="85"/>
      <c r="F2500" s="85"/>
      <c r="G2500" s="85"/>
      <c r="H2500" s="85"/>
      <c r="I2500" s="85"/>
      <c r="J2500" s="41"/>
      <c r="K2500" s="41"/>
    </row>
    <row r="2501" spans="2:11" ht="12.75">
      <c r="B2501" s="84"/>
      <c r="C2501" s="84"/>
      <c r="D2501" s="85"/>
      <c r="E2501" s="85"/>
      <c r="F2501" s="85"/>
      <c r="G2501" s="85"/>
      <c r="H2501" s="85"/>
      <c r="I2501" s="85"/>
      <c r="J2501" s="41"/>
      <c r="K2501" s="41"/>
    </row>
    <row r="2502" spans="2:11" ht="12.75">
      <c r="B2502" s="84"/>
      <c r="C2502" s="84"/>
      <c r="D2502" s="85"/>
      <c r="E2502" s="85"/>
      <c r="F2502" s="85"/>
      <c r="G2502" s="85"/>
      <c r="H2502" s="85"/>
      <c r="I2502" s="85"/>
      <c r="J2502" s="41"/>
      <c r="K2502" s="41"/>
    </row>
    <row r="2503" spans="2:11" ht="12.75">
      <c r="B2503" s="84"/>
      <c r="C2503" s="84"/>
      <c r="D2503" s="85"/>
      <c r="E2503" s="85"/>
      <c r="F2503" s="85"/>
      <c r="G2503" s="85"/>
      <c r="H2503" s="85"/>
      <c r="I2503" s="85"/>
      <c r="J2503" s="41"/>
      <c r="K2503" s="41"/>
    </row>
    <row r="2504" spans="2:11" ht="12.75">
      <c r="B2504" s="84"/>
      <c r="C2504" s="84"/>
      <c r="D2504" s="85"/>
      <c r="E2504" s="85"/>
      <c r="F2504" s="85"/>
      <c r="G2504" s="85"/>
      <c r="H2504" s="85"/>
      <c r="I2504" s="85"/>
      <c r="J2504" s="41"/>
      <c r="K2504" s="41"/>
    </row>
    <row r="2505" spans="2:11" ht="12.75">
      <c r="B2505" s="84"/>
      <c r="C2505" s="84"/>
      <c r="D2505" s="85"/>
      <c r="E2505" s="85"/>
      <c r="F2505" s="85"/>
      <c r="G2505" s="85"/>
      <c r="H2505" s="85"/>
      <c r="I2505" s="85"/>
      <c r="J2505" s="41"/>
      <c r="K2505" s="41"/>
    </row>
    <row r="2506" spans="2:11" ht="12.75">
      <c r="B2506" s="84"/>
      <c r="C2506" s="84"/>
      <c r="D2506" s="85"/>
      <c r="E2506" s="85"/>
      <c r="F2506" s="85"/>
      <c r="G2506" s="85"/>
      <c r="H2506" s="85"/>
      <c r="I2506" s="85"/>
      <c r="J2506" s="41"/>
      <c r="K2506" s="41"/>
    </row>
    <row r="2507" spans="2:11" ht="12.75">
      <c r="B2507" s="84"/>
      <c r="C2507" s="84"/>
      <c r="D2507" s="85"/>
      <c r="E2507" s="85"/>
      <c r="F2507" s="85"/>
      <c r="G2507" s="85"/>
      <c r="H2507" s="85"/>
      <c r="I2507" s="85"/>
      <c r="J2507" s="41"/>
      <c r="K2507" s="41"/>
    </row>
    <row r="2508" spans="2:11" ht="12.75">
      <c r="B2508" s="84"/>
      <c r="C2508" s="84"/>
      <c r="D2508" s="85"/>
      <c r="E2508" s="85"/>
      <c r="F2508" s="85"/>
      <c r="G2508" s="85"/>
      <c r="H2508" s="85"/>
      <c r="I2508" s="85"/>
      <c r="J2508" s="41"/>
      <c r="K2508" s="41"/>
    </row>
    <row r="2509" spans="2:11" ht="12.75">
      <c r="B2509" s="84"/>
      <c r="C2509" s="84"/>
      <c r="D2509" s="85"/>
      <c r="E2509" s="85"/>
      <c r="F2509" s="85"/>
      <c r="G2509" s="85"/>
      <c r="H2509" s="85"/>
      <c r="I2509" s="85"/>
      <c r="J2509" s="41"/>
      <c r="K2509" s="41"/>
    </row>
    <row r="2510" spans="2:11" ht="12.75">
      <c r="B2510" s="84"/>
      <c r="C2510" s="84"/>
      <c r="D2510" s="85"/>
      <c r="E2510" s="85"/>
      <c r="F2510" s="85"/>
      <c r="G2510" s="85"/>
      <c r="H2510" s="85"/>
      <c r="I2510" s="85"/>
      <c r="J2510" s="41"/>
      <c r="K2510" s="41"/>
    </row>
    <row r="2511" spans="2:11" ht="12.75">
      <c r="B2511" s="84"/>
      <c r="C2511" s="84"/>
      <c r="D2511" s="85"/>
      <c r="E2511" s="85"/>
      <c r="F2511" s="85"/>
      <c r="G2511" s="85"/>
      <c r="H2511" s="85"/>
      <c r="I2511" s="85"/>
      <c r="J2511" s="41"/>
      <c r="K2511" s="41"/>
    </row>
    <row r="2512" spans="2:11" ht="12.75">
      <c r="B2512" s="84"/>
      <c r="C2512" s="84"/>
      <c r="D2512" s="85"/>
      <c r="E2512" s="85"/>
      <c r="F2512" s="85"/>
      <c r="G2512" s="85"/>
      <c r="H2512" s="85"/>
      <c r="I2512" s="85"/>
      <c r="J2512" s="41"/>
      <c r="K2512" s="41"/>
    </row>
    <row r="2513" spans="2:11" ht="12.75">
      <c r="B2513" s="84"/>
      <c r="C2513" s="84"/>
      <c r="D2513" s="85"/>
      <c r="E2513" s="85"/>
      <c r="F2513" s="85"/>
      <c r="G2513" s="85"/>
      <c r="H2513" s="85"/>
      <c r="I2513" s="85"/>
      <c r="J2513" s="41"/>
      <c r="K2513" s="41"/>
    </row>
    <row r="2514" spans="2:11" ht="12.75">
      <c r="B2514" s="84"/>
      <c r="C2514" s="84"/>
      <c r="D2514" s="85"/>
      <c r="E2514" s="85"/>
      <c r="F2514" s="85"/>
      <c r="G2514" s="85"/>
      <c r="H2514" s="85"/>
      <c r="I2514" s="85"/>
      <c r="J2514" s="41"/>
      <c r="K2514" s="41"/>
    </row>
    <row r="2515" spans="2:11" ht="12.75">
      <c r="B2515" s="84"/>
      <c r="C2515" s="84"/>
      <c r="D2515" s="85"/>
      <c r="E2515" s="85"/>
      <c r="F2515" s="85"/>
      <c r="G2515" s="85"/>
      <c r="H2515" s="85"/>
      <c r="I2515" s="85"/>
      <c r="J2515" s="41"/>
      <c r="K2515" s="41"/>
    </row>
    <row r="2516" spans="2:11" ht="12.75">
      <c r="B2516" s="84"/>
      <c r="C2516" s="84"/>
      <c r="D2516" s="85"/>
      <c r="E2516" s="85"/>
      <c r="F2516" s="85"/>
      <c r="G2516" s="85"/>
      <c r="H2516" s="85"/>
      <c r="I2516" s="85"/>
      <c r="J2516" s="41"/>
      <c r="K2516" s="41"/>
    </row>
    <row r="2517" spans="2:11" ht="12.75">
      <c r="B2517" s="84"/>
      <c r="C2517" s="84"/>
      <c r="D2517" s="85"/>
      <c r="E2517" s="85"/>
      <c r="F2517" s="85"/>
      <c r="G2517" s="85"/>
      <c r="H2517" s="85"/>
      <c r="I2517" s="85"/>
      <c r="J2517" s="41"/>
      <c r="K2517" s="41"/>
    </row>
    <row r="2518" spans="2:11" ht="12.75">
      <c r="B2518" s="84"/>
      <c r="C2518" s="84"/>
      <c r="D2518" s="85"/>
      <c r="E2518" s="85"/>
      <c r="F2518" s="85"/>
      <c r="G2518" s="85"/>
      <c r="H2518" s="85"/>
      <c r="I2518" s="85"/>
      <c r="J2518" s="41"/>
      <c r="K2518" s="41"/>
    </row>
    <row r="2519" spans="2:11" ht="12.75">
      <c r="B2519" s="84"/>
      <c r="C2519" s="84"/>
      <c r="D2519" s="85"/>
      <c r="E2519" s="85"/>
      <c r="F2519" s="85"/>
      <c r="G2519" s="85"/>
      <c r="H2519" s="85"/>
      <c r="I2519" s="85"/>
      <c r="J2519" s="41"/>
      <c r="K2519" s="41"/>
    </row>
    <row r="2520" spans="2:11" ht="12.75">
      <c r="B2520" s="84"/>
      <c r="C2520" s="84"/>
      <c r="D2520" s="85"/>
      <c r="E2520" s="85"/>
      <c r="F2520" s="85"/>
      <c r="G2520" s="85"/>
      <c r="H2520" s="85"/>
      <c r="I2520" s="85"/>
      <c r="J2520" s="41"/>
      <c r="K2520" s="41"/>
    </row>
    <row r="2521" spans="2:11" ht="12.75">
      <c r="B2521" s="84"/>
      <c r="C2521" s="84"/>
      <c r="D2521" s="85"/>
      <c r="E2521" s="85"/>
      <c r="F2521" s="85"/>
      <c r="G2521" s="85"/>
      <c r="H2521" s="85"/>
      <c r="I2521" s="85"/>
      <c r="J2521" s="41"/>
      <c r="K2521" s="41"/>
    </row>
    <row r="2522" spans="2:11" ht="12.75">
      <c r="B2522" s="84"/>
      <c r="C2522" s="84"/>
      <c r="D2522" s="85"/>
      <c r="E2522" s="85"/>
      <c r="F2522" s="85"/>
      <c r="G2522" s="85"/>
      <c r="H2522" s="85"/>
      <c r="I2522" s="85"/>
      <c r="J2522" s="41"/>
      <c r="K2522" s="41"/>
    </row>
    <row r="2523" spans="2:11" ht="12.75">
      <c r="B2523" s="84"/>
      <c r="C2523" s="84"/>
      <c r="D2523" s="85"/>
      <c r="E2523" s="85"/>
      <c r="F2523" s="85"/>
      <c r="G2523" s="85"/>
      <c r="H2523" s="85"/>
      <c r="I2523" s="85"/>
      <c r="J2523" s="41"/>
      <c r="K2523" s="41"/>
    </row>
    <row r="2524" spans="2:11" ht="12.75">
      <c r="B2524" s="84"/>
      <c r="C2524" s="84"/>
      <c r="D2524" s="85"/>
      <c r="E2524" s="85"/>
      <c r="F2524" s="85"/>
      <c r="G2524" s="85"/>
      <c r="H2524" s="85"/>
      <c r="I2524" s="85"/>
      <c r="J2524" s="41"/>
      <c r="K2524" s="41"/>
    </row>
    <row r="2525" spans="2:11" ht="12.75">
      <c r="B2525" s="84"/>
      <c r="C2525" s="84"/>
      <c r="D2525" s="85"/>
      <c r="E2525" s="85"/>
      <c r="F2525" s="85"/>
      <c r="G2525" s="85"/>
      <c r="H2525" s="85"/>
      <c r="I2525" s="85"/>
      <c r="J2525" s="41"/>
      <c r="K2525" s="41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6"/>
      <c r="C10506" s="86"/>
      <c r="D10506" s="87"/>
      <c r="E10506" s="87"/>
      <c r="F10506" s="87"/>
      <c r="G10506" s="87"/>
      <c r="H10506" s="87"/>
      <c r="I10506" s="87"/>
      <c r="J10506" s="41"/>
      <c r="K10506" s="41"/>
    </row>
    <row r="10507" spans="2:11" ht="12.75">
      <c r="B10507" s="86"/>
      <c r="C10507" s="86"/>
      <c r="D10507" s="87"/>
      <c r="E10507" s="87"/>
      <c r="F10507" s="87"/>
      <c r="G10507" s="87"/>
      <c r="H10507" s="87"/>
      <c r="I10507" s="87"/>
      <c r="J10507" s="41"/>
      <c r="K10507" s="41"/>
    </row>
    <row r="10508" spans="2:11" ht="12.75">
      <c r="B10508" s="86"/>
      <c r="C10508" s="86"/>
      <c r="D10508" s="87"/>
      <c r="E10508" s="87"/>
      <c r="F10508" s="87"/>
      <c r="G10508" s="87"/>
      <c r="H10508" s="87"/>
      <c r="I10508" s="87"/>
      <c r="J10508" s="41"/>
      <c r="K10508" s="41"/>
    </row>
    <row r="10509" spans="2:11" ht="12.75">
      <c r="B10509" s="86"/>
      <c r="C10509" s="86"/>
      <c r="D10509" s="87"/>
      <c r="E10509" s="87"/>
      <c r="F10509" s="87"/>
      <c r="G10509" s="87"/>
      <c r="H10509" s="87"/>
      <c r="I10509" s="87"/>
      <c r="J10509" s="41"/>
      <c r="K10509" s="41"/>
    </row>
    <row r="10510" spans="2:11" ht="12.75">
      <c r="B10510" s="86"/>
      <c r="C10510" s="86"/>
      <c r="D10510" s="87"/>
      <c r="E10510" s="87"/>
      <c r="F10510" s="87"/>
      <c r="G10510" s="87"/>
      <c r="H10510" s="87"/>
      <c r="I10510" s="87"/>
      <c r="J10510" s="41"/>
      <c r="K10510" s="41"/>
    </row>
    <row r="10511" spans="2:11" ht="12.75">
      <c r="B10511" s="86"/>
      <c r="C10511" s="86"/>
      <c r="D10511" s="87"/>
      <c r="E10511" s="87"/>
      <c r="F10511" s="87"/>
      <c r="G10511" s="87"/>
      <c r="H10511" s="87"/>
      <c r="I10511" s="87"/>
      <c r="J10511" s="41"/>
      <c r="K10511" s="41"/>
    </row>
    <row r="10512" spans="2:11" ht="12.75">
      <c r="B10512" s="86"/>
      <c r="C10512" s="86"/>
      <c r="D10512" s="87"/>
      <c r="E10512" s="87"/>
      <c r="F10512" s="87"/>
      <c r="G10512" s="87"/>
      <c r="H10512" s="87"/>
      <c r="I10512" s="87"/>
      <c r="J10512" s="41"/>
      <c r="K10512" s="41"/>
    </row>
    <row r="10513" spans="2:11" ht="12.75">
      <c r="B10513" s="86"/>
      <c r="C10513" s="86"/>
      <c r="D10513" s="87"/>
      <c r="E10513" s="87"/>
      <c r="F10513" s="87"/>
      <c r="G10513" s="87"/>
      <c r="H10513" s="87"/>
      <c r="I10513" s="87"/>
      <c r="J10513" s="41"/>
      <c r="K10513" s="41"/>
    </row>
    <row r="10514" spans="2:11" ht="12.75">
      <c r="B10514" s="86"/>
      <c r="C10514" s="86"/>
      <c r="D10514" s="87"/>
      <c r="E10514" s="87"/>
      <c r="F10514" s="87"/>
      <c r="G10514" s="87"/>
      <c r="H10514" s="87"/>
      <c r="I10514" s="87"/>
      <c r="J10514" s="41"/>
      <c r="K10514" s="41"/>
    </row>
    <row r="10515" spans="2:11" ht="12.75">
      <c r="B10515" s="86"/>
      <c r="C10515" s="86"/>
      <c r="D10515" s="87"/>
      <c r="E10515" s="87"/>
      <c r="F10515" s="87"/>
      <c r="G10515" s="87"/>
      <c r="H10515" s="87"/>
      <c r="I10515" s="87"/>
      <c r="J10515" s="41"/>
      <c r="K10515" s="41"/>
    </row>
    <row r="10516" spans="2:11" ht="12.75">
      <c r="B10516" s="86"/>
      <c r="C10516" s="86"/>
      <c r="D10516" s="87"/>
      <c r="E10516" s="87"/>
      <c r="F10516" s="87"/>
      <c r="G10516" s="87"/>
      <c r="H10516" s="87"/>
      <c r="I10516" s="87"/>
      <c r="J10516" s="41"/>
      <c r="K10516" s="41"/>
    </row>
    <row r="10517" spans="2:11" ht="12.75">
      <c r="B10517" s="86"/>
      <c r="C10517" s="86"/>
      <c r="D10517" s="87"/>
      <c r="E10517" s="87"/>
      <c r="F10517" s="87"/>
      <c r="G10517" s="87"/>
      <c r="H10517" s="87"/>
      <c r="I10517" s="87"/>
      <c r="J10517" s="41"/>
      <c r="K10517" s="41"/>
    </row>
    <row r="10518" spans="2:11" ht="12.75">
      <c r="B10518" s="86"/>
      <c r="C10518" s="86"/>
      <c r="D10518" s="87"/>
      <c r="E10518" s="87"/>
      <c r="F10518" s="87"/>
      <c r="G10518" s="87"/>
      <c r="H10518" s="87"/>
      <c r="I10518" s="87"/>
      <c r="J10518" s="41"/>
      <c r="K10518" s="41"/>
    </row>
    <row r="10519" spans="2:11" ht="12.75">
      <c r="B10519" s="86"/>
      <c r="C10519" s="86"/>
      <c r="D10519" s="87"/>
      <c r="E10519" s="87"/>
      <c r="F10519" s="87"/>
      <c r="G10519" s="87"/>
      <c r="H10519" s="87"/>
      <c r="I10519" s="87"/>
      <c r="J10519" s="41"/>
      <c r="K10519" s="41"/>
    </row>
    <row r="10520" spans="2:11" ht="12.75">
      <c r="B10520" s="86"/>
      <c r="C10520" s="86"/>
      <c r="D10520" s="87"/>
      <c r="E10520" s="87"/>
      <c r="F10520" s="87"/>
      <c r="G10520" s="87"/>
      <c r="H10520" s="87"/>
      <c r="I10520" s="87"/>
      <c r="J10520" s="41"/>
      <c r="K10520" s="41"/>
    </row>
    <row r="10521" spans="2:11" ht="12.75">
      <c r="B10521" s="86"/>
      <c r="C10521" s="86"/>
      <c r="D10521" s="87"/>
      <c r="E10521" s="87"/>
      <c r="F10521" s="87"/>
      <c r="G10521" s="87"/>
      <c r="H10521" s="87"/>
      <c r="I10521" s="87"/>
      <c r="J10521" s="41"/>
      <c r="K10521" s="41"/>
    </row>
    <row r="10522" spans="2:11" ht="12.75">
      <c r="B10522" s="86"/>
      <c r="C10522" s="86"/>
      <c r="D10522" s="87"/>
      <c r="E10522" s="87"/>
      <c r="F10522" s="87"/>
      <c r="G10522" s="87"/>
      <c r="H10522" s="87"/>
      <c r="I10522" s="87"/>
      <c r="J10522" s="41"/>
      <c r="K10522" s="41"/>
    </row>
    <row r="10523" spans="2:11" ht="12.75">
      <c r="B10523" s="86"/>
      <c r="C10523" s="86"/>
      <c r="D10523" s="87"/>
      <c r="E10523" s="87"/>
      <c r="F10523" s="87"/>
      <c r="G10523" s="87"/>
      <c r="H10523" s="87"/>
      <c r="I10523" s="87"/>
      <c r="J10523" s="41"/>
      <c r="K10523" s="41"/>
    </row>
    <row r="10524" spans="2:11" ht="12.75">
      <c r="B10524" s="86"/>
      <c r="C10524" s="86"/>
      <c r="D10524" s="87"/>
      <c r="E10524" s="87"/>
      <c r="F10524" s="87"/>
      <c r="G10524" s="87"/>
      <c r="H10524" s="87"/>
      <c r="I10524" s="87"/>
      <c r="J10524" s="41"/>
      <c r="K10524" s="41"/>
    </row>
    <row r="10525" spans="2:11" ht="12.75">
      <c r="B10525" s="86"/>
      <c r="C10525" s="86"/>
      <c r="D10525" s="87"/>
      <c r="E10525" s="87"/>
      <c r="F10525" s="87"/>
      <c r="G10525" s="87"/>
      <c r="H10525" s="87"/>
      <c r="I10525" s="87"/>
      <c r="J10525" s="41"/>
      <c r="K10525" s="41"/>
    </row>
    <row r="10526" spans="2:11" ht="12.75">
      <c r="B10526" s="86"/>
      <c r="C10526" s="86"/>
      <c r="D10526" s="87"/>
      <c r="E10526" s="87"/>
      <c r="F10526" s="87"/>
      <c r="G10526" s="87"/>
      <c r="H10526" s="87"/>
      <c r="I10526" s="87"/>
      <c r="J10526" s="41"/>
      <c r="K10526" s="41"/>
    </row>
    <row r="10527" spans="2:11" ht="12.75">
      <c r="B10527" s="86"/>
      <c r="C10527" s="86"/>
      <c r="D10527" s="87"/>
      <c r="E10527" s="87"/>
      <c r="F10527" s="87"/>
      <c r="G10527" s="87"/>
      <c r="H10527" s="87"/>
      <c r="I10527" s="87"/>
      <c r="J10527" s="41"/>
      <c r="K10527" s="41"/>
    </row>
    <row r="10528" spans="2:11" ht="12.75">
      <c r="B10528" s="86"/>
      <c r="C10528" s="86"/>
      <c r="D10528" s="87"/>
      <c r="E10528" s="87"/>
      <c r="F10528" s="87"/>
      <c r="G10528" s="87"/>
      <c r="H10528" s="87"/>
      <c r="I10528" s="87"/>
      <c r="J10528" s="41"/>
      <c r="K10528" s="41"/>
    </row>
    <row r="10529" spans="2:11" ht="12.75">
      <c r="B10529" s="86"/>
      <c r="C10529" s="86"/>
      <c r="D10529" s="87"/>
      <c r="E10529" s="87"/>
      <c r="F10529" s="87"/>
      <c r="G10529" s="87"/>
      <c r="H10529" s="87"/>
      <c r="I10529" s="87"/>
      <c r="J10529" s="41"/>
      <c r="K10529" s="41"/>
    </row>
    <row r="10530" spans="2:11" ht="12.75">
      <c r="B10530" s="86"/>
      <c r="C10530" s="86"/>
      <c r="D10530" s="87"/>
      <c r="E10530" s="87"/>
      <c r="F10530" s="87"/>
      <c r="G10530" s="87"/>
      <c r="H10530" s="87"/>
      <c r="I10530" s="87"/>
      <c r="J10530" s="41"/>
      <c r="K10530" s="41"/>
    </row>
    <row r="10531" spans="2:11" ht="12.75">
      <c r="B10531" s="86"/>
      <c r="C10531" s="86"/>
      <c r="D10531" s="87"/>
      <c r="E10531" s="87"/>
      <c r="F10531" s="87"/>
      <c r="G10531" s="87"/>
      <c r="H10531" s="87"/>
      <c r="I10531" s="87"/>
      <c r="J10531" s="41"/>
      <c r="K10531" s="41"/>
    </row>
    <row r="10532" spans="2:11" ht="12.75">
      <c r="B10532" s="86"/>
      <c r="C10532" s="86"/>
      <c r="D10532" s="87"/>
      <c r="E10532" s="87"/>
      <c r="F10532" s="87"/>
      <c r="G10532" s="87"/>
      <c r="H10532" s="87"/>
      <c r="I10532" s="87"/>
      <c r="J10532" s="41"/>
      <c r="K10532" s="41"/>
    </row>
    <row r="10533" spans="2:11" ht="12.75">
      <c r="B10533" s="86"/>
      <c r="C10533" s="86"/>
      <c r="D10533" s="87"/>
      <c r="E10533" s="87"/>
      <c r="F10533" s="87"/>
      <c r="G10533" s="87"/>
      <c r="H10533" s="87"/>
      <c r="I10533" s="87"/>
      <c r="J10533" s="41"/>
      <c r="K10533" s="41"/>
    </row>
    <row r="10534" spans="2:11" ht="12.75">
      <c r="B10534" s="86"/>
      <c r="C10534" s="86"/>
      <c r="D10534" s="87"/>
      <c r="E10534" s="87"/>
      <c r="F10534" s="87"/>
      <c r="G10534" s="87"/>
      <c r="H10534" s="87"/>
      <c r="I10534" s="87"/>
      <c r="J10534" s="41"/>
      <c r="K10534" s="41"/>
    </row>
    <row r="10535" spans="2:11" ht="12.75">
      <c r="B10535" s="86"/>
      <c r="C10535" s="86"/>
      <c r="D10535" s="87"/>
      <c r="E10535" s="87"/>
      <c r="F10535" s="87"/>
      <c r="G10535" s="87"/>
      <c r="H10535" s="87"/>
      <c r="I10535" s="87"/>
      <c r="J10535" s="41"/>
      <c r="K10535" s="41"/>
    </row>
    <row r="10536" spans="2:11" ht="12.75">
      <c r="B10536" s="86"/>
      <c r="C10536" s="86"/>
      <c r="D10536" s="87"/>
      <c r="E10536" s="87"/>
      <c r="F10536" s="87"/>
      <c r="G10536" s="87"/>
      <c r="H10536" s="87"/>
      <c r="I10536" s="87"/>
      <c r="J10536" s="41"/>
      <c r="K10536" s="41"/>
    </row>
    <row r="10537" spans="2:11" ht="12.75">
      <c r="B10537" s="86"/>
      <c r="C10537" s="86"/>
      <c r="D10537" s="87"/>
      <c r="E10537" s="87"/>
      <c r="F10537" s="87"/>
      <c r="G10537" s="87"/>
      <c r="H10537" s="87"/>
      <c r="I10537" s="87"/>
      <c r="J10537" s="41"/>
      <c r="K10537" s="41"/>
    </row>
    <row r="10538" spans="2:11" ht="12.75">
      <c r="B10538" s="86"/>
      <c r="C10538" s="86"/>
      <c r="D10538" s="87"/>
      <c r="E10538" s="87"/>
      <c r="F10538" s="87"/>
      <c r="G10538" s="87"/>
      <c r="H10538" s="87"/>
      <c r="I10538" s="87"/>
      <c r="J10538" s="41"/>
      <c r="K10538" s="41"/>
    </row>
    <row r="10539" spans="2:11" ht="12.75">
      <c r="B10539" s="86"/>
      <c r="C10539" s="86"/>
      <c r="D10539" s="87"/>
      <c r="E10539" s="87"/>
      <c r="F10539" s="87"/>
      <c r="G10539" s="87"/>
      <c r="H10539" s="87"/>
      <c r="I10539" s="87"/>
      <c r="J10539" s="41"/>
      <c r="K10539" s="41"/>
    </row>
    <row r="10540" spans="2:11" ht="12.75">
      <c r="B10540" s="86"/>
      <c r="C10540" s="86"/>
      <c r="D10540" s="87"/>
      <c r="E10540" s="87"/>
      <c r="F10540" s="87"/>
      <c r="G10540" s="87"/>
      <c r="H10540" s="87"/>
      <c r="I10540" s="87"/>
      <c r="J10540" s="41"/>
      <c r="K10540" s="41"/>
    </row>
    <row r="10541" spans="2:11" ht="12.75">
      <c r="B10541" s="86"/>
      <c r="C10541" s="86"/>
      <c r="D10541" s="87"/>
      <c r="E10541" s="87"/>
      <c r="F10541" s="87"/>
      <c r="G10541" s="87"/>
      <c r="H10541" s="87"/>
      <c r="I10541" s="87"/>
      <c r="J10541" s="41"/>
      <c r="K10541" s="41"/>
    </row>
    <row r="10542" spans="2:11" ht="12.75">
      <c r="B10542" s="86"/>
      <c r="C10542" s="86"/>
      <c r="D10542" s="87"/>
      <c r="E10542" s="87"/>
      <c r="F10542" s="87"/>
      <c r="G10542" s="87"/>
      <c r="H10542" s="87"/>
      <c r="I10542" s="87"/>
      <c r="J10542" s="41"/>
      <c r="K10542" s="41"/>
    </row>
    <row r="10543" spans="2:11" ht="12.75">
      <c r="B10543" s="86"/>
      <c r="C10543" s="86"/>
      <c r="D10543" s="87"/>
      <c r="E10543" s="87"/>
      <c r="F10543" s="87"/>
      <c r="G10543" s="87"/>
      <c r="H10543" s="87"/>
      <c r="I10543" s="87"/>
      <c r="J10543" s="41"/>
      <c r="K10543" s="41"/>
    </row>
    <row r="10544" spans="2:11" ht="12.75">
      <c r="B10544" s="86"/>
      <c r="C10544" s="86"/>
      <c r="D10544" s="87"/>
      <c r="E10544" s="87"/>
      <c r="F10544" s="87"/>
      <c r="G10544" s="87"/>
      <c r="H10544" s="87"/>
      <c r="I10544" s="87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27" max="9" man="1"/>
    <brk id="1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5" zoomScaleNormal="75" workbookViewId="0" topLeftCell="A1">
      <pane ySplit="5" topLeftCell="BM6" activePane="bottomLeft" state="frozen"/>
      <selection pane="topLeft" activeCell="F122" sqref="F122"/>
      <selection pane="bottomLeft" activeCell="A6" sqref="A6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7" t="s">
        <v>168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23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6" customFormat="1" ht="12.75">
      <c r="B9" s="224" t="s">
        <v>30</v>
      </c>
      <c r="C9" s="225"/>
      <c r="D9" s="225" t="s">
        <v>87</v>
      </c>
      <c r="E9" s="225"/>
      <c r="F9" s="225" t="s">
        <v>81</v>
      </c>
      <c r="G9" s="225"/>
      <c r="H9" s="225" t="s">
        <v>82</v>
      </c>
      <c r="I9" s="225"/>
      <c r="J9" s="225" t="s">
        <v>88</v>
      </c>
      <c r="K9" s="225"/>
      <c r="M9" s="108"/>
      <c r="N9" s="108"/>
    </row>
    <row r="10" spans="2:14" s="230" customFormat="1" ht="12.75">
      <c r="B10" s="227"/>
      <c r="C10" s="228"/>
      <c r="D10" s="228" t="s">
        <v>43</v>
      </c>
      <c r="E10" s="229" t="s">
        <v>0</v>
      </c>
      <c r="F10" s="228" t="s">
        <v>43</v>
      </c>
      <c r="G10" s="228" t="s">
        <v>0</v>
      </c>
      <c r="H10" s="228" t="s">
        <v>43</v>
      </c>
      <c r="I10" s="228" t="s">
        <v>0</v>
      </c>
      <c r="J10" s="228" t="s">
        <v>43</v>
      </c>
      <c r="K10" s="228" t="s">
        <v>0</v>
      </c>
      <c r="M10" s="218"/>
      <c r="N10" s="218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+D76+D121</f>
        <v>62</v>
      </c>
      <c r="E34" s="57">
        <f aca="true" t="shared" si="0" ref="E34:K34">+E76+E121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+D77+D122</f>
        <v>62</v>
      </c>
      <c r="E35" s="57">
        <f aca="true" t="shared" si="1" ref="E35:K36">+E77+E122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+D78+D123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175</v>
      </c>
      <c r="C37" s="57"/>
      <c r="D37" s="57">
        <f aca="true" t="shared" si="2" ref="D37:K37">+D79+D124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176</v>
      </c>
      <c r="C38" s="57"/>
      <c r="D38" s="57">
        <f aca="true" t="shared" si="3" ref="D38:K38">+D80+D125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177</v>
      </c>
      <c r="C39" s="57"/>
      <c r="D39" s="57">
        <f aca="true" t="shared" si="4" ref="D39:K39">+D81+D126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181</v>
      </c>
      <c r="C40" s="57"/>
      <c r="D40" s="57">
        <f aca="true" t="shared" si="5" ref="D40:K40">+D82+D127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182</v>
      </c>
      <c r="C41" s="57"/>
      <c r="D41" s="57">
        <f aca="true" t="shared" si="6" ref="D41:K41">+D83+D128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183</v>
      </c>
      <c r="C42" s="57"/>
      <c r="D42" s="57">
        <f aca="true" t="shared" si="7" ref="D42:K42">+D84+D129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184</v>
      </c>
      <c r="C43" s="57"/>
      <c r="D43" s="57">
        <f aca="true" t="shared" si="8" ref="D43:K43">+D85+D130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185</v>
      </c>
      <c r="C44" s="57"/>
      <c r="D44" s="57">
        <f aca="true" t="shared" si="9" ref="D44:K44">+D86+D131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186</v>
      </c>
      <c r="C45" s="57"/>
      <c r="D45" s="57">
        <f aca="true" t="shared" si="10" ref="D45:K45">+D87+D132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46"/>
      <c r="C46" s="48"/>
      <c r="D46" s="48"/>
      <c r="E46" s="48"/>
      <c r="F46" s="48"/>
      <c r="G46" s="48"/>
      <c r="H46" s="48"/>
      <c r="I46" s="48"/>
      <c r="J46" s="48"/>
      <c r="K46" s="48"/>
    </row>
    <row r="47" spans="2:11" s="13" customFormat="1" ht="12.75">
      <c r="B47" s="46"/>
      <c r="C47" s="48"/>
      <c r="D47" s="48"/>
      <c r="E47" s="48"/>
      <c r="F47" s="48"/>
      <c r="G47" s="48"/>
      <c r="H47" s="48"/>
      <c r="I47" s="48"/>
      <c r="J47" s="48"/>
      <c r="K47" s="48"/>
    </row>
    <row r="48" spans="2:14" s="13" customFormat="1" ht="12.75">
      <c r="B48" s="46"/>
      <c r="C48" s="48"/>
      <c r="D48" s="48"/>
      <c r="E48" s="48"/>
      <c r="F48" s="48"/>
      <c r="G48" s="48"/>
      <c r="H48" s="48"/>
      <c r="I48" s="48"/>
      <c r="J48" s="53"/>
      <c r="K48" s="46"/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3:14" s="102" customFormat="1" ht="12.75">
      <c r="C50" s="93"/>
      <c r="D50" s="93"/>
      <c r="E50" s="103"/>
      <c r="F50" s="93"/>
      <c r="G50" s="93"/>
      <c r="H50" s="93"/>
      <c r="I50" s="93"/>
      <c r="J50" s="93"/>
      <c r="K50" s="93"/>
      <c r="M50" s="232"/>
      <c r="N50" s="232"/>
    </row>
    <row r="51" spans="2:14" s="226" customFormat="1" ht="12.75">
      <c r="B51" s="224" t="s">
        <v>27</v>
      </c>
      <c r="C51" s="225"/>
      <c r="D51" s="225" t="s">
        <v>80</v>
      </c>
      <c r="E51" s="225"/>
      <c r="F51" s="225" t="s">
        <v>81</v>
      </c>
      <c r="G51" s="225"/>
      <c r="H51" s="225" t="s">
        <v>82</v>
      </c>
      <c r="I51" s="225"/>
      <c r="J51" s="225" t="s">
        <v>83</v>
      </c>
      <c r="K51" s="225"/>
      <c r="M51" s="108"/>
      <c r="N51" s="108"/>
    </row>
    <row r="52" spans="2:11" s="230" customFormat="1" ht="12.75">
      <c r="B52" s="227"/>
      <c r="C52" s="228"/>
      <c r="D52" s="228" t="s">
        <v>43</v>
      </c>
      <c r="E52" s="229" t="s">
        <v>0</v>
      </c>
      <c r="F52" s="228" t="s">
        <v>43</v>
      </c>
      <c r="G52" s="228" t="s">
        <v>0</v>
      </c>
      <c r="H52" s="228" t="s">
        <v>43</v>
      </c>
      <c r="I52" s="228" t="s">
        <v>0</v>
      </c>
      <c r="J52" s="228" t="s">
        <v>43</v>
      </c>
      <c r="K52" s="228" t="s">
        <v>0</v>
      </c>
    </row>
    <row r="53" spans="2:14" s="88" customFormat="1" ht="12.75">
      <c r="B53" s="97" t="s">
        <v>22</v>
      </c>
      <c r="C53" s="90"/>
      <c r="D53" s="90">
        <v>0</v>
      </c>
      <c r="E53" s="90">
        <v>0</v>
      </c>
      <c r="F53" s="90">
        <v>20</v>
      </c>
      <c r="G53" s="90">
        <v>7.968524000000001</v>
      </c>
      <c r="H53" s="90">
        <v>58</v>
      </c>
      <c r="I53" s="90">
        <v>81.85139</v>
      </c>
      <c r="J53" s="90">
        <v>1573</v>
      </c>
      <c r="K53" s="90">
        <v>382.67949000000004</v>
      </c>
      <c r="M53" s="3"/>
      <c r="N53" s="3"/>
    </row>
    <row r="54" spans="2:14" s="88" customFormat="1" ht="12.75">
      <c r="B54" s="98" t="s">
        <v>23</v>
      </c>
      <c r="C54" s="99"/>
      <c r="D54" s="99">
        <v>0</v>
      </c>
      <c r="E54" s="99">
        <v>0</v>
      </c>
      <c r="F54" s="99">
        <v>22</v>
      </c>
      <c r="G54" s="99">
        <v>10.691711</v>
      </c>
      <c r="H54" s="99">
        <v>60</v>
      </c>
      <c r="I54" s="99">
        <v>93.359581</v>
      </c>
      <c r="J54" s="99">
        <v>1764</v>
      </c>
      <c r="K54" s="99">
        <v>479.05743</v>
      </c>
      <c r="M54" s="3"/>
      <c r="N54" s="3"/>
    </row>
    <row r="55" spans="2:14" s="88" customFormat="1" ht="12.75">
      <c r="B55" s="98" t="s">
        <v>24</v>
      </c>
      <c r="C55" s="99"/>
      <c r="D55" s="99">
        <v>0</v>
      </c>
      <c r="E55" s="99">
        <v>0</v>
      </c>
      <c r="F55" s="99">
        <v>22</v>
      </c>
      <c r="G55" s="99">
        <v>13.96466</v>
      </c>
      <c r="H55" s="99">
        <v>60</v>
      </c>
      <c r="I55" s="99">
        <v>111.105862</v>
      </c>
      <c r="J55" s="99">
        <v>1991</v>
      </c>
      <c r="K55" s="99">
        <v>537.105591</v>
      </c>
      <c r="M55" s="3"/>
      <c r="N55" s="3"/>
    </row>
    <row r="56" spans="2:14" s="88" customFormat="1" ht="12.75">
      <c r="B56" s="98" t="s">
        <v>25</v>
      </c>
      <c r="C56" s="99"/>
      <c r="D56" s="99">
        <v>0</v>
      </c>
      <c r="E56" s="99">
        <v>0</v>
      </c>
      <c r="F56" s="99">
        <v>23</v>
      </c>
      <c r="G56" s="99">
        <v>17.384025</v>
      </c>
      <c r="H56" s="99">
        <v>60</v>
      </c>
      <c r="I56" s="99">
        <v>120.067158</v>
      </c>
      <c r="J56" s="99">
        <v>2211</v>
      </c>
      <c r="K56" s="99">
        <v>589.843335</v>
      </c>
      <c r="M56" s="3"/>
      <c r="N56" s="3"/>
    </row>
    <row r="57" spans="2:14" s="88" customFormat="1" ht="12.75">
      <c r="B57" s="98" t="s">
        <v>33</v>
      </c>
      <c r="C57" s="99"/>
      <c r="D57" s="99">
        <v>0</v>
      </c>
      <c r="E57" s="99">
        <v>0</v>
      </c>
      <c r="F57" s="99">
        <v>22</v>
      </c>
      <c r="G57" s="99">
        <v>20.293157</v>
      </c>
      <c r="H57" s="99">
        <v>61</v>
      </c>
      <c r="I57" s="99">
        <v>149.384526</v>
      </c>
      <c r="J57" s="99">
        <v>2395</v>
      </c>
      <c r="K57" s="99">
        <v>667.311311</v>
      </c>
      <c r="M57" s="3"/>
      <c r="N57" s="3"/>
    </row>
    <row r="58" spans="2:14" s="88" customFormat="1" ht="12.75">
      <c r="B58" s="98" t="s">
        <v>34</v>
      </c>
      <c r="C58" s="99"/>
      <c r="D58" s="99">
        <v>0</v>
      </c>
      <c r="E58" s="99">
        <v>0</v>
      </c>
      <c r="F58" s="99">
        <v>22</v>
      </c>
      <c r="G58" s="99">
        <v>23.848731000000004</v>
      </c>
      <c r="H58" s="99">
        <v>60</v>
      </c>
      <c r="I58" s="99">
        <v>161.755005</v>
      </c>
      <c r="J58" s="99">
        <v>2456</v>
      </c>
      <c r="K58" s="99">
        <v>726.108673</v>
      </c>
      <c r="M58" s="3"/>
      <c r="N58" s="3"/>
    </row>
    <row r="59" spans="2:14" s="88" customFormat="1" ht="12.75">
      <c r="B59" s="98" t="s">
        <v>35</v>
      </c>
      <c r="C59" s="99"/>
      <c r="D59" s="99">
        <v>0</v>
      </c>
      <c r="E59" s="99">
        <v>0</v>
      </c>
      <c r="F59" s="99">
        <v>23</v>
      </c>
      <c r="G59" s="99">
        <v>27.081618</v>
      </c>
      <c r="H59" s="99">
        <v>60</v>
      </c>
      <c r="I59" s="99">
        <v>168.203083</v>
      </c>
      <c r="J59" s="99">
        <v>2538</v>
      </c>
      <c r="K59" s="99">
        <v>781.823485</v>
      </c>
      <c r="M59" s="3"/>
      <c r="N59" s="3"/>
    </row>
    <row r="60" spans="2:14" s="88" customFormat="1" ht="12.75">
      <c r="B60" s="98" t="s">
        <v>36</v>
      </c>
      <c r="C60" s="99"/>
      <c r="D60" s="99">
        <v>0</v>
      </c>
      <c r="E60" s="99">
        <v>0</v>
      </c>
      <c r="F60" s="99">
        <v>23</v>
      </c>
      <c r="G60" s="99">
        <v>31.029508000000003</v>
      </c>
      <c r="H60" s="99">
        <v>60</v>
      </c>
      <c r="I60" s="99">
        <v>179.83348900000004</v>
      </c>
      <c r="J60" s="99">
        <v>2700</v>
      </c>
      <c r="K60" s="99">
        <v>840.563909</v>
      </c>
      <c r="M60" s="3"/>
      <c r="N60" s="3"/>
    </row>
    <row r="61" spans="2:14" s="88" customFormat="1" ht="12.75">
      <c r="B61" s="98" t="s">
        <v>37</v>
      </c>
      <c r="C61" s="99"/>
      <c r="D61" s="99">
        <v>0</v>
      </c>
      <c r="E61" s="99">
        <v>0</v>
      </c>
      <c r="F61" s="99">
        <v>24</v>
      </c>
      <c r="G61" s="99">
        <v>35.503341</v>
      </c>
      <c r="H61" s="99">
        <v>60</v>
      </c>
      <c r="I61" s="99">
        <v>182.827523</v>
      </c>
      <c r="J61" s="99">
        <v>2862</v>
      </c>
      <c r="K61" s="99">
        <v>965.63017</v>
      </c>
      <c r="M61" s="3"/>
      <c r="N61" s="3"/>
    </row>
    <row r="62" spans="2:14" s="88" customFormat="1" ht="12.75">
      <c r="B62" s="98" t="s">
        <v>38</v>
      </c>
      <c r="C62" s="99"/>
      <c r="D62" s="99">
        <v>0</v>
      </c>
      <c r="E62" s="99">
        <v>0</v>
      </c>
      <c r="F62" s="99">
        <v>24</v>
      </c>
      <c r="G62" s="99">
        <v>40.16436100000001</v>
      </c>
      <c r="H62" s="99">
        <v>60</v>
      </c>
      <c r="I62" s="99">
        <v>193.759496</v>
      </c>
      <c r="J62" s="99">
        <v>2964</v>
      </c>
      <c r="K62" s="99">
        <v>1019.44769</v>
      </c>
      <c r="M62" s="3"/>
      <c r="N62" s="3"/>
    </row>
    <row r="63" spans="2:14" s="88" customFormat="1" ht="12.75">
      <c r="B63" s="98" t="s">
        <v>40</v>
      </c>
      <c r="C63" s="99"/>
      <c r="D63" s="99">
        <v>0</v>
      </c>
      <c r="E63" s="99">
        <v>0</v>
      </c>
      <c r="F63" s="99">
        <v>24</v>
      </c>
      <c r="G63" s="99">
        <v>44.276769</v>
      </c>
      <c r="H63" s="99">
        <v>60</v>
      </c>
      <c r="I63" s="99">
        <v>195.001938</v>
      </c>
      <c r="J63" s="99">
        <v>3081</v>
      </c>
      <c r="K63" s="99">
        <v>1102.294718</v>
      </c>
      <c r="M63" s="3"/>
      <c r="N63" s="3"/>
    </row>
    <row r="64" spans="2:14" s="88" customFormat="1" ht="12.75">
      <c r="B64" s="98" t="s">
        <v>41</v>
      </c>
      <c r="C64" s="99"/>
      <c r="D64" s="99">
        <v>0</v>
      </c>
      <c r="E64" s="99">
        <v>0</v>
      </c>
      <c r="F64" s="99">
        <v>24</v>
      </c>
      <c r="G64" s="99">
        <v>48.311917</v>
      </c>
      <c r="H64" s="99">
        <v>61</v>
      </c>
      <c r="I64" s="99">
        <v>202.037154</v>
      </c>
      <c r="J64" s="99">
        <v>3200</v>
      </c>
      <c r="K64" s="99">
        <v>1145.458095</v>
      </c>
      <c r="M64" s="3"/>
      <c r="N64" s="3"/>
    </row>
    <row r="65" spans="2:14" s="88" customFormat="1" ht="12.75">
      <c r="B65" s="98" t="s">
        <v>39</v>
      </c>
      <c r="C65" s="99"/>
      <c r="D65" s="99">
        <v>0</v>
      </c>
      <c r="E65" s="99">
        <v>0</v>
      </c>
      <c r="F65" s="99">
        <v>24</v>
      </c>
      <c r="G65" s="99">
        <v>52.234545000000004</v>
      </c>
      <c r="H65" s="99">
        <v>61</v>
      </c>
      <c r="I65" s="99">
        <v>207.112977</v>
      </c>
      <c r="J65" s="99">
        <v>3322</v>
      </c>
      <c r="K65" s="99">
        <v>1195.47954</v>
      </c>
      <c r="M65" s="3"/>
      <c r="N65" s="3"/>
    </row>
    <row r="66" spans="2:14" s="88" customFormat="1" ht="12.75">
      <c r="B66" s="98" t="s">
        <v>42</v>
      </c>
      <c r="C66" s="99"/>
      <c r="D66" s="99">
        <v>0</v>
      </c>
      <c r="E66" s="99">
        <v>0</v>
      </c>
      <c r="F66" s="99">
        <v>24</v>
      </c>
      <c r="G66" s="99">
        <v>55.721899</v>
      </c>
      <c r="H66" s="99">
        <v>59</v>
      </c>
      <c r="I66" s="99">
        <v>186.11282900000003</v>
      </c>
      <c r="J66" s="99">
        <v>3441</v>
      </c>
      <c r="K66" s="99">
        <v>1196.0860300000002</v>
      </c>
      <c r="M66" s="3"/>
      <c r="N66" s="3"/>
    </row>
    <row r="67" spans="2:14" s="88" customFormat="1" ht="12.75">
      <c r="B67" s="98" t="s">
        <v>71</v>
      </c>
      <c r="C67" s="99"/>
      <c r="D67" s="99">
        <v>0</v>
      </c>
      <c r="E67" s="99">
        <v>0</v>
      </c>
      <c r="F67" s="99">
        <v>24</v>
      </c>
      <c r="G67" s="99">
        <v>49.650238</v>
      </c>
      <c r="H67" s="99">
        <v>59</v>
      </c>
      <c r="I67" s="99">
        <v>178.77262600000003</v>
      </c>
      <c r="J67" s="99">
        <v>3484</v>
      </c>
      <c r="K67" s="99">
        <v>1253.78426</v>
      </c>
      <c r="M67" s="3"/>
      <c r="N67" s="3"/>
    </row>
    <row r="68" spans="2:14" s="88" customFormat="1" ht="12.75">
      <c r="B68" s="98" t="s">
        <v>72</v>
      </c>
      <c r="C68" s="99"/>
      <c r="D68" s="99">
        <v>0</v>
      </c>
      <c r="E68" s="99">
        <v>0</v>
      </c>
      <c r="F68" s="99">
        <v>22</v>
      </c>
      <c r="G68" s="99">
        <v>52.654832</v>
      </c>
      <c r="H68" s="99">
        <v>59</v>
      </c>
      <c r="I68" s="99">
        <v>195.195147</v>
      </c>
      <c r="J68" s="99">
        <v>3584</v>
      </c>
      <c r="K68" s="99">
        <v>1198.1519290000003</v>
      </c>
      <c r="M68" s="3"/>
      <c r="N68" s="3"/>
    </row>
    <row r="69" spans="2:14" s="88" customFormat="1" ht="12.75">
      <c r="B69" s="98" t="s">
        <v>73</v>
      </c>
      <c r="C69" s="99"/>
      <c r="D69" s="99">
        <v>0</v>
      </c>
      <c r="E69" s="99">
        <v>0</v>
      </c>
      <c r="F69" s="99">
        <v>22</v>
      </c>
      <c r="G69" s="99">
        <v>38.859809000000006</v>
      </c>
      <c r="H69" s="99">
        <v>58</v>
      </c>
      <c r="I69" s="99">
        <v>210.608208</v>
      </c>
      <c r="J69" s="99">
        <v>3682</v>
      </c>
      <c r="K69" s="99">
        <v>1195.8337060000003</v>
      </c>
      <c r="M69" s="3"/>
      <c r="N69" s="3"/>
    </row>
    <row r="70" spans="2:14" s="88" customFormat="1" ht="12.75">
      <c r="B70" s="98" t="s">
        <v>74</v>
      </c>
      <c r="C70" s="99"/>
      <c r="D70" s="99">
        <v>0</v>
      </c>
      <c r="E70" s="99">
        <v>0</v>
      </c>
      <c r="F70" s="99">
        <v>22</v>
      </c>
      <c r="G70" s="99">
        <v>41.37376300000001</v>
      </c>
      <c r="H70" s="99">
        <v>55</v>
      </c>
      <c r="I70" s="99">
        <v>221.60643200000004</v>
      </c>
      <c r="J70" s="99">
        <v>3675</v>
      </c>
      <c r="K70" s="99">
        <v>1153.865205</v>
      </c>
      <c r="M70" s="3"/>
      <c r="N70" s="3"/>
    </row>
    <row r="71" spans="2:14" s="88" customFormat="1" ht="12.75">
      <c r="B71" s="98" t="s">
        <v>75</v>
      </c>
      <c r="C71" s="99"/>
      <c r="D71" s="99">
        <v>0</v>
      </c>
      <c r="E71" s="99">
        <v>0</v>
      </c>
      <c r="F71" s="99">
        <v>22</v>
      </c>
      <c r="G71" s="99">
        <v>43.844643</v>
      </c>
      <c r="H71" s="99">
        <v>55</v>
      </c>
      <c r="I71" s="99">
        <v>218.27636000000004</v>
      </c>
      <c r="J71" s="99">
        <v>3677</v>
      </c>
      <c r="K71" s="99">
        <v>1160.876389</v>
      </c>
      <c r="M71" s="3"/>
      <c r="N71" s="3"/>
    </row>
    <row r="72" spans="2:14" s="88" customFormat="1" ht="12.75">
      <c r="B72" s="98" t="s">
        <v>76</v>
      </c>
      <c r="C72" s="99"/>
      <c r="D72" s="99">
        <v>0</v>
      </c>
      <c r="E72" s="99">
        <v>0</v>
      </c>
      <c r="F72" s="99">
        <v>22</v>
      </c>
      <c r="G72" s="99">
        <v>46.63652</v>
      </c>
      <c r="H72" s="99">
        <v>54</v>
      </c>
      <c r="I72" s="99">
        <v>215.41285000000002</v>
      </c>
      <c r="J72" s="99">
        <v>3704</v>
      </c>
      <c r="K72" s="99">
        <v>1182.611022</v>
      </c>
      <c r="M72" s="3"/>
      <c r="N72" s="3"/>
    </row>
    <row r="73" spans="2:14" s="88" customFormat="1" ht="12.75">
      <c r="B73" s="98" t="s">
        <v>77</v>
      </c>
      <c r="C73" s="99"/>
      <c r="D73" s="99">
        <v>0</v>
      </c>
      <c r="E73" s="99">
        <v>0</v>
      </c>
      <c r="F73" s="99">
        <v>22</v>
      </c>
      <c r="G73" s="99">
        <v>49.246899</v>
      </c>
      <c r="H73" s="99">
        <v>51</v>
      </c>
      <c r="I73" s="99">
        <v>191.41941200000002</v>
      </c>
      <c r="J73" s="99">
        <v>3526</v>
      </c>
      <c r="K73" s="99">
        <v>1073.39447</v>
      </c>
      <c r="M73" s="3"/>
      <c r="N73" s="3"/>
    </row>
    <row r="74" spans="2:14" s="88" customFormat="1" ht="12.75">
      <c r="B74" s="98" t="s">
        <v>78</v>
      </c>
      <c r="C74" s="99"/>
      <c r="D74" s="99">
        <v>0</v>
      </c>
      <c r="E74" s="99">
        <v>0</v>
      </c>
      <c r="F74" s="99">
        <v>22</v>
      </c>
      <c r="G74" s="99">
        <v>39.477846</v>
      </c>
      <c r="H74" s="99">
        <v>52</v>
      </c>
      <c r="I74" s="99">
        <v>195.099578</v>
      </c>
      <c r="J74" s="99">
        <v>3514</v>
      </c>
      <c r="K74" s="99">
        <v>1084.369886</v>
      </c>
      <c r="M74" s="3"/>
      <c r="N74" s="3"/>
    </row>
    <row r="75" spans="2:14" s="88" customFormat="1" ht="12.75">
      <c r="B75" s="98" t="s">
        <v>79</v>
      </c>
      <c r="C75" s="99"/>
      <c r="D75" s="99">
        <v>0</v>
      </c>
      <c r="E75" s="99">
        <v>0</v>
      </c>
      <c r="F75" s="99">
        <v>22</v>
      </c>
      <c r="G75" s="99">
        <v>40.791268</v>
      </c>
      <c r="H75" s="99">
        <v>50</v>
      </c>
      <c r="I75" s="99">
        <v>199.38768800000003</v>
      </c>
      <c r="J75" s="99">
        <v>3530</v>
      </c>
      <c r="K75" s="99">
        <v>1096.683662</v>
      </c>
      <c r="M75" s="3"/>
      <c r="N75" s="3"/>
    </row>
    <row r="76" spans="2:14" s="13" customFormat="1" ht="12.75">
      <c r="B76" s="55" t="s">
        <v>84</v>
      </c>
      <c r="C76" s="57"/>
      <c r="D76" s="99">
        <v>0</v>
      </c>
      <c r="E76" s="99">
        <v>0</v>
      </c>
      <c r="F76" s="99">
        <v>21</v>
      </c>
      <c r="G76" s="99">
        <v>37.627981</v>
      </c>
      <c r="H76" s="99">
        <v>50</v>
      </c>
      <c r="I76" s="99">
        <v>199.387688</v>
      </c>
      <c r="J76" s="99">
        <v>3496</v>
      </c>
      <c r="K76" s="99">
        <v>1122.435681</v>
      </c>
      <c r="M76" s="3"/>
      <c r="N76" s="3"/>
    </row>
    <row r="77" spans="2:14" s="13" customFormat="1" ht="12.75">
      <c r="B77" s="55" t="s">
        <v>86</v>
      </c>
      <c r="C77" s="57"/>
      <c r="D77" s="99">
        <v>0</v>
      </c>
      <c r="E77" s="99">
        <v>0</v>
      </c>
      <c r="F77" s="99">
        <v>21</v>
      </c>
      <c r="G77" s="99">
        <v>60.851597</v>
      </c>
      <c r="H77" s="99">
        <v>50</v>
      </c>
      <c r="I77" s="99">
        <v>172.729442</v>
      </c>
      <c r="J77" s="99">
        <v>3458</v>
      </c>
      <c r="K77" s="99">
        <v>1102.161617</v>
      </c>
      <c r="M77" s="3"/>
      <c r="N77" s="3"/>
    </row>
    <row r="78" spans="2:14" s="13" customFormat="1" ht="12.75">
      <c r="B78" s="55" t="s">
        <v>85</v>
      </c>
      <c r="C78" s="57"/>
      <c r="D78" s="99">
        <v>0</v>
      </c>
      <c r="E78" s="99">
        <v>0</v>
      </c>
      <c r="F78" s="99">
        <v>0</v>
      </c>
      <c r="G78" s="99">
        <v>0</v>
      </c>
      <c r="H78" s="99">
        <v>50</v>
      </c>
      <c r="I78" s="99">
        <v>173.240725</v>
      </c>
      <c r="J78" s="99">
        <v>3424</v>
      </c>
      <c r="K78" s="99">
        <v>1093.705596</v>
      </c>
      <c r="M78" s="3"/>
      <c r="N78" s="3"/>
    </row>
    <row r="79" spans="1:12" s="13" customFormat="1" ht="12.75">
      <c r="A79" s="88"/>
      <c r="B79" s="55" t="s">
        <v>175</v>
      </c>
      <c r="C79" s="57"/>
      <c r="D79" s="99">
        <v>0</v>
      </c>
      <c r="E79" s="99">
        <v>0</v>
      </c>
      <c r="F79" s="99">
        <v>22</v>
      </c>
      <c r="G79" s="99">
        <v>64.299546</v>
      </c>
      <c r="H79" s="99">
        <v>49</v>
      </c>
      <c r="I79" s="99">
        <v>174.631713</v>
      </c>
      <c r="J79" s="99">
        <v>3387</v>
      </c>
      <c r="K79" s="99">
        <v>1121.081505</v>
      </c>
      <c r="L79" s="88"/>
    </row>
    <row r="80" spans="1:12" s="13" customFormat="1" ht="12.75">
      <c r="A80" s="88"/>
      <c r="B80" s="55" t="s">
        <v>176</v>
      </c>
      <c r="C80" s="57"/>
      <c r="D80" s="99">
        <v>0</v>
      </c>
      <c r="E80" s="99">
        <v>0</v>
      </c>
      <c r="F80" s="99">
        <v>22</v>
      </c>
      <c r="G80" s="99">
        <v>65.993561</v>
      </c>
      <c r="H80" s="99">
        <v>49</v>
      </c>
      <c r="I80" s="99">
        <v>178.149127</v>
      </c>
      <c r="J80" s="99">
        <v>3338</v>
      </c>
      <c r="K80" s="99">
        <v>1129.320913</v>
      </c>
      <c r="L80" s="88"/>
    </row>
    <row r="81" spans="1:12" s="13" customFormat="1" ht="12.75">
      <c r="A81" s="88"/>
      <c r="B81" s="55" t="s">
        <v>177</v>
      </c>
      <c r="C81" s="57"/>
      <c r="D81" s="99">
        <v>0</v>
      </c>
      <c r="E81" s="99">
        <v>0</v>
      </c>
      <c r="F81" s="99">
        <v>22</v>
      </c>
      <c r="G81" s="99">
        <v>67.645081</v>
      </c>
      <c r="H81" s="99">
        <v>49</v>
      </c>
      <c r="I81" s="99">
        <v>181.623493</v>
      </c>
      <c r="J81" s="99">
        <v>3293</v>
      </c>
      <c r="K81" s="99">
        <v>1153.908316</v>
      </c>
      <c r="L81" s="88"/>
    </row>
    <row r="82" spans="1:12" s="13" customFormat="1" ht="12.75">
      <c r="A82" s="88"/>
      <c r="B82" s="55" t="s">
        <v>181</v>
      </c>
      <c r="C82" s="57"/>
      <c r="D82" s="99">
        <v>0</v>
      </c>
      <c r="E82" s="99">
        <v>0</v>
      </c>
      <c r="F82" s="99">
        <v>22</v>
      </c>
      <c r="G82" s="99">
        <v>69.301544</v>
      </c>
      <c r="H82" s="99">
        <v>49</v>
      </c>
      <c r="I82" s="99">
        <v>186.113057</v>
      </c>
      <c r="J82" s="99">
        <v>3264</v>
      </c>
      <c r="K82" s="99">
        <v>1130.100214</v>
      </c>
      <c r="L82" s="88"/>
    </row>
    <row r="83" spans="1:12" s="13" customFormat="1" ht="12.75">
      <c r="A83" s="88"/>
      <c r="B83" s="55" t="s">
        <v>182</v>
      </c>
      <c r="C83" s="57"/>
      <c r="D83" s="99">
        <v>0</v>
      </c>
      <c r="E83" s="99">
        <v>0</v>
      </c>
      <c r="F83" s="99">
        <v>22</v>
      </c>
      <c r="G83" s="99">
        <v>71.116501</v>
      </c>
      <c r="H83" s="99">
        <v>49</v>
      </c>
      <c r="I83" s="99">
        <v>187.187745</v>
      </c>
      <c r="J83" s="99">
        <v>3231</v>
      </c>
      <c r="K83" s="99">
        <v>1134.222474</v>
      </c>
      <c r="L83" s="88"/>
    </row>
    <row r="84" spans="1:12" s="13" customFormat="1" ht="12.75">
      <c r="A84" s="88"/>
      <c r="B84" s="55" t="s">
        <v>183</v>
      </c>
      <c r="C84" s="57"/>
      <c r="D84" s="99">
        <v>0</v>
      </c>
      <c r="E84" s="99">
        <v>0</v>
      </c>
      <c r="F84" s="99">
        <v>22</v>
      </c>
      <c r="G84" s="99">
        <v>72.810904</v>
      </c>
      <c r="H84" s="99">
        <v>49</v>
      </c>
      <c r="I84" s="99">
        <v>187.177122</v>
      </c>
      <c r="J84" s="99">
        <v>3193</v>
      </c>
      <c r="K84" s="99">
        <v>1145.059513</v>
      </c>
      <c r="L84" s="88"/>
    </row>
    <row r="85" spans="1:12" s="13" customFormat="1" ht="12.75">
      <c r="A85" s="88"/>
      <c r="B85" s="55" t="s">
        <v>184</v>
      </c>
      <c r="C85" s="57"/>
      <c r="D85" s="99">
        <v>0</v>
      </c>
      <c r="E85" s="99">
        <v>0</v>
      </c>
      <c r="F85" s="99">
        <v>22</v>
      </c>
      <c r="G85" s="99">
        <v>73.744796</v>
      </c>
      <c r="H85" s="99">
        <v>47</v>
      </c>
      <c r="I85" s="99">
        <v>158.09925</v>
      </c>
      <c r="J85" s="99">
        <v>3162</v>
      </c>
      <c r="K85" s="99">
        <v>1177.130708</v>
      </c>
      <c r="L85" s="88"/>
    </row>
    <row r="86" spans="1:12" s="13" customFormat="1" ht="12.75">
      <c r="A86" s="88"/>
      <c r="B86" s="55" t="s">
        <v>185</v>
      </c>
      <c r="C86" s="57"/>
      <c r="D86" s="99">
        <v>0</v>
      </c>
      <c r="E86" s="99">
        <v>0</v>
      </c>
      <c r="F86" s="99">
        <v>22</v>
      </c>
      <c r="G86" s="99">
        <v>76.548763</v>
      </c>
      <c r="H86" s="99">
        <v>47</v>
      </c>
      <c r="I86" s="99">
        <v>165.110166</v>
      </c>
      <c r="J86" s="99">
        <v>3135</v>
      </c>
      <c r="K86" s="99">
        <v>1165.619994</v>
      </c>
      <c r="L86" s="88"/>
    </row>
    <row r="87" spans="1:12" s="13" customFormat="1" ht="12.75">
      <c r="A87" s="88"/>
      <c r="B87" s="55" t="s">
        <v>186</v>
      </c>
      <c r="C87" s="57"/>
      <c r="D87" s="99">
        <v>0</v>
      </c>
      <c r="E87" s="99">
        <v>0</v>
      </c>
      <c r="F87" s="99">
        <v>22</v>
      </c>
      <c r="G87" s="99">
        <v>76.821448</v>
      </c>
      <c r="H87" s="99">
        <v>47</v>
      </c>
      <c r="I87" s="99">
        <v>170.557756</v>
      </c>
      <c r="J87" s="99">
        <v>3109</v>
      </c>
      <c r="K87" s="99">
        <v>1165.645148</v>
      </c>
      <c r="L87" s="88"/>
    </row>
    <row r="88" spans="1:12" s="13" customFormat="1" ht="12.75">
      <c r="A88" s="88"/>
      <c r="B88" s="46"/>
      <c r="C88" s="48"/>
      <c r="D88" s="90"/>
      <c r="E88" s="90"/>
      <c r="F88" s="90"/>
      <c r="G88" s="90"/>
      <c r="H88" s="90"/>
      <c r="I88" s="90"/>
      <c r="J88" s="90"/>
      <c r="K88" s="90"/>
      <c r="L88" s="88"/>
    </row>
    <row r="89" spans="1:12" s="13" customFormat="1" ht="12.75">
      <c r="A89" s="88"/>
      <c r="B89" s="46"/>
      <c r="C89" s="48"/>
      <c r="D89" s="90"/>
      <c r="E89" s="90"/>
      <c r="F89" s="90"/>
      <c r="G89" s="90"/>
      <c r="H89" s="90"/>
      <c r="I89" s="90"/>
      <c r="J89" s="90"/>
      <c r="K89" s="90"/>
      <c r="L89" s="88"/>
    </row>
    <row r="90" spans="1:12" s="13" customFormat="1" ht="12.75">
      <c r="A90" s="88"/>
      <c r="B90" s="46"/>
      <c r="C90" s="48"/>
      <c r="D90" s="90"/>
      <c r="E90" s="90"/>
      <c r="F90" s="90"/>
      <c r="G90" s="90"/>
      <c r="H90" s="90"/>
      <c r="I90" s="90"/>
      <c r="J90" s="90"/>
      <c r="K90" s="90"/>
      <c r="L90" s="88"/>
    </row>
    <row r="91" spans="2:14" s="13" customFormat="1" ht="10.5" customHeight="1">
      <c r="B91" s="46"/>
      <c r="C91" s="48"/>
      <c r="D91" s="90"/>
      <c r="E91" s="90"/>
      <c r="F91" s="90"/>
      <c r="G91" s="90"/>
      <c r="H91" s="90"/>
      <c r="I91" s="90"/>
      <c r="J91" s="90"/>
      <c r="K91" s="90"/>
      <c r="M91" s="3"/>
      <c r="N91" s="3"/>
    </row>
    <row r="92" spans="2:14" s="13" customFormat="1" ht="12.75">
      <c r="B92" s="46"/>
      <c r="C92" s="48"/>
      <c r="D92" s="48"/>
      <c r="E92" s="48" t="s">
        <v>21</v>
      </c>
      <c r="F92" s="48"/>
      <c r="G92" s="48"/>
      <c r="H92" s="48"/>
      <c r="I92" s="48"/>
      <c r="J92" s="53"/>
      <c r="K92" s="53"/>
      <c r="M92" s="3"/>
      <c r="N92" s="3"/>
    </row>
    <row r="93" spans="2:14" s="13" customFormat="1" ht="12.75">
      <c r="B93" s="46"/>
      <c r="C93" s="48"/>
      <c r="D93" s="48"/>
      <c r="E93" s="48"/>
      <c r="F93" s="48"/>
      <c r="G93" s="48"/>
      <c r="H93" s="48"/>
      <c r="I93" s="48"/>
      <c r="J93" s="53"/>
      <c r="K93" s="53"/>
      <c r="M93" s="3"/>
      <c r="N93" s="3"/>
    </row>
    <row r="94" spans="2:14" s="13" customFormat="1" ht="12.75">
      <c r="B94" s="46"/>
      <c r="C94" s="48"/>
      <c r="D94" s="48"/>
      <c r="E94" s="48"/>
      <c r="F94" s="48"/>
      <c r="G94" s="48"/>
      <c r="H94" s="48"/>
      <c r="I94" s="48"/>
      <c r="J94" s="53"/>
      <c r="K94" s="53"/>
      <c r="M94" s="3"/>
      <c r="N94" s="3"/>
    </row>
    <row r="95" spans="3:14" s="102" customFormat="1" ht="12.75">
      <c r="C95" s="93"/>
      <c r="D95" s="93"/>
      <c r="E95" s="103"/>
      <c r="F95" s="93"/>
      <c r="G95" s="93"/>
      <c r="H95" s="93"/>
      <c r="I95" s="93"/>
      <c r="J95" s="93"/>
      <c r="K95" s="93"/>
      <c r="M95" s="30"/>
      <c r="N95" s="30"/>
    </row>
    <row r="96" spans="2:14" s="226" customFormat="1" ht="12.75">
      <c r="B96" s="224" t="s">
        <v>28</v>
      </c>
      <c r="C96" s="225"/>
      <c r="D96" s="225" t="s">
        <v>80</v>
      </c>
      <c r="E96" s="225"/>
      <c r="F96" s="225" t="s">
        <v>81</v>
      </c>
      <c r="G96" s="225"/>
      <c r="H96" s="225" t="s">
        <v>82</v>
      </c>
      <c r="I96" s="225"/>
      <c r="J96" s="225" t="s">
        <v>83</v>
      </c>
      <c r="K96" s="225"/>
      <c r="M96" s="108"/>
      <c r="N96" s="108"/>
    </row>
    <row r="97" spans="2:14" s="230" customFormat="1" ht="12.75">
      <c r="B97" s="227"/>
      <c r="C97" s="228"/>
      <c r="D97" s="228" t="s">
        <v>43</v>
      </c>
      <c r="E97" s="229" t="s">
        <v>0</v>
      </c>
      <c r="F97" s="228" t="s">
        <v>43</v>
      </c>
      <c r="G97" s="228" t="s">
        <v>0</v>
      </c>
      <c r="H97" s="228" t="s">
        <v>43</v>
      </c>
      <c r="I97" s="228" t="s">
        <v>0</v>
      </c>
      <c r="J97" s="228" t="s">
        <v>43</v>
      </c>
      <c r="K97" s="228" t="s">
        <v>0</v>
      </c>
      <c r="M97" s="218"/>
      <c r="N97" s="218"/>
    </row>
    <row r="98" spans="2:14" s="88" customFormat="1" ht="12.75">
      <c r="B98" s="97" t="s">
        <v>22</v>
      </c>
      <c r="C98" s="90"/>
      <c r="D98" s="90">
        <v>5</v>
      </c>
      <c r="E98" s="90">
        <v>1.7999</v>
      </c>
      <c r="F98" s="90">
        <v>0</v>
      </c>
      <c r="G98" s="90">
        <v>0</v>
      </c>
      <c r="H98" s="90">
        <v>6</v>
      </c>
      <c r="I98" s="90">
        <v>9.583825</v>
      </c>
      <c r="J98" s="90">
        <v>0</v>
      </c>
      <c r="K98" s="90">
        <v>0</v>
      </c>
      <c r="M98" s="3"/>
      <c r="N98" s="3"/>
    </row>
    <row r="99" spans="2:14" s="88" customFormat="1" ht="12.75">
      <c r="B99" s="98" t="s">
        <v>23</v>
      </c>
      <c r="C99" s="99"/>
      <c r="D99" s="99">
        <v>17</v>
      </c>
      <c r="E99" s="99">
        <v>13.426674000000002</v>
      </c>
      <c r="F99" s="99">
        <v>0</v>
      </c>
      <c r="G99" s="99">
        <v>0</v>
      </c>
      <c r="H99" s="99">
        <v>6</v>
      </c>
      <c r="I99" s="99">
        <v>10.919831</v>
      </c>
      <c r="J99" s="99">
        <v>0</v>
      </c>
      <c r="K99" s="99">
        <v>0</v>
      </c>
      <c r="M99" s="3"/>
      <c r="N99" s="3"/>
    </row>
    <row r="100" spans="2:14" s="88" customFormat="1" ht="12.75">
      <c r="B100" s="98" t="s">
        <v>24</v>
      </c>
      <c r="C100" s="99"/>
      <c r="D100" s="99">
        <v>31</v>
      </c>
      <c r="E100" s="99">
        <v>36.24218100000001</v>
      </c>
      <c r="F100" s="99">
        <v>0</v>
      </c>
      <c r="G100" s="99">
        <v>0</v>
      </c>
      <c r="H100" s="99">
        <v>6</v>
      </c>
      <c r="I100" s="99">
        <v>11.842583</v>
      </c>
      <c r="J100" s="99">
        <v>0</v>
      </c>
      <c r="K100" s="99">
        <v>0</v>
      </c>
      <c r="M100" s="3"/>
      <c r="N100" s="3"/>
    </row>
    <row r="101" spans="2:14" s="88" customFormat="1" ht="12.75">
      <c r="B101" s="98" t="s">
        <v>25</v>
      </c>
      <c r="C101" s="99"/>
      <c r="D101" s="99">
        <v>39</v>
      </c>
      <c r="E101" s="99">
        <v>46.433049</v>
      </c>
      <c r="F101" s="99">
        <v>0</v>
      </c>
      <c r="G101" s="99">
        <v>0</v>
      </c>
      <c r="H101" s="99">
        <v>6</v>
      </c>
      <c r="I101" s="99">
        <v>12.770992000000001</v>
      </c>
      <c r="J101" s="99">
        <v>0</v>
      </c>
      <c r="K101" s="99">
        <v>0</v>
      </c>
      <c r="M101" s="3"/>
      <c r="N101" s="3"/>
    </row>
    <row r="102" spans="2:14" s="88" customFormat="1" ht="12.75">
      <c r="B102" s="98" t="s">
        <v>33</v>
      </c>
      <c r="C102" s="99"/>
      <c r="D102" s="99">
        <v>48</v>
      </c>
      <c r="E102" s="99">
        <v>75.334461</v>
      </c>
      <c r="F102" s="99">
        <v>0</v>
      </c>
      <c r="G102" s="99">
        <v>0</v>
      </c>
      <c r="H102" s="99">
        <v>6</v>
      </c>
      <c r="I102" s="99">
        <v>15.407025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34</v>
      </c>
      <c r="C103" s="99"/>
      <c r="D103" s="99">
        <v>53</v>
      </c>
      <c r="E103" s="99">
        <v>103.94905700000001</v>
      </c>
      <c r="F103" s="99">
        <v>0</v>
      </c>
      <c r="G103" s="99">
        <v>0</v>
      </c>
      <c r="H103" s="99">
        <v>6</v>
      </c>
      <c r="I103" s="99">
        <v>17.421433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35</v>
      </c>
      <c r="C104" s="99"/>
      <c r="D104" s="99">
        <v>53</v>
      </c>
      <c r="E104" s="99">
        <v>124.683009</v>
      </c>
      <c r="F104" s="99">
        <v>0</v>
      </c>
      <c r="G104" s="99">
        <v>0</v>
      </c>
      <c r="H104" s="99">
        <v>6</v>
      </c>
      <c r="I104" s="99">
        <v>18.081112000000005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36</v>
      </c>
      <c r="C105" s="99"/>
      <c r="D105" s="99">
        <v>60</v>
      </c>
      <c r="E105" s="99">
        <v>133.977325</v>
      </c>
      <c r="F105" s="99">
        <v>0</v>
      </c>
      <c r="G105" s="99">
        <v>0</v>
      </c>
      <c r="H105" s="99">
        <v>6</v>
      </c>
      <c r="I105" s="99">
        <v>19.615864000000002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37</v>
      </c>
      <c r="C106" s="99"/>
      <c r="D106" s="99">
        <v>67</v>
      </c>
      <c r="E106" s="99">
        <v>146.831815</v>
      </c>
      <c r="F106" s="99">
        <v>0</v>
      </c>
      <c r="G106" s="99">
        <v>0</v>
      </c>
      <c r="H106" s="99">
        <v>7</v>
      </c>
      <c r="I106" s="99">
        <v>20.756744000000005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38</v>
      </c>
      <c r="C107" s="99"/>
      <c r="D107" s="99">
        <v>68</v>
      </c>
      <c r="E107" s="99">
        <v>152.63130300000003</v>
      </c>
      <c r="F107" s="99">
        <v>0</v>
      </c>
      <c r="G107" s="99">
        <v>0</v>
      </c>
      <c r="H107" s="99">
        <v>9</v>
      </c>
      <c r="I107" s="99">
        <v>23.407011</v>
      </c>
      <c r="J107" s="99">
        <v>0</v>
      </c>
      <c r="K107" s="99">
        <v>0</v>
      </c>
      <c r="M107" s="3"/>
      <c r="N107" s="3"/>
    </row>
    <row r="108" spans="2:256" s="88" customFormat="1" ht="12.75">
      <c r="B108" s="98" t="s">
        <v>40</v>
      </c>
      <c r="C108" s="99"/>
      <c r="D108" s="99">
        <v>70</v>
      </c>
      <c r="E108" s="99">
        <v>141.887308</v>
      </c>
      <c r="F108" s="99">
        <v>0</v>
      </c>
      <c r="G108" s="99">
        <v>0</v>
      </c>
      <c r="H108" s="99">
        <v>9</v>
      </c>
      <c r="I108" s="99">
        <v>25.448309</v>
      </c>
      <c r="J108" s="99">
        <v>0</v>
      </c>
      <c r="K108" s="99">
        <v>0</v>
      </c>
      <c r="M108" s="3"/>
      <c r="N108" s="3"/>
      <c r="T108" s="97"/>
      <c r="U108" s="104"/>
      <c r="V108" s="104"/>
      <c r="W108" s="105"/>
      <c r="X108" s="104"/>
      <c r="Y108" s="105"/>
      <c r="Z108" s="104"/>
      <c r="AA108" s="105"/>
      <c r="AB108" s="104"/>
      <c r="AC108" s="105"/>
      <c r="AM108" s="97"/>
      <c r="AN108" s="104"/>
      <c r="AO108" s="104"/>
      <c r="AP108" s="105"/>
      <c r="AQ108" s="104"/>
      <c r="AR108" s="105"/>
      <c r="AS108" s="104"/>
      <c r="AT108" s="105"/>
      <c r="AU108" s="104"/>
      <c r="AV108" s="105"/>
      <c r="BF108" s="97"/>
      <c r="BG108" s="104"/>
      <c r="BH108" s="104"/>
      <c r="BI108" s="105"/>
      <c r="BJ108" s="104"/>
      <c r="BK108" s="105"/>
      <c r="BL108" s="104"/>
      <c r="BM108" s="105"/>
      <c r="BN108" s="104"/>
      <c r="BO108" s="105"/>
      <c r="BY108" s="97"/>
      <c r="BZ108" s="104"/>
      <c r="CA108" s="104"/>
      <c r="CB108" s="105"/>
      <c r="CC108" s="104"/>
      <c r="CD108" s="105"/>
      <c r="CE108" s="104"/>
      <c r="CF108" s="105"/>
      <c r="CG108" s="104"/>
      <c r="CH108" s="105"/>
      <c r="CR108" s="97"/>
      <c r="CS108" s="104"/>
      <c r="CT108" s="104"/>
      <c r="CU108" s="105"/>
      <c r="CV108" s="104"/>
      <c r="CW108" s="105"/>
      <c r="CX108" s="104"/>
      <c r="CY108" s="105"/>
      <c r="CZ108" s="104"/>
      <c r="DA108" s="105"/>
      <c r="DK108" s="97"/>
      <c r="DL108" s="104"/>
      <c r="DM108" s="104"/>
      <c r="DN108" s="105"/>
      <c r="DO108" s="104"/>
      <c r="DP108" s="105"/>
      <c r="DQ108" s="104"/>
      <c r="DR108" s="105"/>
      <c r="DS108" s="104"/>
      <c r="DT108" s="105"/>
      <c r="ED108" s="97"/>
      <c r="EE108" s="104"/>
      <c r="EF108" s="104"/>
      <c r="EG108" s="105"/>
      <c r="EH108" s="104"/>
      <c r="EI108" s="105"/>
      <c r="EJ108" s="104"/>
      <c r="EK108" s="105"/>
      <c r="EL108" s="104"/>
      <c r="EM108" s="105"/>
      <c r="EW108" s="97"/>
      <c r="EX108" s="104"/>
      <c r="EY108" s="104"/>
      <c r="EZ108" s="105"/>
      <c r="FA108" s="104"/>
      <c r="FB108" s="105"/>
      <c r="FC108" s="104"/>
      <c r="FD108" s="105"/>
      <c r="FE108" s="104"/>
      <c r="FF108" s="105"/>
      <c r="FP108" s="97"/>
      <c r="FQ108" s="104"/>
      <c r="FR108" s="104"/>
      <c r="FS108" s="105"/>
      <c r="FT108" s="104"/>
      <c r="FU108" s="105"/>
      <c r="FV108" s="104"/>
      <c r="FW108" s="105"/>
      <c r="FX108" s="104"/>
      <c r="FY108" s="105"/>
      <c r="GI108" s="97"/>
      <c r="GJ108" s="104"/>
      <c r="GK108" s="104"/>
      <c r="GL108" s="105"/>
      <c r="GM108" s="104"/>
      <c r="GN108" s="105"/>
      <c r="GO108" s="104"/>
      <c r="GP108" s="105"/>
      <c r="GQ108" s="104"/>
      <c r="GR108" s="105"/>
      <c r="HB108" s="97"/>
      <c r="HC108" s="104"/>
      <c r="HD108" s="104"/>
      <c r="HE108" s="105"/>
      <c r="HF108" s="104"/>
      <c r="HG108" s="105"/>
      <c r="HH108" s="104"/>
      <c r="HI108" s="105"/>
      <c r="HJ108" s="104"/>
      <c r="HK108" s="105"/>
      <c r="HU108" s="97"/>
      <c r="HV108" s="104"/>
      <c r="HW108" s="104"/>
      <c r="HX108" s="105"/>
      <c r="HY108" s="104"/>
      <c r="HZ108" s="105"/>
      <c r="IA108" s="104"/>
      <c r="IB108" s="105"/>
      <c r="IC108" s="104"/>
      <c r="ID108" s="105"/>
      <c r="IN108" s="97"/>
      <c r="IO108" s="104"/>
      <c r="IP108" s="104"/>
      <c r="IQ108" s="105"/>
      <c r="IR108" s="104"/>
      <c r="IS108" s="105"/>
      <c r="IT108" s="104"/>
      <c r="IU108" s="105"/>
      <c r="IV108" s="104"/>
    </row>
    <row r="109" spans="2:256" s="88" customFormat="1" ht="12.75">
      <c r="B109" s="98" t="s">
        <v>41</v>
      </c>
      <c r="C109" s="99"/>
      <c r="D109" s="99">
        <v>70</v>
      </c>
      <c r="E109" s="99">
        <v>150.938817</v>
      </c>
      <c r="F109" s="99">
        <v>0</v>
      </c>
      <c r="G109" s="99">
        <v>0</v>
      </c>
      <c r="H109" s="99">
        <v>9</v>
      </c>
      <c r="I109" s="99">
        <v>27.933739000000003</v>
      </c>
      <c r="J109" s="99">
        <v>0</v>
      </c>
      <c r="K109" s="99">
        <v>0</v>
      </c>
      <c r="M109" s="3"/>
      <c r="N109" s="3"/>
      <c r="T109" s="97"/>
      <c r="U109" s="104"/>
      <c r="V109" s="104"/>
      <c r="W109" s="105"/>
      <c r="X109" s="104"/>
      <c r="Y109" s="105"/>
      <c r="Z109" s="104"/>
      <c r="AA109" s="105"/>
      <c r="AB109" s="104"/>
      <c r="AC109" s="105"/>
      <c r="AM109" s="97"/>
      <c r="AN109" s="104"/>
      <c r="AO109" s="104"/>
      <c r="AP109" s="105"/>
      <c r="AQ109" s="104"/>
      <c r="AR109" s="105"/>
      <c r="AS109" s="104"/>
      <c r="AT109" s="105"/>
      <c r="AU109" s="104"/>
      <c r="AV109" s="105"/>
      <c r="BF109" s="97"/>
      <c r="BG109" s="104"/>
      <c r="BH109" s="104"/>
      <c r="BI109" s="105"/>
      <c r="BJ109" s="104"/>
      <c r="BK109" s="105"/>
      <c r="BL109" s="104"/>
      <c r="BM109" s="105"/>
      <c r="BN109" s="104"/>
      <c r="BO109" s="105"/>
      <c r="BY109" s="97"/>
      <c r="BZ109" s="104"/>
      <c r="CA109" s="104"/>
      <c r="CB109" s="105"/>
      <c r="CC109" s="104"/>
      <c r="CD109" s="105"/>
      <c r="CE109" s="104"/>
      <c r="CF109" s="105"/>
      <c r="CG109" s="104"/>
      <c r="CH109" s="105"/>
      <c r="CR109" s="97"/>
      <c r="CS109" s="104"/>
      <c r="CT109" s="104"/>
      <c r="CU109" s="105"/>
      <c r="CV109" s="104"/>
      <c r="CW109" s="105"/>
      <c r="CX109" s="104"/>
      <c r="CY109" s="105"/>
      <c r="CZ109" s="104"/>
      <c r="DA109" s="105"/>
      <c r="DK109" s="97"/>
      <c r="DL109" s="104"/>
      <c r="DM109" s="104"/>
      <c r="DN109" s="105"/>
      <c r="DO109" s="104"/>
      <c r="DP109" s="105"/>
      <c r="DQ109" s="104"/>
      <c r="DR109" s="105"/>
      <c r="DS109" s="104"/>
      <c r="DT109" s="105"/>
      <c r="ED109" s="97"/>
      <c r="EE109" s="104"/>
      <c r="EF109" s="104"/>
      <c r="EG109" s="105"/>
      <c r="EH109" s="104"/>
      <c r="EI109" s="105"/>
      <c r="EJ109" s="104"/>
      <c r="EK109" s="105"/>
      <c r="EL109" s="104"/>
      <c r="EM109" s="105"/>
      <c r="EW109" s="97"/>
      <c r="EX109" s="104"/>
      <c r="EY109" s="104"/>
      <c r="EZ109" s="105"/>
      <c r="FA109" s="104"/>
      <c r="FB109" s="105"/>
      <c r="FC109" s="104"/>
      <c r="FD109" s="105"/>
      <c r="FE109" s="104"/>
      <c r="FF109" s="105"/>
      <c r="FP109" s="97"/>
      <c r="FQ109" s="104"/>
      <c r="FR109" s="104"/>
      <c r="FS109" s="105"/>
      <c r="FT109" s="104"/>
      <c r="FU109" s="105"/>
      <c r="FV109" s="104"/>
      <c r="FW109" s="105"/>
      <c r="FX109" s="104"/>
      <c r="FY109" s="105"/>
      <c r="GI109" s="97"/>
      <c r="GJ109" s="104"/>
      <c r="GK109" s="104"/>
      <c r="GL109" s="105"/>
      <c r="GM109" s="104"/>
      <c r="GN109" s="105"/>
      <c r="GO109" s="104"/>
      <c r="GP109" s="105"/>
      <c r="GQ109" s="104"/>
      <c r="GR109" s="105"/>
      <c r="HB109" s="97"/>
      <c r="HC109" s="104"/>
      <c r="HD109" s="104"/>
      <c r="HE109" s="105"/>
      <c r="HF109" s="104"/>
      <c r="HG109" s="105"/>
      <c r="HH109" s="104"/>
      <c r="HI109" s="105"/>
      <c r="HJ109" s="104"/>
      <c r="HK109" s="105"/>
      <c r="HU109" s="97"/>
      <c r="HV109" s="104"/>
      <c r="HW109" s="104"/>
      <c r="HX109" s="105"/>
      <c r="HY109" s="104"/>
      <c r="HZ109" s="105"/>
      <c r="IA109" s="104"/>
      <c r="IB109" s="105"/>
      <c r="IC109" s="104"/>
      <c r="ID109" s="105"/>
      <c r="IN109" s="97"/>
      <c r="IO109" s="104"/>
      <c r="IP109" s="104"/>
      <c r="IQ109" s="105"/>
      <c r="IR109" s="104"/>
      <c r="IS109" s="105"/>
      <c r="IT109" s="104"/>
      <c r="IU109" s="105"/>
      <c r="IV109" s="104"/>
    </row>
    <row r="110" spans="2:256" s="88" customFormat="1" ht="12.75">
      <c r="B110" s="98" t="s">
        <v>39</v>
      </c>
      <c r="C110" s="99"/>
      <c r="D110" s="99">
        <v>70</v>
      </c>
      <c r="E110" s="99">
        <v>158.863325</v>
      </c>
      <c r="F110" s="99">
        <v>0</v>
      </c>
      <c r="G110" s="99">
        <v>0</v>
      </c>
      <c r="H110" s="99">
        <v>9</v>
      </c>
      <c r="I110" s="99">
        <v>30.450138</v>
      </c>
      <c r="J110" s="99">
        <v>0</v>
      </c>
      <c r="K110" s="99">
        <v>0</v>
      </c>
      <c r="M110" s="3"/>
      <c r="N110" s="3"/>
      <c r="T110" s="97"/>
      <c r="U110" s="104"/>
      <c r="V110" s="104"/>
      <c r="W110" s="105"/>
      <c r="X110" s="104"/>
      <c r="Y110" s="105"/>
      <c r="Z110" s="104"/>
      <c r="AA110" s="105"/>
      <c r="AB110" s="104"/>
      <c r="AC110" s="105"/>
      <c r="AM110" s="97"/>
      <c r="AN110" s="104"/>
      <c r="AO110" s="104"/>
      <c r="AP110" s="105"/>
      <c r="AQ110" s="104"/>
      <c r="AR110" s="105"/>
      <c r="AS110" s="104"/>
      <c r="AT110" s="105"/>
      <c r="AU110" s="104"/>
      <c r="AV110" s="105"/>
      <c r="BF110" s="97"/>
      <c r="BG110" s="104"/>
      <c r="BH110" s="104"/>
      <c r="BI110" s="105"/>
      <c r="BJ110" s="104"/>
      <c r="BK110" s="105"/>
      <c r="BL110" s="104"/>
      <c r="BM110" s="105"/>
      <c r="BN110" s="104"/>
      <c r="BO110" s="105"/>
      <c r="BY110" s="97"/>
      <c r="BZ110" s="104"/>
      <c r="CA110" s="104"/>
      <c r="CB110" s="105"/>
      <c r="CC110" s="104"/>
      <c r="CD110" s="105"/>
      <c r="CE110" s="104"/>
      <c r="CF110" s="105"/>
      <c r="CG110" s="104"/>
      <c r="CH110" s="105"/>
      <c r="CR110" s="97"/>
      <c r="CS110" s="104"/>
      <c r="CT110" s="104"/>
      <c r="CU110" s="105"/>
      <c r="CV110" s="104"/>
      <c r="CW110" s="105"/>
      <c r="CX110" s="104"/>
      <c r="CY110" s="105"/>
      <c r="CZ110" s="104"/>
      <c r="DA110" s="105"/>
      <c r="DK110" s="97"/>
      <c r="DL110" s="104"/>
      <c r="DM110" s="104"/>
      <c r="DN110" s="105"/>
      <c r="DO110" s="104"/>
      <c r="DP110" s="105"/>
      <c r="DQ110" s="104"/>
      <c r="DR110" s="105"/>
      <c r="DS110" s="104"/>
      <c r="DT110" s="105"/>
      <c r="ED110" s="97"/>
      <c r="EE110" s="104"/>
      <c r="EF110" s="104"/>
      <c r="EG110" s="105"/>
      <c r="EH110" s="104"/>
      <c r="EI110" s="105"/>
      <c r="EJ110" s="104"/>
      <c r="EK110" s="105"/>
      <c r="EL110" s="104"/>
      <c r="EM110" s="105"/>
      <c r="EW110" s="97"/>
      <c r="EX110" s="104"/>
      <c r="EY110" s="104"/>
      <c r="EZ110" s="105"/>
      <c r="FA110" s="104"/>
      <c r="FB110" s="105"/>
      <c r="FC110" s="104"/>
      <c r="FD110" s="105"/>
      <c r="FE110" s="104"/>
      <c r="FF110" s="105"/>
      <c r="FP110" s="97"/>
      <c r="FQ110" s="104"/>
      <c r="FR110" s="104"/>
      <c r="FS110" s="105"/>
      <c r="FT110" s="104"/>
      <c r="FU110" s="105"/>
      <c r="FV110" s="104"/>
      <c r="FW110" s="105"/>
      <c r="FX110" s="104"/>
      <c r="FY110" s="105"/>
      <c r="GI110" s="97"/>
      <c r="GJ110" s="104"/>
      <c r="GK110" s="104"/>
      <c r="GL110" s="105"/>
      <c r="GM110" s="104"/>
      <c r="GN110" s="105"/>
      <c r="GO110" s="104"/>
      <c r="GP110" s="105"/>
      <c r="GQ110" s="104"/>
      <c r="GR110" s="105"/>
      <c r="HB110" s="97"/>
      <c r="HC110" s="104"/>
      <c r="HD110" s="104"/>
      <c r="HE110" s="105"/>
      <c r="HF110" s="104"/>
      <c r="HG110" s="105"/>
      <c r="HH110" s="104"/>
      <c r="HI110" s="105"/>
      <c r="HJ110" s="104"/>
      <c r="HK110" s="105"/>
      <c r="HU110" s="97"/>
      <c r="HV110" s="104"/>
      <c r="HW110" s="104"/>
      <c r="HX110" s="105"/>
      <c r="HY110" s="104"/>
      <c r="HZ110" s="105"/>
      <c r="IA110" s="104"/>
      <c r="IB110" s="105"/>
      <c r="IC110" s="104"/>
      <c r="ID110" s="105"/>
      <c r="IN110" s="97"/>
      <c r="IO110" s="104"/>
      <c r="IP110" s="104"/>
      <c r="IQ110" s="105"/>
      <c r="IR110" s="104"/>
      <c r="IS110" s="105"/>
      <c r="IT110" s="104"/>
      <c r="IU110" s="105"/>
      <c r="IV110" s="104"/>
    </row>
    <row r="111" spans="2:256" s="88" customFormat="1" ht="12.75">
      <c r="B111" s="98" t="s">
        <v>42</v>
      </c>
      <c r="C111" s="99"/>
      <c r="D111" s="99">
        <v>70</v>
      </c>
      <c r="E111" s="99">
        <v>166.776759</v>
      </c>
      <c r="F111" s="99">
        <v>0</v>
      </c>
      <c r="G111" s="99">
        <v>0</v>
      </c>
      <c r="H111" s="99">
        <v>10</v>
      </c>
      <c r="I111" s="99">
        <v>35.693468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14" s="88" customFormat="1" ht="12.75">
      <c r="B112" s="98" t="s">
        <v>71</v>
      </c>
      <c r="C112" s="99"/>
      <c r="D112" s="99">
        <v>70</v>
      </c>
      <c r="E112" s="99">
        <v>171.23694</v>
      </c>
      <c r="F112" s="99">
        <v>0</v>
      </c>
      <c r="G112" s="99">
        <v>0</v>
      </c>
      <c r="H112" s="99">
        <v>9</v>
      </c>
      <c r="I112" s="99">
        <v>37.933798</v>
      </c>
      <c r="J112" s="99">
        <v>0</v>
      </c>
      <c r="K112" s="99">
        <v>0</v>
      </c>
      <c r="M112" s="3"/>
      <c r="N112" s="3"/>
    </row>
    <row r="113" spans="2:14" s="88" customFormat="1" ht="12.75">
      <c r="B113" s="98" t="s">
        <v>72</v>
      </c>
      <c r="C113" s="99"/>
      <c r="D113" s="99">
        <v>69</v>
      </c>
      <c r="E113" s="99">
        <v>176.77665300000004</v>
      </c>
      <c r="F113" s="99">
        <v>0</v>
      </c>
      <c r="G113" s="99">
        <v>0</v>
      </c>
      <c r="H113" s="99">
        <v>9</v>
      </c>
      <c r="I113" s="99">
        <v>39.06431400000001</v>
      </c>
      <c r="J113" s="99">
        <v>0</v>
      </c>
      <c r="K113" s="99">
        <v>0</v>
      </c>
      <c r="M113" s="3"/>
      <c r="N113" s="3"/>
    </row>
    <row r="114" spans="2:14" s="88" customFormat="1" ht="12.75">
      <c r="B114" s="98" t="s">
        <v>73</v>
      </c>
      <c r="C114" s="99"/>
      <c r="D114" s="99">
        <v>69</v>
      </c>
      <c r="E114" s="99">
        <v>188.451858</v>
      </c>
      <c r="F114" s="99">
        <v>0</v>
      </c>
      <c r="G114" s="99">
        <v>0</v>
      </c>
      <c r="H114" s="99">
        <v>10</v>
      </c>
      <c r="I114" s="99">
        <v>42.452977</v>
      </c>
      <c r="J114" s="99">
        <v>0</v>
      </c>
      <c r="K114" s="99">
        <v>0</v>
      </c>
      <c r="M114" s="3"/>
      <c r="N114" s="3"/>
    </row>
    <row r="115" spans="2:14" s="88" customFormat="1" ht="12.75">
      <c r="B115" s="98" t="s">
        <v>74</v>
      </c>
      <c r="C115" s="99"/>
      <c r="D115" s="99">
        <v>69</v>
      </c>
      <c r="E115" s="99">
        <v>191.50907900000004</v>
      </c>
      <c r="F115" s="99">
        <v>0</v>
      </c>
      <c r="G115" s="99">
        <v>0</v>
      </c>
      <c r="H115" s="99">
        <v>9</v>
      </c>
      <c r="I115" s="99">
        <v>44.69083400000001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75</v>
      </c>
      <c r="C116" s="99"/>
      <c r="D116" s="99">
        <v>69</v>
      </c>
      <c r="E116" s="99">
        <v>168.002334</v>
      </c>
      <c r="F116" s="99">
        <v>0</v>
      </c>
      <c r="G116" s="99">
        <v>0</v>
      </c>
      <c r="H116" s="99">
        <v>9</v>
      </c>
      <c r="I116" s="99">
        <v>45.97456400000001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76</v>
      </c>
      <c r="C117" s="99"/>
      <c r="D117" s="99">
        <v>69</v>
      </c>
      <c r="E117" s="99">
        <v>167.817808</v>
      </c>
      <c r="F117" s="99">
        <v>0</v>
      </c>
      <c r="G117" s="99">
        <v>0</v>
      </c>
      <c r="H117" s="99">
        <v>9</v>
      </c>
      <c r="I117" s="99">
        <v>47.45580600000001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77</v>
      </c>
      <c r="C118" s="99"/>
      <c r="D118" s="99">
        <v>62</v>
      </c>
      <c r="E118" s="99">
        <v>90.726736</v>
      </c>
      <c r="F118" s="99">
        <v>0</v>
      </c>
      <c r="G118" s="99">
        <v>0</v>
      </c>
      <c r="H118" s="99">
        <v>9</v>
      </c>
      <c r="I118" s="99">
        <v>48.910165000000006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78</v>
      </c>
      <c r="C119" s="99"/>
      <c r="D119" s="99">
        <v>62</v>
      </c>
      <c r="E119" s="99">
        <v>89.232616</v>
      </c>
      <c r="F119" s="99">
        <v>0</v>
      </c>
      <c r="G119" s="99">
        <v>0</v>
      </c>
      <c r="H119" s="99">
        <v>9</v>
      </c>
      <c r="I119" s="99">
        <v>46.747159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79</v>
      </c>
      <c r="C120" s="99"/>
      <c r="D120" s="99">
        <v>62</v>
      </c>
      <c r="E120" s="99">
        <v>78.724827</v>
      </c>
      <c r="F120" s="99">
        <v>0</v>
      </c>
      <c r="G120" s="99">
        <v>0</v>
      </c>
      <c r="H120" s="99">
        <v>9</v>
      </c>
      <c r="I120" s="99">
        <v>49.284624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84</v>
      </c>
      <c r="C121" s="99"/>
      <c r="D121" s="99">
        <v>62</v>
      </c>
      <c r="E121" s="99">
        <v>78.819145</v>
      </c>
      <c r="F121" s="99">
        <v>0</v>
      </c>
      <c r="G121" s="99">
        <v>0</v>
      </c>
      <c r="H121" s="99">
        <v>9</v>
      </c>
      <c r="I121" s="99">
        <v>49.284624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86</v>
      </c>
      <c r="C122" s="99"/>
      <c r="D122" s="99">
        <v>62</v>
      </c>
      <c r="E122" s="99">
        <v>82.179315</v>
      </c>
      <c r="F122" s="99">
        <v>0</v>
      </c>
      <c r="G122" s="99">
        <v>0</v>
      </c>
      <c r="H122" s="99">
        <v>8</v>
      </c>
      <c r="I122" s="99">
        <v>50.825698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85</v>
      </c>
      <c r="C123" s="99"/>
      <c r="D123" s="99">
        <v>61</v>
      </c>
      <c r="E123" s="99">
        <v>72.972135</v>
      </c>
      <c r="F123" s="99">
        <v>0</v>
      </c>
      <c r="G123" s="99">
        <v>0</v>
      </c>
      <c r="H123" s="99">
        <v>8</v>
      </c>
      <c r="I123" s="99">
        <v>51.372011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175</v>
      </c>
      <c r="C124" s="99"/>
      <c r="D124" s="99">
        <v>61</v>
      </c>
      <c r="E124" s="99">
        <v>78.143812</v>
      </c>
      <c r="F124" s="99">
        <v>0</v>
      </c>
      <c r="G124" s="99">
        <v>0</v>
      </c>
      <c r="H124" s="99">
        <v>7</v>
      </c>
      <c r="I124" s="99">
        <v>44.237673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176</v>
      </c>
      <c r="C125" s="99"/>
      <c r="D125" s="99">
        <v>60</v>
      </c>
      <c r="E125" s="99">
        <v>78.786986</v>
      </c>
      <c r="F125" s="99">
        <v>0</v>
      </c>
      <c r="G125" s="99">
        <v>0</v>
      </c>
      <c r="H125" s="99">
        <v>7</v>
      </c>
      <c r="I125" s="99">
        <v>49.064665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177</v>
      </c>
      <c r="C126" s="99"/>
      <c r="D126" s="99">
        <v>57</v>
      </c>
      <c r="E126" s="99">
        <v>80.12067</v>
      </c>
      <c r="F126" s="99">
        <v>0</v>
      </c>
      <c r="G126" s="99">
        <v>0</v>
      </c>
      <c r="H126" s="99">
        <v>7</v>
      </c>
      <c r="I126" s="99">
        <v>51.089799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181</v>
      </c>
      <c r="C127" s="99"/>
      <c r="D127" s="99">
        <v>49</v>
      </c>
      <c r="E127" s="99">
        <v>84.721282</v>
      </c>
      <c r="F127" s="99">
        <v>0</v>
      </c>
      <c r="G127" s="99">
        <v>0</v>
      </c>
      <c r="H127" s="99">
        <v>7</v>
      </c>
      <c r="I127" s="99">
        <v>53.464738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182</v>
      </c>
      <c r="C128" s="99"/>
      <c r="D128" s="99">
        <v>49</v>
      </c>
      <c r="E128" s="99">
        <v>80.400745</v>
      </c>
      <c r="F128" s="99">
        <v>0</v>
      </c>
      <c r="G128" s="99">
        <v>0</v>
      </c>
      <c r="H128" s="99">
        <v>7</v>
      </c>
      <c r="I128" s="99">
        <v>31.292994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183</v>
      </c>
      <c r="C129" s="99"/>
      <c r="D129" s="99">
        <v>48</v>
      </c>
      <c r="E129" s="99">
        <v>81.966559</v>
      </c>
      <c r="F129" s="99">
        <v>0</v>
      </c>
      <c r="G129" s="99">
        <v>0</v>
      </c>
      <c r="H129" s="99">
        <v>7</v>
      </c>
      <c r="I129" s="99">
        <v>31.592994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184</v>
      </c>
      <c r="C130" s="99"/>
      <c r="D130" s="99">
        <v>50</v>
      </c>
      <c r="E130" s="99">
        <v>78.871161</v>
      </c>
      <c r="F130" s="99">
        <v>0</v>
      </c>
      <c r="G130" s="99">
        <v>0</v>
      </c>
      <c r="H130" s="99">
        <v>8</v>
      </c>
      <c r="I130" s="99">
        <v>32.960045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185</v>
      </c>
      <c r="C131" s="99"/>
      <c r="D131" s="99">
        <v>49</v>
      </c>
      <c r="E131" s="99">
        <v>80.136973</v>
      </c>
      <c r="F131" s="99">
        <v>0</v>
      </c>
      <c r="G131" s="99">
        <v>0</v>
      </c>
      <c r="H131" s="99">
        <v>8</v>
      </c>
      <c r="I131" s="99">
        <v>33.234045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186</v>
      </c>
      <c r="C132" s="99"/>
      <c r="D132" s="99">
        <v>51</v>
      </c>
      <c r="E132" s="99">
        <v>78.854916</v>
      </c>
      <c r="F132" s="99">
        <v>0</v>
      </c>
      <c r="G132" s="99">
        <v>0</v>
      </c>
      <c r="H132" s="99">
        <v>8</v>
      </c>
      <c r="I132" s="99">
        <v>35.340672</v>
      </c>
      <c r="J132" s="99">
        <v>0</v>
      </c>
      <c r="K132" s="99">
        <v>0</v>
      </c>
      <c r="M132" s="3"/>
      <c r="N132" s="3"/>
    </row>
    <row r="133" spans="1:12" s="13" customFormat="1" ht="12.75">
      <c r="A133" s="88"/>
      <c r="B133" s="46"/>
      <c r="C133" s="48"/>
      <c r="D133" s="90"/>
      <c r="E133" s="90"/>
      <c r="F133" s="90"/>
      <c r="G133" s="90"/>
      <c r="H133" s="90"/>
      <c r="I133" s="90"/>
      <c r="J133" s="90"/>
      <c r="K133" s="90"/>
      <c r="L133" s="88"/>
    </row>
    <row r="134" spans="1:12" s="13" customFormat="1" ht="12.75">
      <c r="A134" s="88"/>
      <c r="B134" s="46"/>
      <c r="C134" s="48"/>
      <c r="D134" s="90"/>
      <c r="E134" s="90"/>
      <c r="F134" s="90"/>
      <c r="G134" s="90"/>
      <c r="H134" s="90"/>
      <c r="I134" s="90"/>
      <c r="J134" s="90"/>
      <c r="K134" s="90"/>
      <c r="L134" s="88"/>
    </row>
    <row r="135" spans="1:12" s="13" customFormat="1" ht="12.75">
      <c r="A135" s="88"/>
      <c r="B135" s="46"/>
      <c r="C135" s="48"/>
      <c r="D135" s="90"/>
      <c r="E135" s="90"/>
      <c r="F135" s="90"/>
      <c r="G135" s="90"/>
      <c r="H135" s="90"/>
      <c r="I135" s="90"/>
      <c r="J135" s="90"/>
      <c r="K135" s="90"/>
      <c r="L135" s="88"/>
    </row>
    <row r="136" spans="3:14" s="88" customFormat="1" ht="12.75">
      <c r="C136" s="89"/>
      <c r="D136" s="89"/>
      <c r="E136" s="90"/>
      <c r="F136" s="89"/>
      <c r="G136" s="89"/>
      <c r="H136" s="89"/>
      <c r="I136" s="89"/>
      <c r="J136" s="89"/>
      <c r="K136" s="89"/>
      <c r="M136" s="3"/>
      <c r="N136" s="3"/>
    </row>
    <row r="137" spans="3:14" s="88" customFormat="1" ht="12.75">
      <c r="C137" s="89"/>
      <c r="D137" s="89"/>
      <c r="E137" s="90"/>
      <c r="F137" s="89"/>
      <c r="G137" s="89"/>
      <c r="H137" s="89"/>
      <c r="I137" s="89"/>
      <c r="J137" s="89"/>
      <c r="K137" s="89"/>
      <c r="M137" s="3"/>
      <c r="N137" s="3"/>
    </row>
    <row r="138" spans="3:14" s="88" customFormat="1" ht="12.75">
      <c r="C138" s="89"/>
      <c r="D138" s="89"/>
      <c r="E138" s="90"/>
      <c r="F138" s="89" t="s">
        <v>21</v>
      </c>
      <c r="G138" s="89"/>
      <c r="H138" s="89"/>
      <c r="I138" s="89" t="s">
        <v>21</v>
      </c>
      <c r="J138" s="89"/>
      <c r="K138" s="89"/>
      <c r="M138" s="3"/>
      <c r="N138" s="3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33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6" customFormat="1" ht="12.75">
      <c r="B144" s="224" t="s">
        <v>26</v>
      </c>
      <c r="C144" s="225"/>
      <c r="D144" s="339" t="s">
        <v>205</v>
      </c>
      <c r="E144" s="339"/>
      <c r="F144" s="339" t="s">
        <v>123</v>
      </c>
      <c r="G144" s="339"/>
      <c r="H144" s="339" t="s">
        <v>206</v>
      </c>
      <c r="I144" s="339"/>
      <c r="J144" s="339" t="s">
        <v>125</v>
      </c>
      <c r="K144" s="339"/>
      <c r="M144" s="108"/>
      <c r="N144" s="108"/>
    </row>
    <row r="145" spans="2:14" s="230" customFormat="1" ht="12.75">
      <c r="B145" s="227"/>
      <c r="C145" s="228"/>
      <c r="D145" s="228" t="s">
        <v>43</v>
      </c>
      <c r="E145" s="229" t="s">
        <v>0</v>
      </c>
      <c r="F145" s="228" t="s">
        <v>43</v>
      </c>
      <c r="G145" s="228" t="s">
        <v>0</v>
      </c>
      <c r="H145" s="228" t="s">
        <v>43</v>
      </c>
      <c r="I145" s="228" t="s">
        <v>0</v>
      </c>
      <c r="J145" s="228" t="s">
        <v>43</v>
      </c>
      <c r="K145" s="228" t="s">
        <v>0</v>
      </c>
      <c r="M145" s="218"/>
      <c r="N145" s="218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1" ref="E169:K169">+E213+E257</f>
        <v>0.080409</v>
      </c>
      <c r="F169" s="57">
        <f t="shared" si="11"/>
        <v>0</v>
      </c>
      <c r="G169" s="57">
        <f t="shared" si="11"/>
        <v>0</v>
      </c>
      <c r="H169" s="57">
        <f t="shared" si="11"/>
        <v>3</v>
      </c>
      <c r="I169" s="57">
        <f t="shared" si="11"/>
        <v>21.691147</v>
      </c>
      <c r="J169" s="57">
        <f t="shared" si="11"/>
        <v>189</v>
      </c>
      <c r="K169" s="57">
        <f t="shared" si="11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2" ref="E170:K171">+E214+E258</f>
        <v>0.080409</v>
      </c>
      <c r="F170" s="57">
        <f t="shared" si="12"/>
        <v>0</v>
      </c>
      <c r="G170" s="57">
        <f t="shared" si="12"/>
        <v>0</v>
      </c>
      <c r="H170" s="57">
        <f t="shared" si="12"/>
        <v>3</v>
      </c>
      <c r="I170" s="57">
        <f t="shared" si="12"/>
        <v>24.214236</v>
      </c>
      <c r="J170" s="57">
        <f t="shared" si="12"/>
        <v>186</v>
      </c>
      <c r="K170" s="57">
        <f t="shared" si="12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2"/>
        <v>0.080409</v>
      </c>
      <c r="F171" s="57">
        <f t="shared" si="12"/>
        <v>22</v>
      </c>
      <c r="G171" s="57">
        <f t="shared" si="12"/>
        <v>62.843807</v>
      </c>
      <c r="H171" s="57">
        <f t="shared" si="12"/>
        <v>3</v>
      </c>
      <c r="I171" s="57">
        <f t="shared" si="12"/>
        <v>24.214236</v>
      </c>
      <c r="J171" s="57">
        <f t="shared" si="12"/>
        <v>185</v>
      </c>
      <c r="K171" s="57">
        <f t="shared" si="12"/>
        <v>36.131347</v>
      </c>
    </row>
    <row r="172" spans="1:11" s="13" customFormat="1" ht="12.75">
      <c r="A172" s="88"/>
      <c r="B172" s="55" t="s">
        <v>175</v>
      </c>
      <c r="C172" s="231"/>
      <c r="D172" s="57">
        <f aca="true" t="shared" si="13" ref="D172:K172">+D216+D260</f>
        <v>3</v>
      </c>
      <c r="E172" s="57">
        <f t="shared" si="13"/>
        <v>0.080409</v>
      </c>
      <c r="F172" s="57">
        <f t="shared" si="13"/>
        <v>0.080409</v>
      </c>
      <c r="G172" s="57">
        <f t="shared" si="13"/>
        <v>0</v>
      </c>
      <c r="H172" s="57">
        <f t="shared" si="13"/>
        <v>3.080409</v>
      </c>
      <c r="I172" s="57">
        <f t="shared" si="13"/>
        <v>24.214236</v>
      </c>
      <c r="J172" s="57">
        <f t="shared" si="13"/>
        <v>182.080409</v>
      </c>
      <c r="K172" s="57">
        <f t="shared" si="13"/>
        <v>37.677073</v>
      </c>
    </row>
    <row r="173" spans="1:11" s="13" customFormat="1" ht="12.75">
      <c r="A173" s="88"/>
      <c r="B173" s="55" t="s">
        <v>176</v>
      </c>
      <c r="C173" s="231"/>
      <c r="D173" s="57">
        <f aca="true" t="shared" si="14" ref="D173:K173">+D217+D261</f>
        <v>3</v>
      </c>
      <c r="E173" s="57">
        <f t="shared" si="14"/>
        <v>0.080409</v>
      </c>
      <c r="F173" s="57">
        <f t="shared" si="14"/>
        <v>0.080409</v>
      </c>
      <c r="G173" s="57">
        <f t="shared" si="14"/>
        <v>0</v>
      </c>
      <c r="H173" s="57">
        <f t="shared" si="14"/>
        <v>3.080409</v>
      </c>
      <c r="I173" s="57">
        <f t="shared" si="14"/>
        <v>24.214236</v>
      </c>
      <c r="J173" s="57">
        <f t="shared" si="14"/>
        <v>182.080409</v>
      </c>
      <c r="K173" s="57">
        <f t="shared" si="14"/>
        <v>34.123986</v>
      </c>
    </row>
    <row r="174" spans="1:11" s="13" customFormat="1" ht="12.75">
      <c r="A174" s="88"/>
      <c r="B174" s="55" t="s">
        <v>193</v>
      </c>
      <c r="C174" s="231"/>
      <c r="D174" s="57">
        <f aca="true" t="shared" si="15" ref="D174:K174">+D218+D262</f>
        <v>0</v>
      </c>
      <c r="E174" s="57">
        <f t="shared" si="15"/>
        <v>0</v>
      </c>
      <c r="F174" s="57">
        <f t="shared" si="15"/>
        <v>0</v>
      </c>
      <c r="G174" s="57">
        <f t="shared" si="15"/>
        <v>0</v>
      </c>
      <c r="H174" s="57">
        <f t="shared" si="15"/>
        <v>3</v>
      </c>
      <c r="I174" s="57">
        <f t="shared" si="15"/>
        <v>23.875832</v>
      </c>
      <c r="J174" s="57">
        <f t="shared" si="15"/>
        <v>181</v>
      </c>
      <c r="K174" s="57">
        <f t="shared" si="15"/>
        <v>35.013379</v>
      </c>
    </row>
    <row r="175" spans="1:11" s="13" customFormat="1" ht="12.75">
      <c r="A175" s="88"/>
      <c r="B175" s="98" t="s">
        <v>181</v>
      </c>
      <c r="C175" s="231"/>
      <c r="D175" s="57">
        <f aca="true" t="shared" si="16" ref="D175:K175">+D219+D263</f>
        <v>0</v>
      </c>
      <c r="E175" s="57">
        <f t="shared" si="16"/>
        <v>0</v>
      </c>
      <c r="F175" s="57">
        <f t="shared" si="16"/>
        <v>0</v>
      </c>
      <c r="G175" s="57">
        <f t="shared" si="16"/>
        <v>0</v>
      </c>
      <c r="H175" s="57">
        <f t="shared" si="16"/>
        <v>3</v>
      </c>
      <c r="I175" s="57">
        <f t="shared" si="16"/>
        <v>12.268635</v>
      </c>
      <c r="J175" s="57">
        <f t="shared" si="16"/>
        <v>180</v>
      </c>
      <c r="K175" s="57">
        <f t="shared" si="16"/>
        <v>35.79954</v>
      </c>
    </row>
    <row r="176" spans="1:11" s="13" customFormat="1" ht="12.75">
      <c r="A176" s="88"/>
      <c r="B176" s="98" t="s">
        <v>182</v>
      </c>
      <c r="C176" s="231"/>
      <c r="D176" s="57">
        <f aca="true" t="shared" si="17" ref="D176:K176">+D220+D264</f>
        <v>0</v>
      </c>
      <c r="E176" s="57">
        <f t="shared" si="17"/>
        <v>0</v>
      </c>
      <c r="F176" s="57">
        <f t="shared" si="17"/>
        <v>0</v>
      </c>
      <c r="G176" s="57">
        <f t="shared" si="17"/>
        <v>0</v>
      </c>
      <c r="H176" s="57">
        <f t="shared" si="17"/>
        <v>2</v>
      </c>
      <c r="I176" s="57">
        <f t="shared" si="17"/>
        <v>12.268635</v>
      </c>
      <c r="J176" s="57">
        <f t="shared" si="17"/>
        <v>177</v>
      </c>
      <c r="K176" s="57">
        <f t="shared" si="17"/>
        <v>36.143379</v>
      </c>
    </row>
    <row r="177" spans="1:11" s="13" customFormat="1" ht="12.75">
      <c r="A177" s="88"/>
      <c r="B177" s="98" t="s">
        <v>183</v>
      </c>
      <c r="C177" s="57"/>
      <c r="D177" s="57">
        <f aca="true" t="shared" si="18" ref="D177:K177">+D221+D265</f>
        <v>0</v>
      </c>
      <c r="E177" s="57">
        <f t="shared" si="18"/>
        <v>0</v>
      </c>
      <c r="F177" s="57">
        <f t="shared" si="18"/>
        <v>0</v>
      </c>
      <c r="G177" s="57">
        <f t="shared" si="18"/>
        <v>0</v>
      </c>
      <c r="H177" s="57">
        <f t="shared" si="18"/>
        <v>2</v>
      </c>
      <c r="I177" s="57">
        <f t="shared" si="18"/>
        <v>12.268635</v>
      </c>
      <c r="J177" s="57">
        <f t="shared" si="18"/>
        <v>175</v>
      </c>
      <c r="K177" s="57">
        <f t="shared" si="18"/>
        <v>37.737681</v>
      </c>
    </row>
    <row r="178" spans="1:11" s="13" customFormat="1" ht="12.75">
      <c r="A178" s="88"/>
      <c r="B178" s="98" t="s">
        <v>184</v>
      </c>
      <c r="C178" s="231"/>
      <c r="D178" s="57">
        <f aca="true" t="shared" si="19" ref="D178:K178">+D222+D266</f>
        <v>0</v>
      </c>
      <c r="E178" s="57">
        <f t="shared" si="19"/>
        <v>0</v>
      </c>
      <c r="F178" s="57">
        <f t="shared" si="19"/>
        <v>0</v>
      </c>
      <c r="G178" s="57">
        <f t="shared" si="19"/>
        <v>0</v>
      </c>
      <c r="H178" s="57">
        <f t="shared" si="19"/>
        <v>2</v>
      </c>
      <c r="I178" s="57">
        <f t="shared" si="19"/>
        <v>12.268635</v>
      </c>
      <c r="J178" s="57">
        <f t="shared" si="19"/>
        <v>174</v>
      </c>
      <c r="K178" s="57">
        <f t="shared" si="19"/>
        <v>41.133503</v>
      </c>
    </row>
    <row r="179" spans="1:11" s="13" customFormat="1" ht="12.75">
      <c r="A179" s="88"/>
      <c r="B179" s="98" t="s">
        <v>185</v>
      </c>
      <c r="C179" s="57"/>
      <c r="D179" s="57">
        <f aca="true" t="shared" si="20" ref="D179:K179">+D223+D267</f>
        <v>0</v>
      </c>
      <c r="E179" s="57">
        <f t="shared" si="20"/>
        <v>0</v>
      </c>
      <c r="F179" s="57">
        <f t="shared" si="20"/>
        <v>0</v>
      </c>
      <c r="G179" s="57">
        <f t="shared" si="20"/>
        <v>0</v>
      </c>
      <c r="H179" s="57">
        <f t="shared" si="20"/>
        <v>2</v>
      </c>
      <c r="I179" s="57">
        <f t="shared" si="20"/>
        <v>12.268635</v>
      </c>
      <c r="J179" s="57">
        <f t="shared" si="20"/>
        <v>172</v>
      </c>
      <c r="K179" s="57">
        <f t="shared" si="20"/>
        <v>40.748549</v>
      </c>
    </row>
    <row r="180" spans="1:11" s="13" customFormat="1" ht="12.75">
      <c r="A180" s="88"/>
      <c r="B180" s="98" t="s">
        <v>186</v>
      </c>
      <c r="C180" s="231"/>
      <c r="D180" s="57">
        <f aca="true" t="shared" si="21" ref="D180:K180">+D224+D268</f>
        <v>0</v>
      </c>
      <c r="E180" s="57">
        <f t="shared" si="21"/>
        <v>0</v>
      </c>
      <c r="F180" s="57">
        <f t="shared" si="21"/>
        <v>0</v>
      </c>
      <c r="G180" s="57">
        <f t="shared" si="21"/>
        <v>0</v>
      </c>
      <c r="H180" s="57">
        <f t="shared" si="21"/>
        <v>2</v>
      </c>
      <c r="I180" s="57">
        <f t="shared" si="21"/>
        <v>12.268635</v>
      </c>
      <c r="J180" s="57">
        <f t="shared" si="21"/>
        <v>171</v>
      </c>
      <c r="K180" s="57">
        <f t="shared" si="21"/>
        <v>41.241228</v>
      </c>
    </row>
    <row r="181" spans="1:11" s="13" customFormat="1" ht="12.75">
      <c r="A181" s="88"/>
      <c r="B181" s="46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s="13" customFormat="1" ht="12.75">
      <c r="A182" s="88"/>
      <c r="B182" s="46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s="13" customFormat="1" ht="12.75">
      <c r="A183" s="88"/>
      <c r="B183" s="97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6" customFormat="1" ht="12.75">
      <c r="B188" s="224" t="s">
        <v>27</v>
      </c>
      <c r="C188" s="225"/>
      <c r="D188" s="339" t="s">
        <v>205</v>
      </c>
      <c r="E188" s="339"/>
      <c r="F188" s="339" t="s">
        <v>123</v>
      </c>
      <c r="G188" s="339"/>
      <c r="H188" s="339" t="s">
        <v>206</v>
      </c>
      <c r="I188" s="339"/>
      <c r="J188" s="339" t="s">
        <v>125</v>
      </c>
      <c r="K188" s="339"/>
      <c r="M188" s="108"/>
      <c r="N188" s="108"/>
    </row>
    <row r="189" spans="2:14" s="230" customFormat="1" ht="12.75">
      <c r="B189" s="227"/>
      <c r="C189" s="228"/>
      <c r="D189" s="228" t="s">
        <v>43</v>
      </c>
      <c r="E189" s="229" t="s">
        <v>0</v>
      </c>
      <c r="F189" s="228" t="s">
        <v>43</v>
      </c>
      <c r="G189" s="228" t="s">
        <v>0</v>
      </c>
      <c r="H189" s="228" t="s">
        <v>43</v>
      </c>
      <c r="I189" s="228" t="s">
        <v>0</v>
      </c>
      <c r="J189" s="228" t="s">
        <v>43</v>
      </c>
      <c r="K189" s="228" t="s">
        <v>0</v>
      </c>
      <c r="M189" s="218"/>
      <c r="N189" s="218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175</v>
      </c>
      <c r="C216" s="231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176</v>
      </c>
      <c r="C217" s="231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177</v>
      </c>
      <c r="C218" s="231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181</v>
      </c>
      <c r="C219" s="231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182</v>
      </c>
      <c r="C220" s="231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183</v>
      </c>
      <c r="C221" s="231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184</v>
      </c>
      <c r="C222" s="231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185</v>
      </c>
      <c r="C223" s="231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186</v>
      </c>
      <c r="C224" s="231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46"/>
      <c r="C225" s="48"/>
      <c r="D225" s="90"/>
      <c r="E225" s="90"/>
      <c r="F225" s="90"/>
      <c r="G225" s="90"/>
      <c r="H225" s="90"/>
      <c r="I225" s="90"/>
      <c r="J225" s="90"/>
      <c r="K225" s="90"/>
    </row>
    <row r="226" spans="1:11" s="13" customFormat="1" ht="12.75">
      <c r="A226" s="88"/>
      <c r="B226" s="46"/>
      <c r="C226" s="48"/>
      <c r="D226" s="90"/>
      <c r="E226" s="90"/>
      <c r="F226" s="90"/>
      <c r="G226" s="90"/>
      <c r="H226" s="90"/>
      <c r="I226" s="90"/>
      <c r="J226" s="90"/>
      <c r="K226" s="90"/>
    </row>
    <row r="227" spans="1:14" s="13" customFormat="1" ht="12.75">
      <c r="A227" s="88"/>
      <c r="B227" s="97"/>
      <c r="C227" s="48"/>
      <c r="D227" s="48"/>
      <c r="E227" s="48"/>
      <c r="F227" s="48"/>
      <c r="G227" s="48"/>
      <c r="H227" s="48"/>
      <c r="I227" s="48"/>
      <c r="J227" s="48"/>
      <c r="K227" s="48"/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6" customFormat="1" ht="12.75">
      <c r="B232" s="224" t="s">
        <v>28</v>
      </c>
      <c r="C232" s="225"/>
      <c r="D232" s="339" t="s">
        <v>205</v>
      </c>
      <c r="E232" s="339"/>
      <c r="F232" s="339" t="s">
        <v>123</v>
      </c>
      <c r="G232" s="339"/>
      <c r="H232" s="339" t="s">
        <v>206</v>
      </c>
      <c r="I232" s="339"/>
      <c r="J232" s="339" t="s">
        <v>125</v>
      </c>
      <c r="K232" s="339"/>
      <c r="M232" s="108"/>
      <c r="N232" s="108"/>
    </row>
    <row r="233" spans="2:14" s="230" customFormat="1" ht="12.75">
      <c r="B233" s="227"/>
      <c r="C233" s="228"/>
      <c r="D233" s="228" t="s">
        <v>43</v>
      </c>
      <c r="E233" s="229" t="s">
        <v>0</v>
      </c>
      <c r="F233" s="228" t="s">
        <v>43</v>
      </c>
      <c r="G233" s="228" t="s">
        <v>0</v>
      </c>
      <c r="H233" s="228" t="s">
        <v>43</v>
      </c>
      <c r="I233" s="228" t="s">
        <v>0</v>
      </c>
      <c r="J233" s="228" t="s">
        <v>43</v>
      </c>
      <c r="K233" s="228" t="s">
        <v>0</v>
      </c>
      <c r="M233" s="218"/>
      <c r="N233" s="218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34" t="s">
        <v>175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34" t="s">
        <v>176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34" t="s">
        <v>177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34" t="s">
        <v>181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34" t="s">
        <v>182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34" t="s">
        <v>183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34" t="s">
        <v>184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34" t="s">
        <v>185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34" t="s">
        <v>186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13:14" ht="12.75">
      <c r="M269" s="3"/>
      <c r="N269" s="3"/>
    </row>
    <row r="270" spans="13:14" ht="12.75">
      <c r="M270" s="3"/>
      <c r="N270" s="3"/>
    </row>
    <row r="271" spans="13:14" ht="12.75"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144:E144"/>
    <mergeCell ref="F144:G144"/>
    <mergeCell ref="H144:I144"/>
    <mergeCell ref="J144:K144"/>
    <mergeCell ref="D188:E188"/>
    <mergeCell ref="F188:G188"/>
    <mergeCell ref="H188:I188"/>
    <mergeCell ref="J188:K188"/>
    <mergeCell ref="D232:E232"/>
    <mergeCell ref="F232:G232"/>
    <mergeCell ref="H232:I232"/>
    <mergeCell ref="J232:K23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5" manualBreakCount="5">
    <brk id="46" max="255" man="1"/>
    <brk id="92" max="11" man="1"/>
    <brk id="136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7" activePane="bottomLeft" state="frozen"/>
      <selection pane="topLeft" activeCell="F122" sqref="F122"/>
      <selection pane="bottomLeft" activeCell="A7" sqref="A7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9.57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7" t="s">
        <v>168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7" t="s">
        <v>168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7" t="s">
        <v>168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42" t="s">
        <v>69</v>
      </c>
      <c r="C8" s="235"/>
      <c r="D8" s="235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4"/>
      <c r="AE8" s="245" t="s">
        <v>69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G8" s="246" t="s">
        <v>69</v>
      </c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6"/>
      <c r="C10" s="257" t="s">
        <v>195</v>
      </c>
      <c r="D10" s="258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37"/>
      <c r="AE10" s="239" t="s">
        <v>21</v>
      </c>
      <c r="AF10" s="257" t="s">
        <v>196</v>
      </c>
      <c r="AG10" s="259"/>
      <c r="AH10" s="253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G10" s="241"/>
      <c r="BH10" s="257" t="s">
        <v>197</v>
      </c>
      <c r="BI10" s="260"/>
      <c r="BJ10" s="255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v>2264</v>
      </c>
      <c r="D14" s="175">
        <v>1025</v>
      </c>
      <c r="E14" s="176">
        <v>0</v>
      </c>
      <c r="F14" s="176">
        <v>0</v>
      </c>
      <c r="G14" s="176">
        <v>12</v>
      </c>
      <c r="H14" s="176">
        <v>15</v>
      </c>
      <c r="I14" s="176">
        <v>136</v>
      </c>
      <c r="J14" s="176">
        <v>71</v>
      </c>
      <c r="K14" s="176">
        <v>299</v>
      </c>
      <c r="L14" s="176">
        <v>151</v>
      </c>
      <c r="M14" s="176">
        <v>440</v>
      </c>
      <c r="N14" s="176">
        <v>165</v>
      </c>
      <c r="O14" s="176">
        <v>463</v>
      </c>
      <c r="P14" s="176">
        <v>171</v>
      </c>
      <c r="Q14" s="176">
        <v>357</v>
      </c>
      <c r="R14" s="176">
        <v>165</v>
      </c>
      <c r="S14" s="176">
        <v>282</v>
      </c>
      <c r="T14" s="176">
        <v>141</v>
      </c>
      <c r="U14" s="176">
        <v>142</v>
      </c>
      <c r="V14" s="176">
        <v>100</v>
      </c>
      <c r="W14" s="176">
        <v>88</v>
      </c>
      <c r="X14" s="176">
        <v>34</v>
      </c>
      <c r="Y14" s="176">
        <v>27</v>
      </c>
      <c r="Z14" s="176">
        <v>8</v>
      </c>
      <c r="AA14" s="176">
        <v>18</v>
      </c>
      <c r="AB14" s="176">
        <v>4</v>
      </c>
      <c r="AC14" s="177"/>
      <c r="AE14" s="178" t="s">
        <v>20</v>
      </c>
      <c r="AF14" s="176">
        <v>2237</v>
      </c>
      <c r="AG14" s="176">
        <v>1024</v>
      </c>
      <c r="AH14" s="176">
        <v>0</v>
      </c>
      <c r="AI14" s="176">
        <v>0</v>
      </c>
      <c r="AJ14" s="176">
        <v>12</v>
      </c>
      <c r="AK14" s="176">
        <v>14</v>
      </c>
      <c r="AL14" s="176">
        <v>130</v>
      </c>
      <c r="AM14" s="176">
        <v>72</v>
      </c>
      <c r="AN14" s="176">
        <v>289</v>
      </c>
      <c r="AO14" s="176">
        <v>149</v>
      </c>
      <c r="AP14" s="176">
        <v>437</v>
      </c>
      <c r="AQ14" s="176">
        <v>166</v>
      </c>
      <c r="AR14" s="176">
        <v>462</v>
      </c>
      <c r="AS14" s="176">
        <v>175</v>
      </c>
      <c r="AT14" s="176">
        <v>352</v>
      </c>
      <c r="AU14" s="176">
        <v>165</v>
      </c>
      <c r="AV14" s="176">
        <v>279</v>
      </c>
      <c r="AW14" s="176">
        <v>138</v>
      </c>
      <c r="AX14" s="176">
        <v>145</v>
      </c>
      <c r="AY14" s="176">
        <v>101</v>
      </c>
      <c r="AZ14" s="176">
        <v>88</v>
      </c>
      <c r="BA14" s="176">
        <v>35</v>
      </c>
      <c r="BB14" s="176">
        <v>28</v>
      </c>
      <c r="BC14" s="176">
        <v>9</v>
      </c>
      <c r="BD14" s="176">
        <v>15</v>
      </c>
      <c r="BE14" s="176">
        <v>0</v>
      </c>
      <c r="BG14" s="179" t="s">
        <v>20</v>
      </c>
      <c r="BH14" s="180">
        <v>2224</v>
      </c>
      <c r="BI14" s="180">
        <v>1013</v>
      </c>
      <c r="BJ14" s="180">
        <v>0</v>
      </c>
      <c r="BK14" s="180">
        <v>0</v>
      </c>
      <c r="BL14" s="180">
        <v>11</v>
      </c>
      <c r="BM14" s="180">
        <v>14</v>
      </c>
      <c r="BN14" s="180">
        <v>129</v>
      </c>
      <c r="BO14" s="180">
        <v>70</v>
      </c>
      <c r="BP14" s="180">
        <v>282</v>
      </c>
      <c r="BQ14" s="180">
        <v>147</v>
      </c>
      <c r="BR14" s="180">
        <v>436</v>
      </c>
      <c r="BS14" s="180">
        <v>162</v>
      </c>
      <c r="BT14" s="180">
        <v>459</v>
      </c>
      <c r="BU14" s="180">
        <v>172</v>
      </c>
      <c r="BV14" s="180">
        <v>353</v>
      </c>
      <c r="BW14" s="180">
        <v>166</v>
      </c>
      <c r="BX14" s="180">
        <v>275</v>
      </c>
      <c r="BY14" s="180">
        <v>136</v>
      </c>
      <c r="BZ14" s="180">
        <v>146</v>
      </c>
      <c r="CA14" s="180">
        <v>99</v>
      </c>
      <c r="CB14" s="180">
        <v>88</v>
      </c>
      <c r="CC14" s="180">
        <v>38</v>
      </c>
      <c r="CD14" s="180">
        <v>30</v>
      </c>
      <c r="CE14" s="180">
        <v>9</v>
      </c>
      <c r="CF14" s="180">
        <v>15</v>
      </c>
      <c r="CG14" s="180"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1419</v>
      </c>
      <c r="D15" s="182">
        <v>560</v>
      </c>
      <c r="E15" s="183">
        <v>0</v>
      </c>
      <c r="F15" s="183">
        <v>0</v>
      </c>
      <c r="G15" s="183">
        <v>10</v>
      </c>
      <c r="H15" s="183">
        <v>13</v>
      </c>
      <c r="I15" s="183">
        <v>101</v>
      </c>
      <c r="J15" s="183">
        <v>48</v>
      </c>
      <c r="K15" s="183">
        <v>218</v>
      </c>
      <c r="L15" s="183">
        <v>100</v>
      </c>
      <c r="M15" s="183">
        <v>303</v>
      </c>
      <c r="N15" s="183">
        <v>98</v>
      </c>
      <c r="O15" s="183">
        <v>303</v>
      </c>
      <c r="P15" s="183">
        <v>85</v>
      </c>
      <c r="Q15" s="183">
        <v>206</v>
      </c>
      <c r="R15" s="183">
        <v>86</v>
      </c>
      <c r="S15" s="183">
        <v>143</v>
      </c>
      <c r="T15" s="183">
        <v>64</v>
      </c>
      <c r="U15" s="183">
        <v>76</v>
      </c>
      <c r="V15" s="183">
        <v>46</v>
      </c>
      <c r="W15" s="183">
        <v>33</v>
      </c>
      <c r="X15" s="183">
        <v>15</v>
      </c>
      <c r="Y15" s="183">
        <v>17</v>
      </c>
      <c r="Z15" s="183">
        <v>3</v>
      </c>
      <c r="AA15" s="183">
        <v>9</v>
      </c>
      <c r="AB15" s="183">
        <v>2</v>
      </c>
      <c r="AC15" s="109"/>
      <c r="AE15" s="184" t="s">
        <v>66</v>
      </c>
      <c r="AF15" s="183">
        <v>1409</v>
      </c>
      <c r="AG15" s="183">
        <v>571</v>
      </c>
      <c r="AH15" s="183">
        <v>0</v>
      </c>
      <c r="AI15" s="183">
        <v>0</v>
      </c>
      <c r="AJ15" s="183">
        <v>10</v>
      </c>
      <c r="AK15" s="183">
        <v>12</v>
      </c>
      <c r="AL15" s="183">
        <v>96</v>
      </c>
      <c r="AM15" s="183">
        <v>50</v>
      </c>
      <c r="AN15" s="183">
        <v>213</v>
      </c>
      <c r="AO15" s="183">
        <v>100</v>
      </c>
      <c r="AP15" s="183">
        <v>304</v>
      </c>
      <c r="AQ15" s="183">
        <v>102</v>
      </c>
      <c r="AR15" s="183">
        <v>306</v>
      </c>
      <c r="AS15" s="183">
        <v>90</v>
      </c>
      <c r="AT15" s="183">
        <v>205</v>
      </c>
      <c r="AU15" s="183">
        <v>85</v>
      </c>
      <c r="AV15" s="183">
        <v>142</v>
      </c>
      <c r="AW15" s="183">
        <v>65</v>
      </c>
      <c r="AX15" s="183">
        <v>75</v>
      </c>
      <c r="AY15" s="183">
        <v>46</v>
      </c>
      <c r="AZ15" s="183">
        <v>34</v>
      </c>
      <c r="BA15" s="183">
        <v>17</v>
      </c>
      <c r="BB15" s="183">
        <v>17</v>
      </c>
      <c r="BC15" s="183">
        <v>4</v>
      </c>
      <c r="BD15" s="183">
        <v>7</v>
      </c>
      <c r="BE15" s="183">
        <v>0</v>
      </c>
      <c r="BG15" s="185" t="s">
        <v>66</v>
      </c>
      <c r="BH15" s="186">
        <v>1404</v>
      </c>
      <c r="BI15" s="186">
        <v>568</v>
      </c>
      <c r="BJ15" s="186">
        <v>0</v>
      </c>
      <c r="BK15" s="186">
        <v>0</v>
      </c>
      <c r="BL15" s="186">
        <v>9</v>
      </c>
      <c r="BM15" s="186">
        <v>12</v>
      </c>
      <c r="BN15" s="186">
        <v>94</v>
      </c>
      <c r="BO15" s="186">
        <v>51</v>
      </c>
      <c r="BP15" s="186">
        <v>210</v>
      </c>
      <c r="BQ15" s="186">
        <v>99</v>
      </c>
      <c r="BR15" s="186">
        <v>304</v>
      </c>
      <c r="BS15" s="186">
        <v>100</v>
      </c>
      <c r="BT15" s="186">
        <v>309</v>
      </c>
      <c r="BU15" s="186">
        <v>88</v>
      </c>
      <c r="BV15" s="186">
        <v>203</v>
      </c>
      <c r="BW15" s="186">
        <v>85</v>
      </c>
      <c r="BX15" s="186">
        <v>138</v>
      </c>
      <c r="BY15" s="186">
        <v>66</v>
      </c>
      <c r="BZ15" s="186">
        <v>78</v>
      </c>
      <c r="CA15" s="186">
        <v>44</v>
      </c>
      <c r="CB15" s="186">
        <v>33</v>
      </c>
      <c r="CC15" s="186">
        <v>20</v>
      </c>
      <c r="CD15" s="186">
        <v>18</v>
      </c>
      <c r="CE15" s="186">
        <v>3</v>
      </c>
      <c r="CF15" s="186">
        <v>8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21</v>
      </c>
      <c r="D16" s="182">
        <v>11</v>
      </c>
      <c r="E16" s="183">
        <v>0</v>
      </c>
      <c r="F16" s="183">
        <v>0</v>
      </c>
      <c r="G16" s="183">
        <v>0</v>
      </c>
      <c r="H16" s="183">
        <v>0</v>
      </c>
      <c r="I16" s="183">
        <v>1</v>
      </c>
      <c r="J16" s="183">
        <v>1</v>
      </c>
      <c r="K16" s="183">
        <v>2</v>
      </c>
      <c r="L16" s="183">
        <v>0</v>
      </c>
      <c r="M16" s="183">
        <v>2</v>
      </c>
      <c r="N16" s="183">
        <v>4</v>
      </c>
      <c r="O16" s="183">
        <v>5</v>
      </c>
      <c r="P16" s="183">
        <v>2</v>
      </c>
      <c r="Q16" s="183">
        <v>5</v>
      </c>
      <c r="R16" s="183">
        <v>2</v>
      </c>
      <c r="S16" s="183">
        <v>3</v>
      </c>
      <c r="T16" s="183">
        <v>1</v>
      </c>
      <c r="U16" s="183">
        <v>3</v>
      </c>
      <c r="V16" s="183">
        <v>1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25</v>
      </c>
      <c r="AG16" s="183">
        <v>10</v>
      </c>
      <c r="AH16" s="183">
        <v>0</v>
      </c>
      <c r="AI16" s="183">
        <v>0</v>
      </c>
      <c r="AJ16" s="183">
        <v>0</v>
      </c>
      <c r="AK16" s="183">
        <v>0</v>
      </c>
      <c r="AL16" s="183">
        <v>1</v>
      </c>
      <c r="AM16" s="183">
        <v>1</v>
      </c>
      <c r="AN16" s="183">
        <v>3</v>
      </c>
      <c r="AO16" s="183">
        <v>0</v>
      </c>
      <c r="AP16" s="183">
        <v>1</v>
      </c>
      <c r="AQ16" s="183">
        <v>4</v>
      </c>
      <c r="AR16" s="183">
        <v>7</v>
      </c>
      <c r="AS16" s="183">
        <v>1</v>
      </c>
      <c r="AT16" s="183">
        <v>7</v>
      </c>
      <c r="AU16" s="183">
        <v>2</v>
      </c>
      <c r="AV16" s="183">
        <v>3</v>
      </c>
      <c r="AW16" s="183">
        <v>1</v>
      </c>
      <c r="AX16" s="183">
        <v>3</v>
      </c>
      <c r="AY16" s="183">
        <v>1</v>
      </c>
      <c r="AZ16" s="183">
        <v>0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33</v>
      </c>
      <c r="BI16" s="186">
        <v>11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3</v>
      </c>
      <c r="BQ16" s="186">
        <v>0</v>
      </c>
      <c r="BR16" s="186">
        <v>2</v>
      </c>
      <c r="BS16" s="186">
        <v>5</v>
      </c>
      <c r="BT16" s="186">
        <v>9</v>
      </c>
      <c r="BU16" s="186">
        <v>2</v>
      </c>
      <c r="BV16" s="186">
        <v>8</v>
      </c>
      <c r="BW16" s="186">
        <v>2</v>
      </c>
      <c r="BX16" s="186">
        <v>4</v>
      </c>
      <c r="BY16" s="186">
        <v>0</v>
      </c>
      <c r="BZ16" s="186">
        <v>4</v>
      </c>
      <c r="CA16" s="186">
        <v>1</v>
      </c>
      <c r="CB16" s="186">
        <v>1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22</v>
      </c>
      <c r="D17" s="182">
        <v>12</v>
      </c>
      <c r="E17" s="183">
        <v>0</v>
      </c>
      <c r="F17" s="183">
        <v>0</v>
      </c>
      <c r="G17" s="183">
        <v>0</v>
      </c>
      <c r="H17" s="183">
        <v>0</v>
      </c>
      <c r="I17" s="183">
        <v>3</v>
      </c>
      <c r="J17" s="183">
        <v>0</v>
      </c>
      <c r="K17" s="183">
        <v>2</v>
      </c>
      <c r="L17" s="183">
        <v>1</v>
      </c>
      <c r="M17" s="183">
        <v>1</v>
      </c>
      <c r="N17" s="183">
        <v>2</v>
      </c>
      <c r="O17" s="183">
        <v>7</v>
      </c>
      <c r="P17" s="183">
        <v>3</v>
      </c>
      <c r="Q17" s="183">
        <v>5</v>
      </c>
      <c r="R17" s="183">
        <v>1</v>
      </c>
      <c r="S17" s="183">
        <v>3</v>
      </c>
      <c r="T17" s="183">
        <v>2</v>
      </c>
      <c r="U17" s="183">
        <v>0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2</v>
      </c>
      <c r="AO17" s="183">
        <v>1</v>
      </c>
      <c r="AP17" s="183">
        <v>1</v>
      </c>
      <c r="AQ17" s="183">
        <v>2</v>
      </c>
      <c r="AR17" s="183">
        <v>7</v>
      </c>
      <c r="AS17" s="183">
        <v>4</v>
      </c>
      <c r="AT17" s="183">
        <v>4</v>
      </c>
      <c r="AU17" s="183">
        <v>1</v>
      </c>
      <c r="AV17" s="183">
        <v>3</v>
      </c>
      <c r="AW17" s="183">
        <v>1</v>
      </c>
      <c r="AX17" s="183">
        <v>2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22</v>
      </c>
      <c r="BI17" s="186">
        <v>16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2</v>
      </c>
      <c r="BQ17" s="186">
        <v>1</v>
      </c>
      <c r="BR17" s="186">
        <v>1</v>
      </c>
      <c r="BS17" s="186">
        <v>3</v>
      </c>
      <c r="BT17" s="186">
        <v>4</v>
      </c>
      <c r="BU17" s="186">
        <v>4</v>
      </c>
      <c r="BV17" s="186">
        <v>7</v>
      </c>
      <c r="BW17" s="186">
        <v>3</v>
      </c>
      <c r="BX17" s="186">
        <v>4</v>
      </c>
      <c r="BY17" s="186">
        <v>2</v>
      </c>
      <c r="BZ17" s="186">
        <v>1</v>
      </c>
      <c r="CA17" s="186">
        <v>2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74</v>
      </c>
      <c r="D18" s="182">
        <v>29</v>
      </c>
      <c r="E18" s="183">
        <v>0</v>
      </c>
      <c r="F18" s="183">
        <v>0</v>
      </c>
      <c r="G18" s="183">
        <v>2</v>
      </c>
      <c r="H18" s="183">
        <v>0</v>
      </c>
      <c r="I18" s="183">
        <v>1</v>
      </c>
      <c r="J18" s="183">
        <v>3</v>
      </c>
      <c r="K18" s="183">
        <v>10</v>
      </c>
      <c r="L18" s="183">
        <v>6</v>
      </c>
      <c r="M18" s="183">
        <v>12</v>
      </c>
      <c r="N18" s="183">
        <v>3</v>
      </c>
      <c r="O18" s="183">
        <v>16</v>
      </c>
      <c r="P18" s="183">
        <v>6</v>
      </c>
      <c r="Q18" s="183">
        <v>10</v>
      </c>
      <c r="R18" s="183">
        <v>3</v>
      </c>
      <c r="S18" s="183">
        <v>15</v>
      </c>
      <c r="T18" s="183">
        <v>5</v>
      </c>
      <c r="U18" s="183">
        <v>3</v>
      </c>
      <c r="V18" s="183">
        <v>0</v>
      </c>
      <c r="W18" s="183">
        <v>4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73</v>
      </c>
      <c r="AG18" s="183">
        <v>26</v>
      </c>
      <c r="AH18" s="183">
        <v>0</v>
      </c>
      <c r="AI18" s="183">
        <v>0</v>
      </c>
      <c r="AJ18" s="183">
        <v>2</v>
      </c>
      <c r="AK18" s="183">
        <v>0</v>
      </c>
      <c r="AL18" s="183">
        <v>1</v>
      </c>
      <c r="AM18" s="183">
        <v>3</v>
      </c>
      <c r="AN18" s="183">
        <v>8</v>
      </c>
      <c r="AO18" s="183">
        <v>4</v>
      </c>
      <c r="AP18" s="183">
        <v>12</v>
      </c>
      <c r="AQ18" s="183">
        <v>2</v>
      </c>
      <c r="AR18" s="183">
        <v>17</v>
      </c>
      <c r="AS18" s="183">
        <v>4</v>
      </c>
      <c r="AT18" s="183">
        <v>9</v>
      </c>
      <c r="AU18" s="183">
        <v>5</v>
      </c>
      <c r="AV18" s="183">
        <v>16</v>
      </c>
      <c r="AW18" s="183">
        <v>5</v>
      </c>
      <c r="AX18" s="183">
        <v>4</v>
      </c>
      <c r="AY18" s="183">
        <v>1</v>
      </c>
      <c r="AZ18" s="183">
        <v>2</v>
      </c>
      <c r="BA18" s="183">
        <v>1</v>
      </c>
      <c r="BB18" s="183">
        <v>0</v>
      </c>
      <c r="BC18" s="183">
        <v>1</v>
      </c>
      <c r="BD18" s="183">
        <v>2</v>
      </c>
      <c r="BE18" s="183">
        <v>0</v>
      </c>
      <c r="BG18" s="185" t="s">
        <v>63</v>
      </c>
      <c r="BH18" s="186">
        <v>90</v>
      </c>
      <c r="BI18" s="186">
        <v>30</v>
      </c>
      <c r="BJ18" s="186">
        <v>0</v>
      </c>
      <c r="BK18" s="186">
        <v>0</v>
      </c>
      <c r="BL18" s="186">
        <v>2</v>
      </c>
      <c r="BM18" s="186">
        <v>0</v>
      </c>
      <c r="BN18" s="186">
        <v>3</v>
      </c>
      <c r="BO18" s="186">
        <v>2</v>
      </c>
      <c r="BP18" s="186">
        <v>9</v>
      </c>
      <c r="BQ18" s="186">
        <v>4</v>
      </c>
      <c r="BR18" s="186">
        <v>15</v>
      </c>
      <c r="BS18" s="186">
        <v>4</v>
      </c>
      <c r="BT18" s="186">
        <v>19</v>
      </c>
      <c r="BU18" s="186">
        <v>6</v>
      </c>
      <c r="BV18" s="186">
        <v>16</v>
      </c>
      <c r="BW18" s="186">
        <v>6</v>
      </c>
      <c r="BX18" s="186">
        <v>16</v>
      </c>
      <c r="BY18" s="186">
        <v>4</v>
      </c>
      <c r="BZ18" s="186">
        <v>6</v>
      </c>
      <c r="CA18" s="186">
        <v>0</v>
      </c>
      <c r="CB18" s="186">
        <v>2</v>
      </c>
      <c r="CC18" s="186">
        <v>2</v>
      </c>
      <c r="CD18" s="186">
        <v>1</v>
      </c>
      <c r="CE18" s="186">
        <v>2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84</v>
      </c>
      <c r="D19" s="182">
        <v>28</v>
      </c>
      <c r="E19" s="183">
        <v>0</v>
      </c>
      <c r="F19" s="183">
        <v>0</v>
      </c>
      <c r="G19" s="183">
        <v>0</v>
      </c>
      <c r="H19" s="183">
        <v>1</v>
      </c>
      <c r="I19" s="183">
        <v>9</v>
      </c>
      <c r="J19" s="183">
        <v>1</v>
      </c>
      <c r="K19" s="183">
        <v>10</v>
      </c>
      <c r="L19" s="183">
        <v>1</v>
      </c>
      <c r="M19" s="183">
        <v>14</v>
      </c>
      <c r="N19" s="183">
        <v>8</v>
      </c>
      <c r="O19" s="183">
        <v>18</v>
      </c>
      <c r="P19" s="183">
        <v>5</v>
      </c>
      <c r="Q19" s="183">
        <v>13</v>
      </c>
      <c r="R19" s="183">
        <v>4</v>
      </c>
      <c r="S19" s="183">
        <v>8</v>
      </c>
      <c r="T19" s="183">
        <v>7</v>
      </c>
      <c r="U19" s="183">
        <v>9</v>
      </c>
      <c r="V19" s="183">
        <v>1</v>
      </c>
      <c r="W19" s="183">
        <v>2</v>
      </c>
      <c r="X19" s="183">
        <v>0</v>
      </c>
      <c r="Y19" s="183">
        <v>0</v>
      </c>
      <c r="Z19" s="183">
        <v>0</v>
      </c>
      <c r="AA19" s="183">
        <v>1</v>
      </c>
      <c r="AB19" s="183">
        <v>0</v>
      </c>
      <c r="AC19" s="109"/>
      <c r="AE19" s="184" t="s">
        <v>62</v>
      </c>
      <c r="AF19" s="183">
        <v>76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7</v>
      </c>
      <c r="AM19" s="183">
        <v>0</v>
      </c>
      <c r="AN19" s="183">
        <v>10</v>
      </c>
      <c r="AO19" s="183">
        <v>2</v>
      </c>
      <c r="AP19" s="183">
        <v>14</v>
      </c>
      <c r="AQ19" s="183">
        <v>10</v>
      </c>
      <c r="AR19" s="183">
        <v>13</v>
      </c>
      <c r="AS19" s="183">
        <v>6</v>
      </c>
      <c r="AT19" s="183">
        <v>14</v>
      </c>
      <c r="AU19" s="183">
        <v>1</v>
      </c>
      <c r="AV19" s="183">
        <v>5</v>
      </c>
      <c r="AW19" s="183">
        <v>5</v>
      </c>
      <c r="AX19" s="183">
        <v>9</v>
      </c>
      <c r="AY19" s="183">
        <v>2</v>
      </c>
      <c r="AZ19" s="183">
        <v>2</v>
      </c>
      <c r="BA19" s="183">
        <v>0</v>
      </c>
      <c r="BB19" s="183">
        <v>1</v>
      </c>
      <c r="BC19" s="183">
        <v>0</v>
      </c>
      <c r="BD19" s="183">
        <v>1</v>
      </c>
      <c r="BE19" s="183">
        <v>0</v>
      </c>
      <c r="BG19" s="185" t="s">
        <v>62</v>
      </c>
      <c r="BH19" s="186">
        <v>61</v>
      </c>
      <c r="BI19" s="186">
        <v>25</v>
      </c>
      <c r="BJ19" s="186">
        <v>0</v>
      </c>
      <c r="BK19" s="186">
        <v>0</v>
      </c>
      <c r="BL19" s="186">
        <v>0</v>
      </c>
      <c r="BM19" s="186">
        <v>0</v>
      </c>
      <c r="BN19" s="186">
        <v>5</v>
      </c>
      <c r="BO19" s="186">
        <v>0</v>
      </c>
      <c r="BP19" s="186">
        <v>6</v>
      </c>
      <c r="BQ19" s="186">
        <v>2</v>
      </c>
      <c r="BR19" s="186">
        <v>11</v>
      </c>
      <c r="BS19" s="186">
        <v>11</v>
      </c>
      <c r="BT19" s="186">
        <v>13</v>
      </c>
      <c r="BU19" s="186">
        <v>3</v>
      </c>
      <c r="BV19" s="186">
        <v>8</v>
      </c>
      <c r="BW19" s="186">
        <v>1</v>
      </c>
      <c r="BX19" s="186">
        <v>7</v>
      </c>
      <c r="BY19" s="186">
        <v>5</v>
      </c>
      <c r="BZ19" s="186">
        <v>8</v>
      </c>
      <c r="CA19" s="186">
        <v>3</v>
      </c>
      <c r="CB19" s="186">
        <v>3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67</v>
      </c>
      <c r="D20" s="182">
        <v>55</v>
      </c>
      <c r="E20" s="183">
        <v>0</v>
      </c>
      <c r="F20" s="183">
        <v>0</v>
      </c>
      <c r="G20" s="183">
        <v>0</v>
      </c>
      <c r="H20" s="183">
        <v>1</v>
      </c>
      <c r="I20" s="183">
        <v>6</v>
      </c>
      <c r="J20" s="183">
        <v>1</v>
      </c>
      <c r="K20" s="183">
        <v>4</v>
      </c>
      <c r="L20" s="183">
        <v>9</v>
      </c>
      <c r="M20" s="183">
        <v>13</v>
      </c>
      <c r="N20" s="183">
        <v>7</v>
      </c>
      <c r="O20" s="183">
        <v>12</v>
      </c>
      <c r="P20" s="183">
        <v>12</v>
      </c>
      <c r="Q20" s="183">
        <v>15</v>
      </c>
      <c r="R20" s="183">
        <v>12</v>
      </c>
      <c r="S20" s="183">
        <v>8</v>
      </c>
      <c r="T20" s="183">
        <v>5</v>
      </c>
      <c r="U20" s="183">
        <v>7</v>
      </c>
      <c r="V20" s="183">
        <v>6</v>
      </c>
      <c r="W20" s="183">
        <v>1</v>
      </c>
      <c r="X20" s="183">
        <v>1</v>
      </c>
      <c r="Y20" s="183">
        <v>1</v>
      </c>
      <c r="Z20" s="183">
        <v>1</v>
      </c>
      <c r="AA20" s="183">
        <v>0</v>
      </c>
      <c r="AB20" s="183">
        <v>0</v>
      </c>
      <c r="AC20" s="109"/>
      <c r="AE20" s="184" t="s">
        <v>61</v>
      </c>
      <c r="AF20" s="183">
        <v>75</v>
      </c>
      <c r="AG20" s="183">
        <v>47</v>
      </c>
      <c r="AH20" s="183">
        <v>0</v>
      </c>
      <c r="AI20" s="183">
        <v>0</v>
      </c>
      <c r="AJ20" s="183">
        <v>0</v>
      </c>
      <c r="AK20" s="183">
        <v>2</v>
      </c>
      <c r="AL20" s="183">
        <v>7</v>
      </c>
      <c r="AM20" s="183">
        <v>1</v>
      </c>
      <c r="AN20" s="183">
        <v>3</v>
      </c>
      <c r="AO20" s="183">
        <v>7</v>
      </c>
      <c r="AP20" s="183">
        <v>11</v>
      </c>
      <c r="AQ20" s="183">
        <v>7</v>
      </c>
      <c r="AR20" s="183">
        <v>15</v>
      </c>
      <c r="AS20" s="183">
        <v>6</v>
      </c>
      <c r="AT20" s="183">
        <v>13</v>
      </c>
      <c r="AU20" s="183">
        <v>13</v>
      </c>
      <c r="AV20" s="183">
        <v>13</v>
      </c>
      <c r="AW20" s="183">
        <v>5</v>
      </c>
      <c r="AX20" s="183">
        <v>10</v>
      </c>
      <c r="AY20" s="183">
        <v>4</v>
      </c>
      <c r="AZ20" s="183">
        <v>2</v>
      </c>
      <c r="BA20" s="183">
        <v>1</v>
      </c>
      <c r="BB20" s="183">
        <v>1</v>
      </c>
      <c r="BC20" s="183">
        <v>1</v>
      </c>
      <c r="BD20" s="183">
        <v>0</v>
      </c>
      <c r="BE20" s="183">
        <v>0</v>
      </c>
      <c r="BG20" s="185" t="s">
        <v>61</v>
      </c>
      <c r="BH20" s="186">
        <v>71</v>
      </c>
      <c r="BI20" s="186">
        <v>42</v>
      </c>
      <c r="BJ20" s="186">
        <v>0</v>
      </c>
      <c r="BK20" s="186">
        <v>0</v>
      </c>
      <c r="BL20" s="186">
        <v>0</v>
      </c>
      <c r="BM20" s="186">
        <v>1</v>
      </c>
      <c r="BN20" s="186">
        <v>6</v>
      </c>
      <c r="BO20" s="186">
        <v>2</v>
      </c>
      <c r="BP20" s="186">
        <v>4</v>
      </c>
      <c r="BQ20" s="186">
        <v>6</v>
      </c>
      <c r="BR20" s="186">
        <v>10</v>
      </c>
      <c r="BS20" s="186">
        <v>5</v>
      </c>
      <c r="BT20" s="186">
        <v>14</v>
      </c>
      <c r="BU20" s="186">
        <v>6</v>
      </c>
      <c r="BV20" s="186">
        <v>12</v>
      </c>
      <c r="BW20" s="186">
        <v>11</v>
      </c>
      <c r="BX20" s="186">
        <v>13</v>
      </c>
      <c r="BY20" s="186">
        <v>4</v>
      </c>
      <c r="BZ20" s="186">
        <v>8</v>
      </c>
      <c r="CA20" s="186">
        <v>4</v>
      </c>
      <c r="CB20" s="186">
        <v>2</v>
      </c>
      <c r="CC20" s="186">
        <v>2</v>
      </c>
      <c r="CD20" s="186">
        <v>1</v>
      </c>
      <c r="CE20" s="186">
        <v>1</v>
      </c>
      <c r="CF20" s="186">
        <v>1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167</v>
      </c>
      <c r="D21" s="182">
        <v>94</v>
      </c>
      <c r="E21" s="183">
        <v>0</v>
      </c>
      <c r="F21" s="183">
        <v>0</v>
      </c>
      <c r="G21" s="183">
        <v>0</v>
      </c>
      <c r="H21" s="183">
        <v>0</v>
      </c>
      <c r="I21" s="183">
        <v>8</v>
      </c>
      <c r="J21" s="183">
        <v>7</v>
      </c>
      <c r="K21" s="183">
        <v>15</v>
      </c>
      <c r="L21" s="183">
        <v>17</v>
      </c>
      <c r="M21" s="183">
        <v>34</v>
      </c>
      <c r="N21" s="183">
        <v>15</v>
      </c>
      <c r="O21" s="183">
        <v>39</v>
      </c>
      <c r="P21" s="183">
        <v>19</v>
      </c>
      <c r="Q21" s="183">
        <v>31</v>
      </c>
      <c r="R21" s="183">
        <v>15</v>
      </c>
      <c r="S21" s="183">
        <v>24</v>
      </c>
      <c r="T21" s="183">
        <v>11</v>
      </c>
      <c r="U21" s="183">
        <v>8</v>
      </c>
      <c r="V21" s="183">
        <v>6</v>
      </c>
      <c r="W21" s="183">
        <v>3</v>
      </c>
      <c r="X21" s="183">
        <v>3</v>
      </c>
      <c r="Y21" s="183">
        <v>2</v>
      </c>
      <c r="Z21" s="183">
        <v>1</v>
      </c>
      <c r="AA21" s="183">
        <v>3</v>
      </c>
      <c r="AB21" s="183">
        <v>0</v>
      </c>
      <c r="AC21" s="109"/>
      <c r="AE21" s="184" t="s">
        <v>60</v>
      </c>
      <c r="AF21" s="183">
        <v>150</v>
      </c>
      <c r="AG21" s="183">
        <v>96</v>
      </c>
      <c r="AH21" s="183">
        <v>0</v>
      </c>
      <c r="AI21" s="183">
        <v>0</v>
      </c>
      <c r="AJ21" s="183">
        <v>0</v>
      </c>
      <c r="AK21" s="183">
        <v>0</v>
      </c>
      <c r="AL21" s="183">
        <v>8</v>
      </c>
      <c r="AM21" s="183">
        <v>7</v>
      </c>
      <c r="AN21" s="183">
        <v>14</v>
      </c>
      <c r="AO21" s="183">
        <v>16</v>
      </c>
      <c r="AP21" s="183">
        <v>31</v>
      </c>
      <c r="AQ21" s="183">
        <v>11</v>
      </c>
      <c r="AR21" s="183">
        <v>35</v>
      </c>
      <c r="AS21" s="183">
        <v>26</v>
      </c>
      <c r="AT21" s="183">
        <v>26</v>
      </c>
      <c r="AU21" s="183">
        <v>17</v>
      </c>
      <c r="AV21" s="183">
        <v>22</v>
      </c>
      <c r="AW21" s="183">
        <v>9</v>
      </c>
      <c r="AX21" s="183">
        <v>7</v>
      </c>
      <c r="AY21" s="183">
        <v>5</v>
      </c>
      <c r="AZ21" s="183">
        <v>3</v>
      </c>
      <c r="BA21" s="183">
        <v>4</v>
      </c>
      <c r="BB21" s="183">
        <v>2</v>
      </c>
      <c r="BC21" s="183">
        <v>1</v>
      </c>
      <c r="BD21" s="183">
        <v>2</v>
      </c>
      <c r="BE21" s="183">
        <v>0</v>
      </c>
      <c r="BG21" s="185" t="s">
        <v>60</v>
      </c>
      <c r="BH21" s="186">
        <v>141</v>
      </c>
      <c r="BI21" s="186">
        <v>91</v>
      </c>
      <c r="BJ21" s="186">
        <v>0</v>
      </c>
      <c r="BK21" s="186">
        <v>0</v>
      </c>
      <c r="BL21" s="186">
        <v>0</v>
      </c>
      <c r="BM21" s="186">
        <v>1</v>
      </c>
      <c r="BN21" s="186">
        <v>9</v>
      </c>
      <c r="BO21" s="186">
        <v>4</v>
      </c>
      <c r="BP21" s="186">
        <v>14</v>
      </c>
      <c r="BQ21" s="186">
        <v>15</v>
      </c>
      <c r="BR21" s="186">
        <v>28</v>
      </c>
      <c r="BS21" s="186">
        <v>10</v>
      </c>
      <c r="BT21" s="186">
        <v>30</v>
      </c>
      <c r="BU21" s="186">
        <v>24</v>
      </c>
      <c r="BV21" s="186">
        <v>27</v>
      </c>
      <c r="BW21" s="186">
        <v>17</v>
      </c>
      <c r="BX21" s="186">
        <v>18</v>
      </c>
      <c r="BY21" s="186">
        <v>10</v>
      </c>
      <c r="BZ21" s="186">
        <v>7</v>
      </c>
      <c r="CA21" s="186">
        <v>5</v>
      </c>
      <c r="CB21" s="186">
        <v>4</v>
      </c>
      <c r="CC21" s="186">
        <v>4</v>
      </c>
      <c r="CD21" s="186">
        <v>2</v>
      </c>
      <c r="CE21" s="186">
        <v>1</v>
      </c>
      <c r="CF21" s="186">
        <v>2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232</v>
      </c>
      <c r="D22" s="182">
        <v>119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9</v>
      </c>
      <c r="K22" s="183">
        <v>25</v>
      </c>
      <c r="L22" s="183">
        <v>11</v>
      </c>
      <c r="M22" s="183">
        <v>38</v>
      </c>
      <c r="N22" s="183">
        <v>17</v>
      </c>
      <c r="O22" s="183">
        <v>40</v>
      </c>
      <c r="P22" s="183">
        <v>25</v>
      </c>
      <c r="Q22" s="183">
        <v>44</v>
      </c>
      <c r="R22" s="183">
        <v>23</v>
      </c>
      <c r="S22" s="183">
        <v>42</v>
      </c>
      <c r="T22" s="183">
        <v>20</v>
      </c>
      <c r="U22" s="183">
        <v>18</v>
      </c>
      <c r="V22" s="183">
        <v>10</v>
      </c>
      <c r="W22" s="183">
        <v>14</v>
      </c>
      <c r="X22" s="183">
        <v>4</v>
      </c>
      <c r="Y22" s="183">
        <v>2</v>
      </c>
      <c r="Z22" s="183">
        <v>0</v>
      </c>
      <c r="AA22" s="183">
        <v>2</v>
      </c>
      <c r="AB22" s="183">
        <v>0</v>
      </c>
      <c r="AC22" s="109"/>
      <c r="AE22" s="184" t="s">
        <v>59</v>
      </c>
      <c r="AF22" s="183">
        <v>222</v>
      </c>
      <c r="AG22" s="183">
        <v>116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9</v>
      </c>
      <c r="AN22" s="183">
        <v>22</v>
      </c>
      <c r="AO22" s="183">
        <v>12</v>
      </c>
      <c r="AP22" s="183">
        <v>38</v>
      </c>
      <c r="AQ22" s="183">
        <v>18</v>
      </c>
      <c r="AR22" s="183">
        <v>36</v>
      </c>
      <c r="AS22" s="183">
        <v>23</v>
      </c>
      <c r="AT22" s="183">
        <v>43</v>
      </c>
      <c r="AU22" s="183">
        <v>20</v>
      </c>
      <c r="AV22" s="183">
        <v>41</v>
      </c>
      <c r="AW22" s="183">
        <v>20</v>
      </c>
      <c r="AX22" s="183">
        <v>17</v>
      </c>
      <c r="AY22" s="183">
        <v>10</v>
      </c>
      <c r="AZ22" s="183">
        <v>14</v>
      </c>
      <c r="BA22" s="183">
        <v>4</v>
      </c>
      <c r="BB22" s="183">
        <v>2</v>
      </c>
      <c r="BC22" s="183">
        <v>0</v>
      </c>
      <c r="BD22" s="183">
        <v>1</v>
      </c>
      <c r="BE22" s="183">
        <v>0</v>
      </c>
      <c r="BG22" s="185" t="s">
        <v>59</v>
      </c>
      <c r="BH22" s="186">
        <v>211</v>
      </c>
      <c r="BI22" s="186">
        <v>111</v>
      </c>
      <c r="BJ22" s="186">
        <v>0</v>
      </c>
      <c r="BK22" s="186">
        <v>0</v>
      </c>
      <c r="BL22" s="186">
        <v>0</v>
      </c>
      <c r="BM22" s="186">
        <v>0</v>
      </c>
      <c r="BN22" s="186">
        <v>8</v>
      </c>
      <c r="BO22" s="186">
        <v>9</v>
      </c>
      <c r="BP22" s="186">
        <v>18</v>
      </c>
      <c r="BQ22" s="186">
        <v>13</v>
      </c>
      <c r="BR22" s="186">
        <v>40</v>
      </c>
      <c r="BS22" s="186">
        <v>14</v>
      </c>
      <c r="BT22" s="186">
        <v>34</v>
      </c>
      <c r="BU22" s="186">
        <v>22</v>
      </c>
      <c r="BV22" s="186">
        <v>39</v>
      </c>
      <c r="BW22" s="186">
        <v>20</v>
      </c>
      <c r="BX22" s="186">
        <v>39</v>
      </c>
      <c r="BY22" s="186">
        <v>19</v>
      </c>
      <c r="BZ22" s="186">
        <v>16</v>
      </c>
      <c r="CA22" s="186">
        <v>10</v>
      </c>
      <c r="CB22" s="186">
        <v>14</v>
      </c>
      <c r="CC22" s="186">
        <v>4</v>
      </c>
      <c r="CD22" s="186">
        <v>2</v>
      </c>
      <c r="CE22" s="186">
        <v>0</v>
      </c>
      <c r="CF22" s="186">
        <v>1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114</v>
      </c>
      <c r="D23" s="182">
        <v>62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1</v>
      </c>
      <c r="K23" s="183">
        <v>11</v>
      </c>
      <c r="L23" s="183">
        <v>5</v>
      </c>
      <c r="M23" s="183">
        <v>17</v>
      </c>
      <c r="N23" s="183">
        <v>6</v>
      </c>
      <c r="O23" s="183">
        <v>18</v>
      </c>
      <c r="P23" s="183">
        <v>9</v>
      </c>
      <c r="Q23" s="183">
        <v>20</v>
      </c>
      <c r="R23" s="183">
        <v>11</v>
      </c>
      <c r="S23" s="183">
        <v>24</v>
      </c>
      <c r="T23" s="183">
        <v>12</v>
      </c>
      <c r="U23" s="183">
        <v>10</v>
      </c>
      <c r="V23" s="183">
        <v>14</v>
      </c>
      <c r="W23" s="183">
        <v>14</v>
      </c>
      <c r="X23" s="183">
        <v>3</v>
      </c>
      <c r="Y23" s="183">
        <v>0</v>
      </c>
      <c r="Z23" s="183">
        <v>0</v>
      </c>
      <c r="AA23" s="183">
        <v>0</v>
      </c>
      <c r="AB23" s="183">
        <v>1</v>
      </c>
      <c r="AC23" s="109"/>
      <c r="AE23" s="184" t="s">
        <v>58</v>
      </c>
      <c r="AF23" s="183">
        <v>119</v>
      </c>
      <c r="AG23" s="183">
        <v>64</v>
      </c>
      <c r="AH23" s="183">
        <v>0</v>
      </c>
      <c r="AI23" s="183">
        <v>0</v>
      </c>
      <c r="AJ23" s="183">
        <v>0</v>
      </c>
      <c r="AK23" s="183">
        <v>0</v>
      </c>
      <c r="AL23" s="183">
        <v>0</v>
      </c>
      <c r="AM23" s="183">
        <v>1</v>
      </c>
      <c r="AN23" s="183">
        <v>12</v>
      </c>
      <c r="AO23" s="183">
        <v>6</v>
      </c>
      <c r="AP23" s="183">
        <v>18</v>
      </c>
      <c r="AQ23" s="183">
        <v>6</v>
      </c>
      <c r="AR23" s="183">
        <v>22</v>
      </c>
      <c r="AS23" s="183">
        <v>10</v>
      </c>
      <c r="AT23" s="183">
        <v>22</v>
      </c>
      <c r="AU23" s="183">
        <v>12</v>
      </c>
      <c r="AV23" s="183">
        <v>23</v>
      </c>
      <c r="AW23" s="183">
        <v>13</v>
      </c>
      <c r="AX23" s="183">
        <v>11</v>
      </c>
      <c r="AY23" s="183">
        <v>15</v>
      </c>
      <c r="AZ23" s="183">
        <v>11</v>
      </c>
      <c r="BA23" s="183">
        <v>1</v>
      </c>
      <c r="BB23" s="183">
        <v>0</v>
      </c>
      <c r="BC23" s="183">
        <v>0</v>
      </c>
      <c r="BD23" s="183">
        <v>0</v>
      </c>
      <c r="BE23" s="183">
        <v>0</v>
      </c>
      <c r="BG23" s="185" t="s">
        <v>58</v>
      </c>
      <c r="BH23" s="186">
        <v>125</v>
      </c>
      <c r="BI23" s="186">
        <v>67</v>
      </c>
      <c r="BJ23" s="186">
        <v>0</v>
      </c>
      <c r="BK23" s="186">
        <v>0</v>
      </c>
      <c r="BL23" s="186">
        <v>0</v>
      </c>
      <c r="BM23" s="186">
        <v>0</v>
      </c>
      <c r="BN23" s="186">
        <v>0</v>
      </c>
      <c r="BO23" s="186">
        <v>1</v>
      </c>
      <c r="BP23" s="186">
        <v>14</v>
      </c>
      <c r="BQ23" s="186">
        <v>6</v>
      </c>
      <c r="BR23" s="186">
        <v>19</v>
      </c>
      <c r="BS23" s="186">
        <v>7</v>
      </c>
      <c r="BT23" s="186">
        <v>23</v>
      </c>
      <c r="BU23" s="186">
        <v>12</v>
      </c>
      <c r="BV23" s="186">
        <v>24</v>
      </c>
      <c r="BW23" s="186">
        <v>12</v>
      </c>
      <c r="BX23" s="186">
        <v>24</v>
      </c>
      <c r="BY23" s="186">
        <v>14</v>
      </c>
      <c r="BZ23" s="186">
        <v>10</v>
      </c>
      <c r="CA23" s="186">
        <v>14</v>
      </c>
      <c r="CB23" s="186">
        <v>11</v>
      </c>
      <c r="CC23" s="186">
        <v>1</v>
      </c>
      <c r="CD23" s="186">
        <v>0</v>
      </c>
      <c r="CE23" s="186">
        <v>0</v>
      </c>
      <c r="CF23" s="186">
        <v>0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16</v>
      </c>
      <c r="D24" s="182">
        <v>22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1</v>
      </c>
      <c r="L24" s="183">
        <v>1</v>
      </c>
      <c r="M24" s="183">
        <v>3</v>
      </c>
      <c r="N24" s="183">
        <v>4</v>
      </c>
      <c r="O24" s="183">
        <v>0</v>
      </c>
      <c r="P24" s="183">
        <v>2</v>
      </c>
      <c r="Q24" s="183">
        <v>3</v>
      </c>
      <c r="R24" s="183">
        <v>3</v>
      </c>
      <c r="S24" s="183">
        <v>3</v>
      </c>
      <c r="T24" s="183">
        <v>6</v>
      </c>
      <c r="U24" s="183">
        <v>2</v>
      </c>
      <c r="V24" s="183">
        <v>4</v>
      </c>
      <c r="W24" s="183">
        <v>4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20</v>
      </c>
      <c r="AG24" s="183">
        <v>20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1</v>
      </c>
      <c r="AP24" s="183">
        <v>3</v>
      </c>
      <c r="AQ24" s="183">
        <v>3</v>
      </c>
      <c r="AR24" s="183">
        <v>0</v>
      </c>
      <c r="AS24" s="183">
        <v>1</v>
      </c>
      <c r="AT24" s="183">
        <v>2</v>
      </c>
      <c r="AU24" s="183">
        <v>3</v>
      </c>
      <c r="AV24" s="183">
        <v>4</v>
      </c>
      <c r="AW24" s="183">
        <v>6</v>
      </c>
      <c r="AX24" s="183">
        <v>3</v>
      </c>
      <c r="AY24" s="183">
        <v>3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18</v>
      </c>
      <c r="BI24" s="186">
        <v>17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1</v>
      </c>
      <c r="BR24" s="186">
        <v>2</v>
      </c>
      <c r="BS24" s="186">
        <v>2</v>
      </c>
      <c r="BT24" s="186">
        <v>0</v>
      </c>
      <c r="BU24" s="186">
        <v>1</v>
      </c>
      <c r="BV24" s="186">
        <v>1</v>
      </c>
      <c r="BW24" s="186">
        <v>3</v>
      </c>
      <c r="BX24" s="186">
        <v>4</v>
      </c>
      <c r="BY24" s="186">
        <v>4</v>
      </c>
      <c r="BZ24" s="186">
        <v>4</v>
      </c>
      <c r="CA24" s="186">
        <v>4</v>
      </c>
      <c r="CB24" s="186">
        <v>5</v>
      </c>
      <c r="CC24" s="186">
        <v>1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14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1</v>
      </c>
      <c r="L25" s="183">
        <v>0</v>
      </c>
      <c r="M25" s="183">
        <v>1</v>
      </c>
      <c r="N25" s="183">
        <v>0</v>
      </c>
      <c r="O25" s="183">
        <v>1</v>
      </c>
      <c r="P25" s="183">
        <v>2</v>
      </c>
      <c r="Q25" s="183">
        <v>2</v>
      </c>
      <c r="R25" s="183">
        <v>0</v>
      </c>
      <c r="S25" s="183">
        <v>4</v>
      </c>
      <c r="T25" s="183">
        <v>4</v>
      </c>
      <c r="U25" s="183">
        <v>1</v>
      </c>
      <c r="V25" s="183">
        <v>3</v>
      </c>
      <c r="W25" s="183">
        <v>2</v>
      </c>
      <c r="X25" s="183">
        <v>2</v>
      </c>
      <c r="Y25" s="183">
        <v>0</v>
      </c>
      <c r="Z25" s="183">
        <v>0</v>
      </c>
      <c r="AA25" s="183">
        <v>2</v>
      </c>
      <c r="AB25" s="183">
        <v>0</v>
      </c>
      <c r="AC25" s="109"/>
      <c r="AE25" s="184" t="s">
        <v>56</v>
      </c>
      <c r="AF25" s="183">
        <v>14</v>
      </c>
      <c r="AG25" s="183">
        <v>14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2</v>
      </c>
      <c r="AQ25" s="183">
        <v>1</v>
      </c>
      <c r="AR25" s="183">
        <v>1</v>
      </c>
      <c r="AS25" s="183">
        <v>2</v>
      </c>
      <c r="AT25" s="183">
        <v>2</v>
      </c>
      <c r="AU25" s="183">
        <v>1</v>
      </c>
      <c r="AV25" s="183">
        <v>4</v>
      </c>
      <c r="AW25" s="183">
        <v>4</v>
      </c>
      <c r="AX25" s="183">
        <v>1</v>
      </c>
      <c r="AY25" s="183">
        <v>4</v>
      </c>
      <c r="AZ25" s="183">
        <v>2</v>
      </c>
      <c r="BA25" s="183">
        <v>2</v>
      </c>
      <c r="BB25" s="183">
        <v>0</v>
      </c>
      <c r="BC25" s="183">
        <v>0</v>
      </c>
      <c r="BD25" s="183">
        <v>2</v>
      </c>
      <c r="BE25" s="183">
        <v>0</v>
      </c>
      <c r="BG25" s="185" t="s">
        <v>56</v>
      </c>
      <c r="BH25" s="186">
        <v>12</v>
      </c>
      <c r="BI25" s="186">
        <v>11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2</v>
      </c>
      <c r="BV25" s="186">
        <v>3</v>
      </c>
      <c r="BW25" s="186">
        <v>1</v>
      </c>
      <c r="BX25" s="186">
        <v>4</v>
      </c>
      <c r="BY25" s="186">
        <v>2</v>
      </c>
      <c r="BZ25" s="186">
        <v>0</v>
      </c>
      <c r="CA25" s="186">
        <v>3</v>
      </c>
      <c r="CB25" s="186">
        <v>1</v>
      </c>
      <c r="CC25" s="186">
        <v>2</v>
      </c>
      <c r="CD25" s="186">
        <v>0</v>
      </c>
      <c r="CE25" s="186">
        <v>0</v>
      </c>
      <c r="CF25" s="186">
        <v>2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5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1</v>
      </c>
      <c r="P26" s="183">
        <v>0</v>
      </c>
      <c r="Q26" s="183">
        <v>2</v>
      </c>
      <c r="R26" s="183">
        <v>2</v>
      </c>
      <c r="S26" s="183">
        <v>0</v>
      </c>
      <c r="T26" s="183">
        <v>1</v>
      </c>
      <c r="U26" s="183">
        <v>1</v>
      </c>
      <c r="V26" s="183">
        <v>1</v>
      </c>
      <c r="W26" s="183">
        <v>1</v>
      </c>
      <c r="X26" s="183">
        <v>2</v>
      </c>
      <c r="Y26" s="183">
        <v>0</v>
      </c>
      <c r="Z26" s="183">
        <v>0</v>
      </c>
      <c r="AA26" s="183">
        <v>0</v>
      </c>
      <c r="AB26" s="183">
        <v>0</v>
      </c>
      <c r="AC26" s="109"/>
      <c r="AE26" s="184" t="s">
        <v>55</v>
      </c>
      <c r="AF26" s="183">
        <v>6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183">
        <v>0</v>
      </c>
      <c r="AR26" s="183">
        <v>1</v>
      </c>
      <c r="AS26" s="183">
        <v>0</v>
      </c>
      <c r="AT26" s="183">
        <v>3</v>
      </c>
      <c r="AU26" s="183">
        <v>2</v>
      </c>
      <c r="AV26" s="183">
        <v>0</v>
      </c>
      <c r="AW26" s="183">
        <v>1</v>
      </c>
      <c r="AX26" s="183">
        <v>1</v>
      </c>
      <c r="AY26" s="183">
        <v>1</v>
      </c>
      <c r="AZ26" s="183">
        <v>1</v>
      </c>
      <c r="BA26" s="183">
        <v>2</v>
      </c>
      <c r="BB26" s="183">
        <v>0</v>
      </c>
      <c r="BC26" s="183">
        <v>0</v>
      </c>
      <c r="BD26" s="183">
        <v>0</v>
      </c>
      <c r="BE26" s="183">
        <v>0</v>
      </c>
      <c r="BG26" s="185" t="s">
        <v>55</v>
      </c>
      <c r="BH26" s="186">
        <v>10</v>
      </c>
      <c r="BI26" s="186">
        <v>7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1</v>
      </c>
      <c r="BS26" s="186">
        <v>0</v>
      </c>
      <c r="BT26" s="186">
        <v>1</v>
      </c>
      <c r="BU26" s="186">
        <v>0</v>
      </c>
      <c r="BV26" s="186">
        <v>3</v>
      </c>
      <c r="BW26" s="186">
        <v>2</v>
      </c>
      <c r="BX26" s="186">
        <v>1</v>
      </c>
      <c r="BY26" s="186">
        <v>2</v>
      </c>
      <c r="BZ26" s="186">
        <v>2</v>
      </c>
      <c r="CA26" s="186">
        <v>2</v>
      </c>
      <c r="CB26" s="186">
        <v>1</v>
      </c>
      <c r="CC26" s="186">
        <v>1</v>
      </c>
      <c r="CD26" s="186">
        <v>1</v>
      </c>
      <c r="CE26" s="186">
        <v>0</v>
      </c>
      <c r="CF26" s="186">
        <v>0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7</v>
      </c>
      <c r="D27" s="182">
        <v>4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1</v>
      </c>
      <c r="T27" s="183">
        <v>0</v>
      </c>
      <c r="U27" s="183">
        <v>2</v>
      </c>
      <c r="V27" s="183">
        <v>3</v>
      </c>
      <c r="W27" s="183">
        <v>1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6</v>
      </c>
      <c r="AG27" s="183">
        <v>3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0</v>
      </c>
      <c r="AV27" s="183">
        <v>0</v>
      </c>
      <c r="AW27" s="183">
        <v>0</v>
      </c>
      <c r="AX27" s="183">
        <v>1</v>
      </c>
      <c r="AY27" s="183">
        <v>2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6</v>
      </c>
      <c r="BI27" s="186">
        <v>4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1</v>
      </c>
      <c r="BS27" s="186">
        <v>0</v>
      </c>
      <c r="BT27" s="186">
        <v>1</v>
      </c>
      <c r="BU27" s="186">
        <v>0</v>
      </c>
      <c r="BV27" s="186">
        <v>1</v>
      </c>
      <c r="BW27" s="186">
        <v>0</v>
      </c>
      <c r="BX27" s="186">
        <v>0</v>
      </c>
      <c r="BY27" s="186">
        <v>1</v>
      </c>
      <c r="BZ27" s="186">
        <v>1</v>
      </c>
      <c r="CA27" s="186">
        <v>2</v>
      </c>
      <c r="CB27" s="186">
        <v>2</v>
      </c>
      <c r="CC27" s="186">
        <v>0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4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1</v>
      </c>
      <c r="P28" s="183">
        <v>0</v>
      </c>
      <c r="Q28" s="183">
        <v>0</v>
      </c>
      <c r="R28" s="183">
        <v>2</v>
      </c>
      <c r="S28" s="183">
        <v>1</v>
      </c>
      <c r="T28" s="183">
        <v>0</v>
      </c>
      <c r="U28" s="183">
        <v>0</v>
      </c>
      <c r="V28" s="183">
        <v>1</v>
      </c>
      <c r="W28" s="183">
        <v>1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4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0</v>
      </c>
      <c r="AU28" s="183">
        <v>2</v>
      </c>
      <c r="AV28" s="183">
        <v>1</v>
      </c>
      <c r="AW28" s="183">
        <v>0</v>
      </c>
      <c r="AX28" s="183">
        <v>0</v>
      </c>
      <c r="AY28" s="183">
        <v>2</v>
      </c>
      <c r="AZ28" s="183">
        <v>1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4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0</v>
      </c>
      <c r="BW28" s="186">
        <v>2</v>
      </c>
      <c r="BX28" s="186">
        <v>1</v>
      </c>
      <c r="BY28" s="186">
        <v>0</v>
      </c>
      <c r="BZ28" s="186">
        <v>0</v>
      </c>
      <c r="CA28" s="186">
        <v>2</v>
      </c>
      <c r="CB28" s="186">
        <v>1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7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0</v>
      </c>
      <c r="R29" s="183">
        <v>0</v>
      </c>
      <c r="S29" s="183">
        <v>2</v>
      </c>
      <c r="T29" s="183">
        <v>1</v>
      </c>
      <c r="U29" s="183">
        <v>0</v>
      </c>
      <c r="V29" s="183">
        <v>0</v>
      </c>
      <c r="W29" s="183">
        <v>3</v>
      </c>
      <c r="X29" s="183">
        <v>0</v>
      </c>
      <c r="Y29" s="183">
        <v>1</v>
      </c>
      <c r="Z29" s="183">
        <v>0</v>
      </c>
      <c r="AA29" s="183">
        <v>0</v>
      </c>
      <c r="AB29" s="183">
        <v>1</v>
      </c>
      <c r="AC29" s="109"/>
      <c r="AE29" s="184" t="s">
        <v>52</v>
      </c>
      <c r="AF29" s="183">
        <v>6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1</v>
      </c>
      <c r="AQ29" s="183">
        <v>0</v>
      </c>
      <c r="AR29" s="183">
        <v>0</v>
      </c>
      <c r="AS29" s="183">
        <v>0</v>
      </c>
      <c r="AT29" s="183">
        <v>1</v>
      </c>
      <c r="AU29" s="183">
        <v>0</v>
      </c>
      <c r="AV29" s="183">
        <v>1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6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1</v>
      </c>
      <c r="BS29" s="186">
        <v>0</v>
      </c>
      <c r="BT29" s="186">
        <v>0</v>
      </c>
      <c r="BU29" s="186">
        <v>0</v>
      </c>
      <c r="BV29" s="186">
        <v>1</v>
      </c>
      <c r="BW29" s="186">
        <v>0</v>
      </c>
      <c r="BX29" s="186">
        <v>1</v>
      </c>
      <c r="BY29" s="186">
        <v>1</v>
      </c>
      <c r="BZ29" s="186">
        <v>0</v>
      </c>
      <c r="CA29" s="186">
        <v>1</v>
      </c>
      <c r="CB29" s="186">
        <v>2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6</v>
      </c>
      <c r="D30" s="182">
        <v>3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1</v>
      </c>
      <c r="O30" s="183">
        <v>1</v>
      </c>
      <c r="P30" s="183">
        <v>0</v>
      </c>
      <c r="Q30" s="183">
        <v>0</v>
      </c>
      <c r="R30" s="183">
        <v>1</v>
      </c>
      <c r="S30" s="183">
        <v>1</v>
      </c>
      <c r="T30" s="183">
        <v>1</v>
      </c>
      <c r="U30" s="183">
        <v>0</v>
      </c>
      <c r="V30" s="183">
        <v>0</v>
      </c>
      <c r="W30" s="183">
        <v>2</v>
      </c>
      <c r="X30" s="183">
        <v>0</v>
      </c>
      <c r="Y30" s="183">
        <v>2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5</v>
      </c>
      <c r="AG30" s="183">
        <v>4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1</v>
      </c>
      <c r="AS30" s="183">
        <v>1</v>
      </c>
      <c r="AT30" s="183">
        <v>0</v>
      </c>
      <c r="AU30" s="183">
        <v>1</v>
      </c>
      <c r="AV30" s="183">
        <v>0</v>
      </c>
      <c r="AW30" s="183">
        <v>1</v>
      </c>
      <c r="AX30" s="183">
        <v>0</v>
      </c>
      <c r="AY30" s="183">
        <v>1</v>
      </c>
      <c r="AZ30" s="183">
        <v>2</v>
      </c>
      <c r="BA30" s="183">
        <v>0</v>
      </c>
      <c r="BB30" s="183">
        <v>2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5</v>
      </c>
      <c r="BI30" s="186">
        <v>4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1</v>
      </c>
      <c r="BU30" s="186">
        <v>1</v>
      </c>
      <c r="BV30" s="186">
        <v>0</v>
      </c>
      <c r="BW30" s="186">
        <v>1</v>
      </c>
      <c r="BX30" s="186">
        <v>0</v>
      </c>
      <c r="BY30" s="186">
        <v>1</v>
      </c>
      <c r="BZ30" s="186">
        <v>0</v>
      </c>
      <c r="CA30" s="186">
        <v>1</v>
      </c>
      <c r="CB30" s="186">
        <v>2</v>
      </c>
      <c r="CC30" s="186">
        <v>0</v>
      </c>
      <c r="CD30" s="186">
        <v>2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3</v>
      </c>
      <c r="D31" s="182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2</v>
      </c>
      <c r="V31" s="183">
        <v>0</v>
      </c>
      <c r="W31" s="183">
        <v>0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4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1</v>
      </c>
      <c r="AW31" s="183">
        <v>0</v>
      </c>
      <c r="AX31" s="183">
        <v>1</v>
      </c>
      <c r="AY31" s="183">
        <v>0</v>
      </c>
      <c r="AZ31" s="183">
        <v>1</v>
      </c>
      <c r="BA31" s="183">
        <v>0</v>
      </c>
      <c r="BB31" s="183">
        <v>1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0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0</v>
      </c>
      <c r="BU31" s="186">
        <v>0</v>
      </c>
      <c r="BV31" s="186">
        <v>0</v>
      </c>
      <c r="BW31" s="186">
        <v>0</v>
      </c>
      <c r="BX31" s="186">
        <v>1</v>
      </c>
      <c r="BY31" s="186">
        <v>0</v>
      </c>
      <c r="BZ31" s="186">
        <v>1</v>
      </c>
      <c r="CA31" s="186">
        <v>0</v>
      </c>
      <c r="CB31" s="186">
        <v>1</v>
      </c>
      <c r="CC31" s="186">
        <v>0</v>
      </c>
      <c r="CD31" s="186">
        <v>1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0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>
        <v>0</v>
      </c>
      <c r="W32" s="183">
        <v>0</v>
      </c>
      <c r="X32" s="183">
        <v>0</v>
      </c>
      <c r="Y32" s="183">
        <v>0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3">
        <v>0</v>
      </c>
      <c r="AY32" s="183">
        <v>0</v>
      </c>
      <c r="AZ32" s="183">
        <v>0</v>
      </c>
      <c r="BA32" s="183">
        <v>0</v>
      </c>
      <c r="BB32" s="183">
        <v>0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0</v>
      </c>
      <c r="BI32" s="186">
        <v>0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0</v>
      </c>
      <c r="BZ32" s="186">
        <v>0</v>
      </c>
      <c r="CA32" s="186">
        <v>0</v>
      </c>
      <c r="CB32" s="186">
        <v>0</v>
      </c>
      <c r="CC32" s="186">
        <v>0</v>
      </c>
      <c r="CD32" s="186">
        <v>0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09"/>
      <c r="AE33" s="184" t="s">
        <v>48</v>
      </c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G33" s="185" t="s">
        <v>48</v>
      </c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09"/>
      <c r="AE34" s="184" t="s">
        <v>47</v>
      </c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G34" s="185" t="s">
        <v>47</v>
      </c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09"/>
      <c r="AE35" s="184" t="s">
        <v>46</v>
      </c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G35" s="185" t="s">
        <v>46</v>
      </c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09"/>
      <c r="AE36" s="184" t="s">
        <v>45</v>
      </c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185" t="s">
        <v>45</v>
      </c>
      <c r="BH36" s="190"/>
      <c r="BI36" s="191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G37" s="185" t="s">
        <v>44</v>
      </c>
      <c r="BH37" s="190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3"/>
      <c r="D38" s="193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4"/>
      <c r="AF38" s="195"/>
      <c r="AG38" s="195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G38" s="196"/>
      <c r="BH38" s="197"/>
      <c r="BI38" s="197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42" t="s">
        <v>70</v>
      </c>
      <c r="C39" s="247"/>
      <c r="D39" s="247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4"/>
      <c r="AE39" s="245" t="s">
        <v>70</v>
      </c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G39" s="246" t="s">
        <v>70</v>
      </c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</row>
    <row r="40" spans="2:138" ht="12.75">
      <c r="B40" s="117"/>
      <c r="C40" s="198"/>
      <c r="D40" s="19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09"/>
      <c r="AE40" s="118"/>
      <c r="AF40" s="200"/>
      <c r="AG40" s="200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G40" s="119"/>
      <c r="BH40" s="202"/>
      <c r="BI40" s="202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61"/>
      <c r="C41" s="257" t="s">
        <v>195</v>
      </c>
      <c r="D41" s="258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37"/>
      <c r="AE41" s="262"/>
      <c r="AF41" s="257" t="s">
        <v>196</v>
      </c>
      <c r="AG41" s="259"/>
      <c r="AH41" s="253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G41" s="263"/>
      <c r="BH41" s="257" t="s">
        <v>198</v>
      </c>
      <c r="BI41" s="260"/>
      <c r="BJ41" s="255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</row>
    <row r="42" spans="2:138" ht="12.75">
      <c r="B42" s="122" t="s">
        <v>21</v>
      </c>
      <c r="C42" s="127" t="s">
        <v>31</v>
      </c>
      <c r="D42" s="128"/>
      <c r="E42" s="344" t="s">
        <v>6</v>
      </c>
      <c r="F42" s="345"/>
      <c r="G42" s="344" t="s">
        <v>7</v>
      </c>
      <c r="H42" s="345"/>
      <c r="I42" s="344" t="s">
        <v>8</v>
      </c>
      <c r="J42" s="345"/>
      <c r="K42" s="344" t="s">
        <v>9</v>
      </c>
      <c r="L42" s="345"/>
      <c r="M42" s="344" t="s">
        <v>10</v>
      </c>
      <c r="N42" s="345"/>
      <c r="O42" s="344" t="s">
        <v>11</v>
      </c>
      <c r="P42" s="345"/>
      <c r="Q42" s="344" t="s">
        <v>12</v>
      </c>
      <c r="R42" s="345"/>
      <c r="S42" s="344" t="s">
        <v>13</v>
      </c>
      <c r="T42" s="345"/>
      <c r="U42" s="344" t="s">
        <v>14</v>
      </c>
      <c r="V42" s="345"/>
      <c r="W42" s="344" t="s">
        <v>15</v>
      </c>
      <c r="X42" s="345"/>
      <c r="Y42" s="344" t="s">
        <v>16</v>
      </c>
      <c r="Z42" s="345"/>
      <c r="AA42" s="344" t="s">
        <v>17</v>
      </c>
      <c r="AB42" s="345"/>
      <c r="AC42" s="109"/>
      <c r="AE42" s="124" t="s">
        <v>21</v>
      </c>
      <c r="AF42" s="132" t="s">
        <v>31</v>
      </c>
      <c r="AG42" s="133"/>
      <c r="AH42" s="342" t="s">
        <v>6</v>
      </c>
      <c r="AI42" s="343"/>
      <c r="AJ42" s="342" t="s">
        <v>7</v>
      </c>
      <c r="AK42" s="343"/>
      <c r="AL42" s="342" t="s">
        <v>8</v>
      </c>
      <c r="AM42" s="343"/>
      <c r="AN42" s="342" t="s">
        <v>9</v>
      </c>
      <c r="AO42" s="343"/>
      <c r="AP42" s="342" t="s">
        <v>10</v>
      </c>
      <c r="AQ42" s="343"/>
      <c r="AR42" s="342" t="s">
        <v>11</v>
      </c>
      <c r="AS42" s="343"/>
      <c r="AT42" s="342" t="s">
        <v>12</v>
      </c>
      <c r="AU42" s="343"/>
      <c r="AV42" s="342" t="s">
        <v>13</v>
      </c>
      <c r="AW42" s="343"/>
      <c r="AX42" s="342" t="s">
        <v>14</v>
      </c>
      <c r="AY42" s="343"/>
      <c r="AZ42" s="342" t="s">
        <v>15</v>
      </c>
      <c r="BA42" s="343"/>
      <c r="BB42" s="342" t="s">
        <v>16</v>
      </c>
      <c r="BC42" s="343"/>
      <c r="BD42" s="342" t="s">
        <v>17</v>
      </c>
      <c r="BE42" s="343"/>
      <c r="BG42" s="126" t="s">
        <v>21</v>
      </c>
      <c r="BH42" s="137" t="s">
        <v>31</v>
      </c>
      <c r="BI42" s="138"/>
      <c r="BJ42" s="340" t="s">
        <v>6</v>
      </c>
      <c r="BK42" s="341"/>
      <c r="BL42" s="340" t="s">
        <v>7</v>
      </c>
      <c r="BM42" s="341"/>
      <c r="BN42" s="340" t="s">
        <v>8</v>
      </c>
      <c r="BO42" s="341"/>
      <c r="BP42" s="340" t="s">
        <v>9</v>
      </c>
      <c r="BQ42" s="341"/>
      <c r="BR42" s="340" t="s">
        <v>10</v>
      </c>
      <c r="BS42" s="341"/>
      <c r="BT42" s="340" t="s">
        <v>11</v>
      </c>
      <c r="BU42" s="341"/>
      <c r="BV42" s="340" t="s">
        <v>12</v>
      </c>
      <c r="BW42" s="341"/>
      <c r="BX42" s="340" t="s">
        <v>13</v>
      </c>
      <c r="BY42" s="341"/>
      <c r="BZ42" s="340" t="s">
        <v>14</v>
      </c>
      <c r="CA42" s="341"/>
      <c r="CB42" s="340" t="s">
        <v>15</v>
      </c>
      <c r="CC42" s="341"/>
      <c r="CD42" s="340" t="s">
        <v>16</v>
      </c>
      <c r="CE42" s="341"/>
      <c r="CF42" s="340" t="s">
        <v>17</v>
      </c>
      <c r="CG42" s="341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4" t="s">
        <v>18</v>
      </c>
      <c r="BI44" s="205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v>122</v>
      </c>
      <c r="D45" s="182">
        <v>55</v>
      </c>
      <c r="E45" s="183">
        <v>0</v>
      </c>
      <c r="F45" s="183">
        <v>0</v>
      </c>
      <c r="G45" s="183">
        <v>1</v>
      </c>
      <c r="H45" s="183">
        <v>2</v>
      </c>
      <c r="I45" s="183">
        <v>2</v>
      </c>
      <c r="J45" s="183">
        <v>5</v>
      </c>
      <c r="K45" s="183">
        <v>20</v>
      </c>
      <c r="L45" s="183">
        <v>8</v>
      </c>
      <c r="M45" s="183">
        <v>19</v>
      </c>
      <c r="N45" s="183">
        <v>10</v>
      </c>
      <c r="O45" s="183">
        <v>21</v>
      </c>
      <c r="P45" s="183">
        <v>11</v>
      </c>
      <c r="Q45" s="183">
        <v>24</v>
      </c>
      <c r="R45" s="183">
        <v>4</v>
      </c>
      <c r="S45" s="183">
        <v>15</v>
      </c>
      <c r="T45" s="183">
        <v>8</v>
      </c>
      <c r="U45" s="183">
        <v>13</v>
      </c>
      <c r="V45" s="183">
        <v>5</v>
      </c>
      <c r="W45" s="183">
        <v>5</v>
      </c>
      <c r="X45" s="183">
        <v>2</v>
      </c>
      <c r="Y45" s="183">
        <v>1</v>
      </c>
      <c r="Z45" s="183">
        <v>0</v>
      </c>
      <c r="AA45" s="183">
        <v>1</v>
      </c>
      <c r="AB45" s="183">
        <v>0</v>
      </c>
      <c r="AC45" s="177"/>
      <c r="AE45" s="178" t="s">
        <v>20</v>
      </c>
      <c r="AF45" s="189">
        <v>120</v>
      </c>
      <c r="AG45" s="189">
        <v>55</v>
      </c>
      <c r="AH45" s="189">
        <v>0</v>
      </c>
      <c r="AI45" s="189">
        <v>0</v>
      </c>
      <c r="AJ45" s="189">
        <v>1</v>
      </c>
      <c r="AK45" s="189">
        <v>2</v>
      </c>
      <c r="AL45" s="189">
        <v>2</v>
      </c>
      <c r="AM45" s="189">
        <v>5</v>
      </c>
      <c r="AN45" s="189">
        <v>20</v>
      </c>
      <c r="AO45" s="189">
        <v>8</v>
      </c>
      <c r="AP45" s="189">
        <v>18</v>
      </c>
      <c r="AQ45" s="189">
        <v>10</v>
      </c>
      <c r="AR45" s="189">
        <v>20</v>
      </c>
      <c r="AS45" s="189">
        <v>11</v>
      </c>
      <c r="AT45" s="189">
        <v>25</v>
      </c>
      <c r="AU45" s="189">
        <v>4</v>
      </c>
      <c r="AV45" s="189">
        <v>15</v>
      </c>
      <c r="AW45" s="189">
        <v>8</v>
      </c>
      <c r="AX45" s="189">
        <v>13</v>
      </c>
      <c r="AY45" s="189">
        <v>5</v>
      </c>
      <c r="AZ45" s="189">
        <v>4</v>
      </c>
      <c r="BA45" s="189">
        <v>2</v>
      </c>
      <c r="BB45" s="189">
        <v>1</v>
      </c>
      <c r="BC45" s="189">
        <v>0</v>
      </c>
      <c r="BD45" s="189">
        <v>1</v>
      </c>
      <c r="BE45" s="189">
        <v>0</v>
      </c>
      <c r="BG45" s="179" t="s">
        <v>20</v>
      </c>
      <c r="BH45" s="180">
        <v>119</v>
      </c>
      <c r="BI45" s="180">
        <v>55</v>
      </c>
      <c r="BJ45" s="180">
        <v>0</v>
      </c>
      <c r="BK45" s="180">
        <v>0</v>
      </c>
      <c r="BL45" s="180">
        <v>1</v>
      </c>
      <c r="BM45" s="180">
        <v>2</v>
      </c>
      <c r="BN45" s="180">
        <v>2</v>
      </c>
      <c r="BO45" s="180">
        <v>2</v>
      </c>
      <c r="BP45" s="180">
        <v>19</v>
      </c>
      <c r="BQ45" s="180">
        <v>10</v>
      </c>
      <c r="BR45" s="180">
        <v>18</v>
      </c>
      <c r="BS45" s="180">
        <v>11</v>
      </c>
      <c r="BT45" s="180">
        <v>21</v>
      </c>
      <c r="BU45" s="180">
        <v>11</v>
      </c>
      <c r="BV45" s="180">
        <v>24</v>
      </c>
      <c r="BW45" s="180">
        <v>4</v>
      </c>
      <c r="BX45" s="180">
        <v>16</v>
      </c>
      <c r="BY45" s="180">
        <v>8</v>
      </c>
      <c r="BZ45" s="180">
        <v>13</v>
      </c>
      <c r="CA45" s="180">
        <v>5</v>
      </c>
      <c r="CB45" s="180">
        <v>3</v>
      </c>
      <c r="CC45" s="180">
        <v>2</v>
      </c>
      <c r="CD45" s="180">
        <v>1</v>
      </c>
      <c r="CE45" s="180">
        <v>0</v>
      </c>
      <c r="CF45" s="180">
        <v>1</v>
      </c>
      <c r="CG45" s="180"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67</v>
      </c>
      <c r="D46" s="182">
        <v>38</v>
      </c>
      <c r="E46" s="183">
        <v>0</v>
      </c>
      <c r="F46" s="183">
        <v>0</v>
      </c>
      <c r="G46" s="183">
        <v>1</v>
      </c>
      <c r="H46" s="183">
        <v>2</v>
      </c>
      <c r="I46" s="183">
        <v>1</v>
      </c>
      <c r="J46" s="183">
        <v>4</v>
      </c>
      <c r="K46" s="183">
        <v>11</v>
      </c>
      <c r="L46" s="183">
        <v>5</v>
      </c>
      <c r="M46" s="183">
        <v>14</v>
      </c>
      <c r="N46" s="183">
        <v>7</v>
      </c>
      <c r="O46" s="183">
        <v>8</v>
      </c>
      <c r="P46" s="183">
        <v>9</v>
      </c>
      <c r="Q46" s="183">
        <v>13</v>
      </c>
      <c r="R46" s="183">
        <v>2</v>
      </c>
      <c r="S46" s="183">
        <v>6</v>
      </c>
      <c r="T46" s="183">
        <v>5</v>
      </c>
      <c r="U46" s="183">
        <v>9</v>
      </c>
      <c r="V46" s="183">
        <v>2</v>
      </c>
      <c r="W46" s="183">
        <v>2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10">
        <v>66</v>
      </c>
      <c r="AG46" s="210">
        <v>39</v>
      </c>
      <c r="AH46" s="210">
        <v>0</v>
      </c>
      <c r="AI46" s="210">
        <v>0</v>
      </c>
      <c r="AJ46" s="210">
        <v>1</v>
      </c>
      <c r="AK46" s="210">
        <v>2</v>
      </c>
      <c r="AL46" s="210">
        <v>1</v>
      </c>
      <c r="AM46" s="210">
        <v>4</v>
      </c>
      <c r="AN46" s="210">
        <v>11</v>
      </c>
      <c r="AO46" s="210">
        <v>5</v>
      </c>
      <c r="AP46" s="210">
        <v>13</v>
      </c>
      <c r="AQ46" s="210">
        <v>7</v>
      </c>
      <c r="AR46" s="210">
        <v>8</v>
      </c>
      <c r="AS46" s="210">
        <v>9</v>
      </c>
      <c r="AT46" s="210">
        <v>13</v>
      </c>
      <c r="AU46" s="210">
        <v>2</v>
      </c>
      <c r="AV46" s="210">
        <v>7</v>
      </c>
      <c r="AW46" s="210">
        <v>6</v>
      </c>
      <c r="AX46" s="210">
        <v>9</v>
      </c>
      <c r="AY46" s="210">
        <v>2</v>
      </c>
      <c r="AZ46" s="210">
        <v>1</v>
      </c>
      <c r="BA46" s="210">
        <v>2</v>
      </c>
      <c r="BB46" s="210">
        <v>1</v>
      </c>
      <c r="BC46" s="210">
        <v>0</v>
      </c>
      <c r="BD46" s="210">
        <v>1</v>
      </c>
      <c r="BE46" s="210">
        <v>0</v>
      </c>
      <c r="BG46" s="185" t="s">
        <v>66</v>
      </c>
      <c r="BH46" s="186">
        <v>67</v>
      </c>
      <c r="BI46" s="186">
        <v>37</v>
      </c>
      <c r="BJ46" s="186">
        <v>0</v>
      </c>
      <c r="BK46" s="186">
        <v>0</v>
      </c>
      <c r="BL46" s="186">
        <v>1</v>
      </c>
      <c r="BM46" s="186">
        <v>2</v>
      </c>
      <c r="BN46" s="186">
        <v>1</v>
      </c>
      <c r="BO46" s="186">
        <v>1</v>
      </c>
      <c r="BP46" s="186">
        <v>11</v>
      </c>
      <c r="BQ46" s="186">
        <v>7</v>
      </c>
      <c r="BR46" s="186">
        <v>12</v>
      </c>
      <c r="BS46" s="186">
        <v>8</v>
      </c>
      <c r="BT46" s="186">
        <v>9</v>
      </c>
      <c r="BU46" s="186">
        <v>9</v>
      </c>
      <c r="BV46" s="186">
        <v>13</v>
      </c>
      <c r="BW46" s="186">
        <v>2</v>
      </c>
      <c r="BX46" s="186">
        <v>8</v>
      </c>
      <c r="BY46" s="186">
        <v>4</v>
      </c>
      <c r="BZ46" s="186">
        <v>9</v>
      </c>
      <c r="CA46" s="186">
        <v>2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1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1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10">
        <v>0</v>
      </c>
      <c r="AG47" s="210">
        <v>0</v>
      </c>
      <c r="AH47" s="210">
        <v>0</v>
      </c>
      <c r="AI47" s="210">
        <v>0</v>
      </c>
      <c r="AJ47" s="210">
        <v>0</v>
      </c>
      <c r="AK47" s="210">
        <v>0</v>
      </c>
      <c r="AL47" s="210">
        <v>0</v>
      </c>
      <c r="AM47" s="210">
        <v>0</v>
      </c>
      <c r="AN47" s="210">
        <v>0</v>
      </c>
      <c r="AO47" s="210">
        <v>0</v>
      </c>
      <c r="AP47" s="210">
        <v>0</v>
      </c>
      <c r="AQ47" s="210">
        <v>0</v>
      </c>
      <c r="AR47" s="210">
        <v>0</v>
      </c>
      <c r="AS47" s="210">
        <v>0</v>
      </c>
      <c r="AT47" s="210">
        <v>0</v>
      </c>
      <c r="AU47" s="210">
        <v>0</v>
      </c>
      <c r="AV47" s="210">
        <v>0</v>
      </c>
      <c r="AW47" s="210">
        <v>0</v>
      </c>
      <c r="AX47" s="210">
        <v>0</v>
      </c>
      <c r="AY47" s="210">
        <v>0</v>
      </c>
      <c r="AZ47" s="210">
        <v>0</v>
      </c>
      <c r="BA47" s="210">
        <v>0</v>
      </c>
      <c r="BB47" s="210">
        <v>0</v>
      </c>
      <c r="BC47" s="210">
        <v>0</v>
      </c>
      <c r="BD47" s="210">
        <v>0</v>
      </c>
      <c r="BE47" s="210">
        <v>0</v>
      </c>
      <c r="BG47" s="185" t="s">
        <v>65</v>
      </c>
      <c r="BH47" s="186">
        <v>0</v>
      </c>
      <c r="BI47" s="186">
        <v>1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0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1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1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1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10">
        <v>2</v>
      </c>
      <c r="AG48" s="210">
        <v>0</v>
      </c>
      <c r="AH48" s="210">
        <v>0</v>
      </c>
      <c r="AI48" s="210">
        <v>0</v>
      </c>
      <c r="AJ48" s="210">
        <v>0</v>
      </c>
      <c r="AK48" s="210">
        <v>0</v>
      </c>
      <c r="AL48" s="210">
        <v>0</v>
      </c>
      <c r="AM48" s="210">
        <v>0</v>
      </c>
      <c r="AN48" s="210">
        <v>1</v>
      </c>
      <c r="AO48" s="210">
        <v>0</v>
      </c>
      <c r="AP48" s="210">
        <v>0</v>
      </c>
      <c r="AQ48" s="210">
        <v>0</v>
      </c>
      <c r="AR48" s="210">
        <v>1</v>
      </c>
      <c r="AS48" s="210">
        <v>0</v>
      </c>
      <c r="AT48" s="210">
        <v>0</v>
      </c>
      <c r="AU48" s="210">
        <v>0</v>
      </c>
      <c r="AV48" s="210">
        <v>0</v>
      </c>
      <c r="AW48" s="210">
        <v>0</v>
      </c>
      <c r="AX48" s="210">
        <v>0</v>
      </c>
      <c r="AY48" s="210">
        <v>0</v>
      </c>
      <c r="AZ48" s="210">
        <v>0</v>
      </c>
      <c r="BA48" s="210">
        <v>0</v>
      </c>
      <c r="BB48" s="210">
        <v>0</v>
      </c>
      <c r="BC48" s="210">
        <v>0</v>
      </c>
      <c r="BD48" s="210">
        <v>0</v>
      </c>
      <c r="BE48" s="210">
        <v>0</v>
      </c>
      <c r="BG48" s="185" t="s">
        <v>64</v>
      </c>
      <c r="BH48" s="186">
        <v>2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1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2</v>
      </c>
      <c r="D49" s="182">
        <v>2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10">
        <v>1</v>
      </c>
      <c r="AG49" s="210">
        <v>3</v>
      </c>
      <c r="AH49" s="210">
        <v>0</v>
      </c>
      <c r="AI49" s="210">
        <v>0</v>
      </c>
      <c r="AJ49" s="210">
        <v>0</v>
      </c>
      <c r="AK49" s="210">
        <v>0</v>
      </c>
      <c r="AL49" s="210">
        <v>0</v>
      </c>
      <c r="AM49" s="210">
        <v>0</v>
      </c>
      <c r="AN49" s="210">
        <v>0</v>
      </c>
      <c r="AO49" s="210">
        <v>1</v>
      </c>
      <c r="AP49" s="210">
        <v>0</v>
      </c>
      <c r="AQ49" s="210">
        <v>0</v>
      </c>
      <c r="AR49" s="210">
        <v>1</v>
      </c>
      <c r="AS49" s="210">
        <v>0</v>
      </c>
      <c r="AT49" s="210">
        <v>0</v>
      </c>
      <c r="AU49" s="210">
        <v>0</v>
      </c>
      <c r="AV49" s="210">
        <v>0</v>
      </c>
      <c r="AW49" s="210">
        <v>2</v>
      </c>
      <c r="AX49" s="210">
        <v>0</v>
      </c>
      <c r="AY49" s="210">
        <v>0</v>
      </c>
      <c r="AZ49" s="210">
        <v>0</v>
      </c>
      <c r="BA49" s="210">
        <v>0</v>
      </c>
      <c r="BB49" s="210">
        <v>0</v>
      </c>
      <c r="BC49" s="210">
        <v>0</v>
      </c>
      <c r="BD49" s="210">
        <v>0</v>
      </c>
      <c r="BE49" s="210">
        <v>0</v>
      </c>
      <c r="BG49" s="185" t="s">
        <v>63</v>
      </c>
      <c r="BH49" s="186">
        <v>1</v>
      </c>
      <c r="BI49" s="186">
        <v>5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0</v>
      </c>
      <c r="BQ49" s="186">
        <v>1</v>
      </c>
      <c r="BR49" s="186">
        <v>0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3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7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1</v>
      </c>
      <c r="J50" s="183">
        <v>0</v>
      </c>
      <c r="K50" s="183">
        <v>2</v>
      </c>
      <c r="L50" s="183">
        <v>0</v>
      </c>
      <c r="M50" s="183">
        <v>2</v>
      </c>
      <c r="N50" s="183">
        <v>2</v>
      </c>
      <c r="O50" s="183">
        <v>2</v>
      </c>
      <c r="P50" s="183">
        <v>0</v>
      </c>
      <c r="Q50" s="183">
        <v>0</v>
      </c>
      <c r="R50" s="183">
        <v>0</v>
      </c>
      <c r="S50" s="183">
        <v>0</v>
      </c>
      <c r="T50" s="183">
        <v>0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10">
        <v>7</v>
      </c>
      <c r="AG50" s="210">
        <v>2</v>
      </c>
      <c r="AH50" s="210">
        <v>0</v>
      </c>
      <c r="AI50" s="210">
        <v>0</v>
      </c>
      <c r="AJ50" s="210">
        <v>0</v>
      </c>
      <c r="AK50" s="210">
        <v>0</v>
      </c>
      <c r="AL50" s="210">
        <v>1</v>
      </c>
      <c r="AM50" s="210">
        <v>0</v>
      </c>
      <c r="AN50" s="210">
        <v>2</v>
      </c>
      <c r="AO50" s="210">
        <v>0</v>
      </c>
      <c r="AP50" s="210">
        <v>1</v>
      </c>
      <c r="AQ50" s="210">
        <v>2</v>
      </c>
      <c r="AR50" s="210">
        <v>1</v>
      </c>
      <c r="AS50" s="210">
        <v>0</v>
      </c>
      <c r="AT50" s="210">
        <v>1</v>
      </c>
      <c r="AU50" s="210">
        <v>0</v>
      </c>
      <c r="AV50" s="210">
        <v>1</v>
      </c>
      <c r="AW50" s="210">
        <v>0</v>
      </c>
      <c r="AX50" s="210">
        <v>0</v>
      </c>
      <c r="AY50" s="210">
        <v>0</v>
      </c>
      <c r="AZ50" s="210">
        <v>0</v>
      </c>
      <c r="BA50" s="210">
        <v>0</v>
      </c>
      <c r="BB50" s="210">
        <v>0</v>
      </c>
      <c r="BC50" s="210">
        <v>0</v>
      </c>
      <c r="BD50" s="210">
        <v>0</v>
      </c>
      <c r="BE50" s="210">
        <v>0</v>
      </c>
      <c r="BG50" s="185" t="s">
        <v>62</v>
      </c>
      <c r="BH50" s="186">
        <v>5</v>
      </c>
      <c r="BI50" s="186">
        <v>1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1</v>
      </c>
      <c r="BS50" s="186">
        <v>1</v>
      </c>
      <c r="BT50" s="186">
        <v>1</v>
      </c>
      <c r="BU50" s="186">
        <v>0</v>
      </c>
      <c r="BV50" s="186">
        <v>0</v>
      </c>
      <c r="BW50" s="186">
        <v>0</v>
      </c>
      <c r="BX50" s="186">
        <v>1</v>
      </c>
      <c r="BY50" s="186">
        <v>0</v>
      </c>
      <c r="BZ50" s="186">
        <v>0</v>
      </c>
      <c r="CA50" s="186">
        <v>0</v>
      </c>
      <c r="CB50" s="186">
        <v>0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8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1</v>
      </c>
      <c r="L51" s="183">
        <v>0</v>
      </c>
      <c r="M51" s="183">
        <v>1</v>
      </c>
      <c r="N51" s="183">
        <v>0</v>
      </c>
      <c r="O51" s="183">
        <v>1</v>
      </c>
      <c r="P51" s="183">
        <v>0</v>
      </c>
      <c r="Q51" s="183">
        <v>1</v>
      </c>
      <c r="R51" s="183">
        <v>0</v>
      </c>
      <c r="S51" s="183">
        <v>2</v>
      </c>
      <c r="T51" s="183">
        <v>0</v>
      </c>
      <c r="U51" s="183">
        <v>1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10">
        <v>8</v>
      </c>
      <c r="AG51" s="210">
        <v>0</v>
      </c>
      <c r="AH51" s="210">
        <v>0</v>
      </c>
      <c r="AI51" s="210">
        <v>0</v>
      </c>
      <c r="AJ51" s="210">
        <v>0</v>
      </c>
      <c r="AK51" s="210">
        <v>0</v>
      </c>
      <c r="AL51" s="210">
        <v>0</v>
      </c>
      <c r="AM51" s="210">
        <v>0</v>
      </c>
      <c r="AN51" s="210">
        <v>1</v>
      </c>
      <c r="AO51" s="210">
        <v>0</v>
      </c>
      <c r="AP51" s="210">
        <v>2</v>
      </c>
      <c r="AQ51" s="210">
        <v>0</v>
      </c>
      <c r="AR51" s="210">
        <v>0</v>
      </c>
      <c r="AS51" s="210">
        <v>0</v>
      </c>
      <c r="AT51" s="210">
        <v>1</v>
      </c>
      <c r="AU51" s="210">
        <v>0</v>
      </c>
      <c r="AV51" s="210">
        <v>2</v>
      </c>
      <c r="AW51" s="210">
        <v>0</v>
      </c>
      <c r="AX51" s="210">
        <v>1</v>
      </c>
      <c r="AY51" s="210">
        <v>0</v>
      </c>
      <c r="AZ51" s="210">
        <v>1</v>
      </c>
      <c r="BA51" s="210">
        <v>0</v>
      </c>
      <c r="BB51" s="210">
        <v>0</v>
      </c>
      <c r="BC51" s="210">
        <v>0</v>
      </c>
      <c r="BD51" s="210">
        <v>0</v>
      </c>
      <c r="BE51" s="210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2</v>
      </c>
      <c r="BS51" s="186">
        <v>0</v>
      </c>
      <c r="BT51" s="186">
        <v>0</v>
      </c>
      <c r="BU51" s="186">
        <v>0</v>
      </c>
      <c r="BV51" s="186">
        <v>2</v>
      </c>
      <c r="BW51" s="186">
        <v>0</v>
      </c>
      <c r="BX51" s="186">
        <v>1</v>
      </c>
      <c r="BY51" s="186">
        <v>0</v>
      </c>
      <c r="BZ51" s="186">
        <v>1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17</v>
      </c>
      <c r="D52" s="182">
        <v>4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4</v>
      </c>
      <c r="L52" s="183">
        <v>2</v>
      </c>
      <c r="M52" s="183">
        <v>0</v>
      </c>
      <c r="N52" s="183">
        <v>1</v>
      </c>
      <c r="O52" s="183">
        <v>2</v>
      </c>
      <c r="P52" s="183">
        <v>0</v>
      </c>
      <c r="Q52" s="183">
        <v>3</v>
      </c>
      <c r="R52" s="183">
        <v>0</v>
      </c>
      <c r="S52" s="183">
        <v>3</v>
      </c>
      <c r="T52" s="183">
        <v>0</v>
      </c>
      <c r="U52" s="183">
        <v>3</v>
      </c>
      <c r="V52" s="183">
        <v>1</v>
      </c>
      <c r="W52" s="183">
        <v>2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10">
        <v>17</v>
      </c>
      <c r="AG52" s="210">
        <v>4</v>
      </c>
      <c r="AH52" s="210">
        <v>0</v>
      </c>
      <c r="AI52" s="210">
        <v>0</v>
      </c>
      <c r="AJ52" s="210">
        <v>0</v>
      </c>
      <c r="AK52" s="210">
        <v>0</v>
      </c>
      <c r="AL52" s="210">
        <v>0</v>
      </c>
      <c r="AM52" s="210">
        <v>0</v>
      </c>
      <c r="AN52" s="210">
        <v>4</v>
      </c>
      <c r="AO52" s="210">
        <v>2</v>
      </c>
      <c r="AP52" s="210">
        <v>0</v>
      </c>
      <c r="AQ52" s="210">
        <v>1</v>
      </c>
      <c r="AR52" s="210">
        <v>3</v>
      </c>
      <c r="AS52" s="210">
        <v>0</v>
      </c>
      <c r="AT52" s="210">
        <v>3</v>
      </c>
      <c r="AU52" s="210">
        <v>0</v>
      </c>
      <c r="AV52" s="210">
        <v>2</v>
      </c>
      <c r="AW52" s="210">
        <v>0</v>
      </c>
      <c r="AX52" s="210">
        <v>3</v>
      </c>
      <c r="AY52" s="210">
        <v>1</v>
      </c>
      <c r="AZ52" s="210">
        <v>2</v>
      </c>
      <c r="BA52" s="210">
        <v>0</v>
      </c>
      <c r="BB52" s="210">
        <v>0</v>
      </c>
      <c r="BC52" s="210">
        <v>0</v>
      </c>
      <c r="BD52" s="210">
        <v>0</v>
      </c>
      <c r="BE52" s="210">
        <v>0</v>
      </c>
      <c r="BG52" s="185" t="s">
        <v>60</v>
      </c>
      <c r="BH52" s="186">
        <v>16</v>
      </c>
      <c r="BI52" s="186">
        <v>4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3</v>
      </c>
      <c r="BQ52" s="186">
        <v>2</v>
      </c>
      <c r="BR52" s="186">
        <v>1</v>
      </c>
      <c r="BS52" s="186">
        <v>1</v>
      </c>
      <c r="BT52" s="186">
        <v>3</v>
      </c>
      <c r="BU52" s="186">
        <v>0</v>
      </c>
      <c r="BV52" s="186">
        <v>3</v>
      </c>
      <c r="BW52" s="186">
        <v>0</v>
      </c>
      <c r="BX52" s="186">
        <v>2</v>
      </c>
      <c r="BY52" s="186">
        <v>0</v>
      </c>
      <c r="BZ52" s="186">
        <v>3</v>
      </c>
      <c r="CA52" s="186">
        <v>1</v>
      </c>
      <c r="CB52" s="186">
        <v>1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12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1</v>
      </c>
      <c r="L53" s="183">
        <v>0</v>
      </c>
      <c r="M53" s="183">
        <v>2</v>
      </c>
      <c r="N53" s="183">
        <v>0</v>
      </c>
      <c r="O53" s="183">
        <v>3</v>
      </c>
      <c r="P53" s="183">
        <v>1</v>
      </c>
      <c r="Q53" s="183">
        <v>4</v>
      </c>
      <c r="R53" s="183">
        <v>0</v>
      </c>
      <c r="S53" s="183">
        <v>2</v>
      </c>
      <c r="T53" s="183">
        <v>0</v>
      </c>
      <c r="U53" s="183">
        <v>0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10">
        <v>11</v>
      </c>
      <c r="AG53" s="210">
        <v>2</v>
      </c>
      <c r="AH53" s="210">
        <v>0</v>
      </c>
      <c r="AI53" s="210">
        <v>0</v>
      </c>
      <c r="AJ53" s="210">
        <v>0</v>
      </c>
      <c r="AK53" s="210">
        <v>0</v>
      </c>
      <c r="AL53" s="210">
        <v>0</v>
      </c>
      <c r="AM53" s="210">
        <v>1</v>
      </c>
      <c r="AN53" s="210">
        <v>1</v>
      </c>
      <c r="AO53" s="210">
        <v>0</v>
      </c>
      <c r="AP53" s="210">
        <v>1</v>
      </c>
      <c r="AQ53" s="210">
        <v>0</v>
      </c>
      <c r="AR53" s="210">
        <v>3</v>
      </c>
      <c r="AS53" s="210">
        <v>1</v>
      </c>
      <c r="AT53" s="210">
        <v>4</v>
      </c>
      <c r="AU53" s="210">
        <v>0</v>
      </c>
      <c r="AV53" s="210">
        <v>2</v>
      </c>
      <c r="AW53" s="210">
        <v>0</v>
      </c>
      <c r="AX53" s="210">
        <v>0</v>
      </c>
      <c r="AY53" s="210">
        <v>0</v>
      </c>
      <c r="AZ53" s="210">
        <v>0</v>
      </c>
      <c r="BA53" s="210">
        <v>0</v>
      </c>
      <c r="BB53" s="210">
        <v>0</v>
      </c>
      <c r="BC53" s="210">
        <v>0</v>
      </c>
      <c r="BD53" s="210">
        <v>0</v>
      </c>
      <c r="BE53" s="210">
        <v>0</v>
      </c>
      <c r="BG53" s="185" t="s">
        <v>59</v>
      </c>
      <c r="BH53" s="186">
        <v>10</v>
      </c>
      <c r="BI53" s="186">
        <v>2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0</v>
      </c>
      <c r="BQ53" s="186">
        <v>0</v>
      </c>
      <c r="BR53" s="186">
        <v>1</v>
      </c>
      <c r="BS53" s="186">
        <v>0</v>
      </c>
      <c r="BT53" s="186">
        <v>3</v>
      </c>
      <c r="BU53" s="186">
        <v>1</v>
      </c>
      <c r="BV53" s="186">
        <v>4</v>
      </c>
      <c r="BW53" s="186">
        <v>0</v>
      </c>
      <c r="BX53" s="186">
        <v>2</v>
      </c>
      <c r="BY53" s="186">
        <v>0</v>
      </c>
      <c r="BZ53" s="186">
        <v>0</v>
      </c>
      <c r="CA53" s="186">
        <v>0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5</v>
      </c>
      <c r="D54" s="182">
        <v>4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2</v>
      </c>
      <c r="P54" s="183">
        <v>1</v>
      </c>
      <c r="Q54" s="183">
        <v>2</v>
      </c>
      <c r="R54" s="183">
        <v>1</v>
      </c>
      <c r="S54" s="183">
        <v>1</v>
      </c>
      <c r="T54" s="183">
        <v>1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10">
        <v>6</v>
      </c>
      <c r="AG54" s="210">
        <v>3</v>
      </c>
      <c r="AH54" s="210">
        <v>0</v>
      </c>
      <c r="AI54" s="210">
        <v>0</v>
      </c>
      <c r="AJ54" s="210">
        <v>0</v>
      </c>
      <c r="AK54" s="210">
        <v>0</v>
      </c>
      <c r="AL54" s="210">
        <v>0</v>
      </c>
      <c r="AM54" s="210">
        <v>0</v>
      </c>
      <c r="AN54" s="210">
        <v>0</v>
      </c>
      <c r="AO54" s="210">
        <v>0</v>
      </c>
      <c r="AP54" s="210">
        <v>1</v>
      </c>
      <c r="AQ54" s="210">
        <v>0</v>
      </c>
      <c r="AR54" s="210">
        <v>2</v>
      </c>
      <c r="AS54" s="210">
        <v>1</v>
      </c>
      <c r="AT54" s="210">
        <v>2</v>
      </c>
      <c r="AU54" s="210">
        <v>1</v>
      </c>
      <c r="AV54" s="210">
        <v>1</v>
      </c>
      <c r="AW54" s="210">
        <v>0</v>
      </c>
      <c r="AX54" s="210">
        <v>0</v>
      </c>
      <c r="AY54" s="210">
        <v>1</v>
      </c>
      <c r="AZ54" s="210">
        <v>0</v>
      </c>
      <c r="BA54" s="210">
        <v>0</v>
      </c>
      <c r="BB54" s="210">
        <v>0</v>
      </c>
      <c r="BC54" s="210">
        <v>0</v>
      </c>
      <c r="BD54" s="210">
        <v>0</v>
      </c>
      <c r="BE54" s="210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1</v>
      </c>
      <c r="BQ54" s="186">
        <v>0</v>
      </c>
      <c r="BR54" s="186">
        <v>1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10">
        <v>0</v>
      </c>
      <c r="AG55" s="210">
        <v>2</v>
      </c>
      <c r="AH55" s="210">
        <v>0</v>
      </c>
      <c r="AI55" s="210">
        <v>0</v>
      </c>
      <c r="AJ55" s="210">
        <v>0</v>
      </c>
      <c r="AK55" s="210">
        <v>0</v>
      </c>
      <c r="AL55" s="210">
        <v>0</v>
      </c>
      <c r="AM55" s="210">
        <v>0</v>
      </c>
      <c r="AN55" s="210">
        <v>0</v>
      </c>
      <c r="AO55" s="210">
        <v>0</v>
      </c>
      <c r="AP55" s="210">
        <v>0</v>
      </c>
      <c r="AQ55" s="210">
        <v>0</v>
      </c>
      <c r="AR55" s="210">
        <v>0</v>
      </c>
      <c r="AS55" s="210">
        <v>0</v>
      </c>
      <c r="AT55" s="210">
        <v>0</v>
      </c>
      <c r="AU55" s="210">
        <v>1</v>
      </c>
      <c r="AV55" s="210">
        <v>0</v>
      </c>
      <c r="AW55" s="210">
        <v>0</v>
      </c>
      <c r="AX55" s="210">
        <v>0</v>
      </c>
      <c r="AY55" s="210">
        <v>1</v>
      </c>
      <c r="AZ55" s="210">
        <v>0</v>
      </c>
      <c r="BA55" s="210">
        <v>0</v>
      </c>
      <c r="BB55" s="210">
        <v>0</v>
      </c>
      <c r="BC55" s="210">
        <v>0</v>
      </c>
      <c r="BD55" s="210">
        <v>0</v>
      </c>
      <c r="BE55" s="210">
        <v>0</v>
      </c>
      <c r="BG55" s="185" t="s">
        <v>57</v>
      </c>
      <c r="BH55" s="186">
        <v>0</v>
      </c>
      <c r="BI55" s="186">
        <v>2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1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10">
        <v>0</v>
      </c>
      <c r="AG56" s="210">
        <v>0</v>
      </c>
      <c r="AH56" s="210">
        <v>0</v>
      </c>
      <c r="AI56" s="210">
        <v>0</v>
      </c>
      <c r="AJ56" s="210">
        <v>0</v>
      </c>
      <c r="AK56" s="210">
        <v>0</v>
      </c>
      <c r="AL56" s="210">
        <v>0</v>
      </c>
      <c r="AM56" s="210">
        <v>0</v>
      </c>
      <c r="AN56" s="210">
        <v>0</v>
      </c>
      <c r="AO56" s="210">
        <v>0</v>
      </c>
      <c r="AP56" s="210">
        <v>0</v>
      </c>
      <c r="AQ56" s="210">
        <v>0</v>
      </c>
      <c r="AR56" s="210">
        <v>0</v>
      </c>
      <c r="AS56" s="210">
        <v>0</v>
      </c>
      <c r="AT56" s="210">
        <v>0</v>
      </c>
      <c r="AU56" s="210">
        <v>0</v>
      </c>
      <c r="AV56" s="210">
        <v>0</v>
      </c>
      <c r="AW56" s="210">
        <v>0</v>
      </c>
      <c r="AX56" s="210">
        <v>0</v>
      </c>
      <c r="AY56" s="210">
        <v>0</v>
      </c>
      <c r="AZ56" s="210">
        <v>0</v>
      </c>
      <c r="BA56" s="210">
        <v>0</v>
      </c>
      <c r="BB56" s="210">
        <v>0</v>
      </c>
      <c r="BC56" s="210">
        <v>0</v>
      </c>
      <c r="BD56" s="210">
        <v>0</v>
      </c>
      <c r="BE56" s="210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10">
        <v>0</v>
      </c>
      <c r="AG57" s="210">
        <v>0</v>
      </c>
      <c r="AH57" s="210">
        <v>0</v>
      </c>
      <c r="AI57" s="210">
        <v>0</v>
      </c>
      <c r="AJ57" s="210">
        <v>0</v>
      </c>
      <c r="AK57" s="210">
        <v>0</v>
      </c>
      <c r="AL57" s="210">
        <v>0</v>
      </c>
      <c r="AM57" s="210">
        <v>0</v>
      </c>
      <c r="AN57" s="210">
        <v>0</v>
      </c>
      <c r="AO57" s="210">
        <v>0</v>
      </c>
      <c r="AP57" s="210">
        <v>0</v>
      </c>
      <c r="AQ57" s="210">
        <v>0</v>
      </c>
      <c r="AR57" s="210">
        <v>0</v>
      </c>
      <c r="AS57" s="210">
        <v>0</v>
      </c>
      <c r="AT57" s="210">
        <v>0</v>
      </c>
      <c r="AU57" s="210">
        <v>0</v>
      </c>
      <c r="AV57" s="210">
        <v>0</v>
      </c>
      <c r="AW57" s="210">
        <v>0</v>
      </c>
      <c r="AX57" s="210">
        <v>0</v>
      </c>
      <c r="AY57" s="210">
        <v>0</v>
      </c>
      <c r="AZ57" s="210">
        <v>0</v>
      </c>
      <c r="BA57" s="210">
        <v>0</v>
      </c>
      <c r="BB57" s="210">
        <v>0</v>
      </c>
      <c r="BC57" s="210">
        <v>0</v>
      </c>
      <c r="BD57" s="210">
        <v>0</v>
      </c>
      <c r="BE57" s="210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10">
        <v>1</v>
      </c>
      <c r="AG58" s="210">
        <v>0</v>
      </c>
      <c r="AH58" s="210">
        <v>0</v>
      </c>
      <c r="AI58" s="210">
        <v>0</v>
      </c>
      <c r="AJ58" s="210">
        <v>0</v>
      </c>
      <c r="AK58" s="210">
        <v>0</v>
      </c>
      <c r="AL58" s="210">
        <v>0</v>
      </c>
      <c r="AM58" s="210">
        <v>0</v>
      </c>
      <c r="AN58" s="210">
        <v>0</v>
      </c>
      <c r="AO58" s="210">
        <v>0</v>
      </c>
      <c r="AP58" s="210">
        <v>0</v>
      </c>
      <c r="AQ58" s="210">
        <v>0</v>
      </c>
      <c r="AR58" s="210">
        <v>0</v>
      </c>
      <c r="AS58" s="210">
        <v>0</v>
      </c>
      <c r="AT58" s="210">
        <v>1</v>
      </c>
      <c r="AU58" s="210">
        <v>0</v>
      </c>
      <c r="AV58" s="210">
        <v>0</v>
      </c>
      <c r="AW58" s="210">
        <v>0</v>
      </c>
      <c r="AX58" s="210">
        <v>0</v>
      </c>
      <c r="AY58" s="210">
        <v>0</v>
      </c>
      <c r="AZ58" s="210">
        <v>0</v>
      </c>
      <c r="BA58" s="210">
        <v>0</v>
      </c>
      <c r="BB58" s="210">
        <v>0</v>
      </c>
      <c r="BC58" s="210">
        <v>0</v>
      </c>
      <c r="BD58" s="210">
        <v>0</v>
      </c>
      <c r="BE58" s="210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10">
        <v>0</v>
      </c>
      <c r="AG59" s="210">
        <v>0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0</v>
      </c>
      <c r="BA59" s="210">
        <v>0</v>
      </c>
      <c r="BB59" s="210">
        <v>0</v>
      </c>
      <c r="BC59" s="210">
        <v>0</v>
      </c>
      <c r="BD59" s="210">
        <v>0</v>
      </c>
      <c r="BE59" s="210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10">
        <v>1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1</v>
      </c>
      <c r="AS60" s="210">
        <v>0</v>
      </c>
      <c r="AT60" s="210">
        <v>0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0</v>
      </c>
      <c r="BA60" s="210">
        <v>0</v>
      </c>
      <c r="BB60" s="210">
        <v>0</v>
      </c>
      <c r="BC60" s="210">
        <v>0</v>
      </c>
      <c r="BD60" s="210">
        <v>0</v>
      </c>
      <c r="BE60" s="210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10">
        <v>0</v>
      </c>
      <c r="AG61" s="210">
        <v>0</v>
      </c>
      <c r="AH61" s="210">
        <v>0</v>
      </c>
      <c r="AI61" s="210">
        <v>0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0">
        <v>0</v>
      </c>
      <c r="BD61" s="210">
        <v>0</v>
      </c>
      <c r="BE61" s="210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10">
        <v>0</v>
      </c>
      <c r="AG62" s="210">
        <v>0</v>
      </c>
      <c r="AH62" s="210">
        <v>0</v>
      </c>
      <c r="AI62" s="210">
        <v>0</v>
      </c>
      <c r="AJ62" s="210">
        <v>0</v>
      </c>
      <c r="AK62" s="210">
        <v>0</v>
      </c>
      <c r="AL62" s="210">
        <v>0</v>
      </c>
      <c r="AM62" s="210">
        <v>0</v>
      </c>
      <c r="AN62" s="210">
        <v>0</v>
      </c>
      <c r="AO62" s="210">
        <v>0</v>
      </c>
      <c r="AP62" s="210">
        <v>0</v>
      </c>
      <c r="AQ62" s="210">
        <v>0</v>
      </c>
      <c r="AR62" s="210">
        <v>0</v>
      </c>
      <c r="AS62" s="210">
        <v>0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  <c r="BB62" s="210">
        <v>0</v>
      </c>
      <c r="BC62" s="210">
        <v>0</v>
      </c>
      <c r="BD62" s="210">
        <v>0</v>
      </c>
      <c r="BE62" s="210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10">
        <v>0</v>
      </c>
      <c r="AG63" s="210">
        <v>0</v>
      </c>
      <c r="AH63" s="210">
        <v>0</v>
      </c>
      <c r="AI63" s="210">
        <v>0</v>
      </c>
      <c r="AJ63" s="210">
        <v>0</v>
      </c>
      <c r="AK63" s="210">
        <v>0</v>
      </c>
      <c r="AL63" s="210">
        <v>0</v>
      </c>
      <c r="AM63" s="210">
        <v>0</v>
      </c>
      <c r="AN63" s="210">
        <v>0</v>
      </c>
      <c r="AO63" s="210">
        <v>0</v>
      </c>
      <c r="AP63" s="210">
        <v>0</v>
      </c>
      <c r="AQ63" s="210">
        <v>0</v>
      </c>
      <c r="AR63" s="210">
        <v>0</v>
      </c>
      <c r="AS63" s="210">
        <v>0</v>
      </c>
      <c r="AT63" s="210">
        <v>0</v>
      </c>
      <c r="AU63" s="210">
        <v>0</v>
      </c>
      <c r="AV63" s="210">
        <v>0</v>
      </c>
      <c r="AW63" s="210">
        <v>0</v>
      </c>
      <c r="AX63" s="210">
        <v>0</v>
      </c>
      <c r="AY63" s="210">
        <v>0</v>
      </c>
      <c r="AZ63" s="210">
        <v>0</v>
      </c>
      <c r="BA63" s="210">
        <v>0</v>
      </c>
      <c r="BB63" s="210">
        <v>0</v>
      </c>
      <c r="BC63" s="210">
        <v>0</v>
      </c>
      <c r="BD63" s="210">
        <v>0</v>
      </c>
      <c r="BE63" s="210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/>
      <c r="D64" s="182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09"/>
      <c r="AE64" s="184" t="s">
        <v>48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G64" s="185" t="s">
        <v>48</v>
      </c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/>
      <c r="D65" s="182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09"/>
      <c r="AE65" s="184" t="s">
        <v>47</v>
      </c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G65" s="185" t="s">
        <v>47</v>
      </c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09"/>
      <c r="AE66" s="184" t="s">
        <v>46</v>
      </c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G66" s="185" t="s">
        <v>46</v>
      </c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207"/>
      <c r="D67" s="208"/>
      <c r="E67" s="209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09"/>
      <c r="AE67" s="184" t="s">
        <v>45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G67" s="185" t="s">
        <v>45</v>
      </c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207"/>
      <c r="D68" s="208"/>
      <c r="E68" s="209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09"/>
      <c r="AE68" s="184" t="s">
        <v>44</v>
      </c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G68" s="185" t="s">
        <v>44</v>
      </c>
      <c r="BH68" s="206">
        <v>0</v>
      </c>
      <c r="BI68" s="206">
        <v>0</v>
      </c>
      <c r="BJ68" s="206">
        <v>0</v>
      </c>
      <c r="BK68" s="206">
        <v>0</v>
      </c>
      <c r="BL68" s="206">
        <v>0</v>
      </c>
      <c r="BM68" s="206">
        <v>0</v>
      </c>
      <c r="BN68" s="206">
        <v>0</v>
      </c>
      <c r="BO68" s="206">
        <v>0</v>
      </c>
      <c r="BP68" s="206">
        <v>0</v>
      </c>
      <c r="BQ68" s="206">
        <v>0</v>
      </c>
      <c r="BR68" s="206">
        <v>0</v>
      </c>
      <c r="BS68" s="206">
        <v>0</v>
      </c>
      <c r="BT68" s="206">
        <v>0</v>
      </c>
      <c r="BU68" s="206">
        <v>0</v>
      </c>
      <c r="BV68" s="206">
        <v>0</v>
      </c>
      <c r="BW68" s="206">
        <v>0</v>
      </c>
      <c r="BX68" s="206">
        <v>0</v>
      </c>
      <c r="BY68" s="206">
        <v>0</v>
      </c>
      <c r="BZ68" s="206">
        <v>0</v>
      </c>
      <c r="CA68" s="206">
        <v>0</v>
      </c>
      <c r="CB68" s="206">
        <v>0</v>
      </c>
      <c r="CC68" s="206">
        <v>0</v>
      </c>
      <c r="CD68" s="206">
        <v>0</v>
      </c>
      <c r="CE68" s="206">
        <v>0</v>
      </c>
      <c r="CF68" s="206">
        <v>0</v>
      </c>
      <c r="CG68" s="206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3"/>
      <c r="D69" s="193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3"/>
      <c r="D70" s="193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3"/>
      <c r="D71" s="193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3">
        <f>+C45+D45+C14+D14</f>
        <v>3466</v>
      </c>
      <c r="D72" s="193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3411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3"/>
      <c r="D73" s="19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3"/>
      <c r="D74" s="193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3"/>
      <c r="D75" s="193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3"/>
      <c r="D76" s="193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3"/>
      <c r="D77" s="193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3"/>
      <c r="D78" s="193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3"/>
      <c r="D79" s="193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3"/>
      <c r="D80" s="193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3"/>
      <c r="D81" s="193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3"/>
      <c r="D82" s="193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3"/>
      <c r="D83" s="193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3"/>
      <c r="D84" s="193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3"/>
      <c r="D85" s="19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3"/>
      <c r="D86" s="19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3"/>
      <c r="D87" s="193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3"/>
      <c r="D88" s="193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3"/>
      <c r="D89" s="193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3"/>
      <c r="D90" s="193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3"/>
      <c r="D91" s="193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3"/>
      <c r="D92" s="193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3"/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3"/>
      <c r="D94" s="193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3"/>
      <c r="D95" s="193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3"/>
      <c r="D96" s="193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3"/>
      <c r="D97" s="193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3"/>
      <c r="D98" s="193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3"/>
      <c r="D99" s="193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3"/>
      <c r="D100" s="193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3"/>
      <c r="D101" s="193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3"/>
      <c r="D102" s="193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3"/>
      <c r="D103" s="193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3"/>
      <c r="D104" s="193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3"/>
      <c r="D105" s="193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3"/>
      <c r="D106" s="193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3"/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3"/>
      <c r="D108" s="193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3"/>
      <c r="D109" s="193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3"/>
      <c r="D110" s="193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3"/>
      <c r="D111" s="193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3"/>
      <c r="D112" s="193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3"/>
      <c r="D113" s="193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3"/>
      <c r="D114" s="193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3"/>
      <c r="D115" s="193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3"/>
      <c r="D116" s="193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3"/>
      <c r="D117" s="193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3"/>
      <c r="D118" s="193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3"/>
      <c r="D119" s="193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3"/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3"/>
      <c r="D121" s="193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3"/>
      <c r="D122" s="193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3"/>
      <c r="D123" s="19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3"/>
      <c r="D124" s="193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3"/>
      <c r="D125" s="193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3"/>
      <c r="D126" s="193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3"/>
      <c r="D127" s="193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3"/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3"/>
      <c r="D129" s="193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3"/>
      <c r="D130" s="193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3"/>
      <c r="D131" s="193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3"/>
      <c r="D132" s="193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3"/>
      <c r="D133" s="193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3"/>
      <c r="D134" s="193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3"/>
      <c r="D135" s="193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3"/>
      <c r="D136" s="193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3"/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3"/>
      <c r="D138" s="193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3"/>
      <c r="D139" s="193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3"/>
      <c r="D140" s="193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3"/>
      <c r="D141" s="193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3"/>
      <c r="D142" s="193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3"/>
      <c r="D143" s="193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3"/>
      <c r="D144" s="193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3"/>
      <c r="D145" s="193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3"/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3"/>
      <c r="D147" s="193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3"/>
      <c r="D148" s="193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3"/>
      <c r="D149" s="193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3"/>
      <c r="D150" s="193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3"/>
      <c r="D151" s="193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3"/>
      <c r="D152" s="193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3"/>
      <c r="D153" s="193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3"/>
      <c r="D154" s="193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3"/>
      <c r="D155" s="193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3"/>
      <c r="D156" s="193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3"/>
      <c r="D157" s="193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3"/>
      <c r="D158" s="193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3"/>
      <c r="D159" s="193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3"/>
      <c r="D160" s="193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3"/>
      <c r="D161" s="193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3"/>
      <c r="D162" s="193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3"/>
      <c r="D163" s="193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3"/>
      <c r="D164" s="193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3"/>
      <c r="D165" s="193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3"/>
      <c r="D166" s="193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3"/>
      <c r="D167" s="193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3"/>
      <c r="D168" s="193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3"/>
      <c r="D169" s="193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3"/>
      <c r="D170" s="193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3"/>
      <c r="D171" s="193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3"/>
      <c r="D172" s="193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3"/>
      <c r="D173" s="193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3"/>
      <c r="D174" s="193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3"/>
      <c r="D175" s="193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3"/>
      <c r="D176" s="193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3"/>
      <c r="D177" s="193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3"/>
      <c r="D178" s="193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CB42:CC42"/>
    <mergeCell ref="CD42:CE42"/>
    <mergeCell ref="CF42:CG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5" sqref="A5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7" t="s">
        <v>168</v>
      </c>
    </row>
    <row r="4" s="1" customFormat="1" ht="14.25" customHeight="1"/>
    <row r="5" spans="2:7" ht="20.25" customHeight="1">
      <c r="B5" s="272"/>
      <c r="C5" s="272"/>
      <c r="D5" s="272"/>
      <c r="E5" s="272"/>
      <c r="F5" s="272"/>
      <c r="G5" s="272"/>
    </row>
    <row r="6" spans="2:7" ht="26.25" customHeight="1">
      <c r="B6" s="351" t="s">
        <v>129</v>
      </c>
      <c r="C6" s="352"/>
      <c r="D6" s="293" t="s">
        <v>130</v>
      </c>
      <c r="E6" s="293" t="s">
        <v>131</v>
      </c>
      <c r="F6" s="293" t="s">
        <v>132</v>
      </c>
      <c r="G6" s="293" t="s">
        <v>123</v>
      </c>
    </row>
    <row r="7" spans="1:9" ht="21">
      <c r="A7" s="277"/>
      <c r="B7" s="273"/>
      <c r="C7" s="283" t="s">
        <v>133</v>
      </c>
      <c r="D7" s="292" t="s">
        <v>134</v>
      </c>
      <c r="E7" s="292" t="s">
        <v>134</v>
      </c>
      <c r="F7" s="292"/>
      <c r="G7" s="292" t="s">
        <v>134</v>
      </c>
      <c r="I7" s="3" t="s">
        <v>21</v>
      </c>
    </row>
    <row r="8" spans="1:7" ht="12.75">
      <c r="A8" s="277"/>
      <c r="B8" s="274"/>
      <c r="C8" s="284" t="s">
        <v>135</v>
      </c>
      <c r="D8" s="288" t="s">
        <v>136</v>
      </c>
      <c r="E8" s="288" t="s">
        <v>136</v>
      </c>
      <c r="F8" s="288"/>
      <c r="G8" s="288" t="s">
        <v>136</v>
      </c>
    </row>
    <row r="9" spans="1:7" ht="12.75">
      <c r="A9" s="277"/>
      <c r="B9" s="274"/>
      <c r="C9" s="284" t="s">
        <v>137</v>
      </c>
      <c r="D9" s="288" t="s">
        <v>138</v>
      </c>
      <c r="E9" s="288" t="s">
        <v>138</v>
      </c>
      <c r="F9" s="288"/>
      <c r="G9" s="288" t="s">
        <v>138</v>
      </c>
    </row>
    <row r="10" spans="1:7" ht="21">
      <c r="A10" s="277"/>
      <c r="B10" s="274"/>
      <c r="C10" s="284" t="s">
        <v>139</v>
      </c>
      <c r="D10" s="288" t="s">
        <v>140</v>
      </c>
      <c r="E10" s="288" t="s">
        <v>140</v>
      </c>
      <c r="F10" s="288"/>
      <c r="G10" s="288" t="s">
        <v>140</v>
      </c>
    </row>
    <row r="11" spans="1:7" ht="21">
      <c r="A11" s="277"/>
      <c r="B11" s="274"/>
      <c r="C11" s="285" t="s">
        <v>141</v>
      </c>
      <c r="D11" s="287" t="s">
        <v>142</v>
      </c>
      <c r="E11" s="294" t="s">
        <v>143</v>
      </c>
      <c r="F11" s="287"/>
      <c r="G11" s="287" t="s">
        <v>144</v>
      </c>
    </row>
    <row r="12" spans="1:7" ht="21">
      <c r="A12" s="277"/>
      <c r="B12" s="274"/>
      <c r="C12" s="284" t="s">
        <v>145</v>
      </c>
      <c r="D12" s="288" t="s">
        <v>146</v>
      </c>
      <c r="E12" s="288" t="s">
        <v>146</v>
      </c>
      <c r="F12" s="288"/>
      <c r="G12" s="288" t="s">
        <v>146</v>
      </c>
    </row>
    <row r="13" spans="1:7" ht="31.5">
      <c r="A13" s="277"/>
      <c r="B13" s="275" t="s">
        <v>167</v>
      </c>
      <c r="C13" s="284" t="s">
        <v>3</v>
      </c>
      <c r="D13" s="288" t="s">
        <v>147</v>
      </c>
      <c r="E13" s="288" t="s">
        <v>148</v>
      </c>
      <c r="F13" s="288"/>
      <c r="G13" s="288" t="s">
        <v>147</v>
      </c>
    </row>
    <row r="14" spans="1:7" ht="52.5">
      <c r="A14" s="277"/>
      <c r="B14" s="274"/>
      <c r="C14" s="284" t="s">
        <v>149</v>
      </c>
      <c r="D14" s="288" t="s">
        <v>150</v>
      </c>
      <c r="E14" s="288" t="s">
        <v>150</v>
      </c>
      <c r="F14" s="288"/>
      <c r="G14" s="288" t="s">
        <v>151</v>
      </c>
    </row>
    <row r="15" spans="1:7" ht="32.25" thickBot="1">
      <c r="A15" s="277"/>
      <c r="B15" s="276"/>
      <c r="C15" s="286" t="s">
        <v>152</v>
      </c>
      <c r="D15" s="290" t="s">
        <v>153</v>
      </c>
      <c r="E15" s="290" t="s">
        <v>153</v>
      </c>
      <c r="F15" s="290"/>
      <c r="G15" s="290" t="s">
        <v>153</v>
      </c>
    </row>
    <row r="16" spans="1:7" ht="12.75" customHeight="1">
      <c r="A16" s="277"/>
      <c r="B16" s="267"/>
      <c r="C16" s="353" t="s">
        <v>133</v>
      </c>
      <c r="D16" s="346" t="s">
        <v>134</v>
      </c>
      <c r="E16" s="346"/>
      <c r="F16" s="346" t="s">
        <v>134</v>
      </c>
      <c r="G16" s="346" t="s">
        <v>134</v>
      </c>
    </row>
    <row r="17" spans="1:7" ht="12.75">
      <c r="A17" s="277"/>
      <c r="B17" s="267"/>
      <c r="C17" s="353"/>
      <c r="D17" s="346"/>
      <c r="E17" s="346"/>
      <c r="F17" s="346"/>
      <c r="G17" s="346"/>
    </row>
    <row r="18" spans="1:7" ht="12.75">
      <c r="A18" s="277"/>
      <c r="B18" s="267"/>
      <c r="C18" s="279" t="s">
        <v>135</v>
      </c>
      <c r="D18" s="288" t="s">
        <v>136</v>
      </c>
      <c r="E18" s="288"/>
      <c r="F18" s="288" t="s">
        <v>136</v>
      </c>
      <c r="G18" s="288" t="s">
        <v>136</v>
      </c>
    </row>
    <row r="19" spans="1:7" ht="31.5">
      <c r="A19" s="277"/>
      <c r="B19" s="268" t="s">
        <v>154</v>
      </c>
      <c r="C19" s="279" t="s">
        <v>137</v>
      </c>
      <c r="D19" s="288" t="s">
        <v>138</v>
      </c>
      <c r="E19" s="288"/>
      <c r="F19" s="288" t="s">
        <v>138</v>
      </c>
      <c r="G19" s="288" t="s">
        <v>138</v>
      </c>
    </row>
    <row r="20" spans="1:7" ht="12.75" customHeight="1">
      <c r="A20" s="277"/>
      <c r="B20" s="267"/>
      <c r="C20" s="347" t="s">
        <v>139</v>
      </c>
      <c r="D20" s="349" t="s">
        <v>140</v>
      </c>
      <c r="E20" s="349"/>
      <c r="F20" s="349" t="s">
        <v>140</v>
      </c>
      <c r="G20" s="349" t="s">
        <v>155</v>
      </c>
    </row>
    <row r="21" spans="1:7" ht="12.75">
      <c r="A21" s="277"/>
      <c r="B21" s="264"/>
      <c r="C21" s="348"/>
      <c r="D21" s="350"/>
      <c r="E21" s="350"/>
      <c r="F21" s="350"/>
      <c r="G21" s="350"/>
    </row>
    <row r="22" spans="1:7" ht="21">
      <c r="A22" s="277"/>
      <c r="B22" s="264"/>
      <c r="C22" s="278" t="s">
        <v>141</v>
      </c>
      <c r="D22" s="287" t="s">
        <v>156</v>
      </c>
      <c r="E22" s="287"/>
      <c r="F22" s="287">
        <v>4</v>
      </c>
      <c r="G22" s="287">
        <v>2</v>
      </c>
    </row>
    <row r="23" spans="1:7" ht="21">
      <c r="A23" s="277"/>
      <c r="B23" s="264"/>
      <c r="C23" s="279" t="s">
        <v>145</v>
      </c>
      <c r="D23" s="288" t="s">
        <v>146</v>
      </c>
      <c r="E23" s="288"/>
      <c r="F23" s="288" t="s">
        <v>146</v>
      </c>
      <c r="G23" s="288" t="s">
        <v>146</v>
      </c>
    </row>
    <row r="24" spans="1:7" ht="12.75">
      <c r="A24" s="277"/>
      <c r="B24" s="264"/>
      <c r="C24" s="279" t="s">
        <v>157</v>
      </c>
      <c r="D24" s="288" t="s">
        <v>158</v>
      </c>
      <c r="E24" s="288"/>
      <c r="F24" s="288" t="s">
        <v>158</v>
      </c>
      <c r="G24" s="288" t="s">
        <v>158</v>
      </c>
    </row>
    <row r="25" spans="1:7" ht="52.5">
      <c r="A25" s="277"/>
      <c r="B25" s="270"/>
      <c r="C25" s="280" t="s">
        <v>149</v>
      </c>
      <c r="D25" s="289" t="s">
        <v>150</v>
      </c>
      <c r="E25" s="289"/>
      <c r="F25" s="289" t="s">
        <v>159</v>
      </c>
      <c r="G25" s="289" t="s">
        <v>151</v>
      </c>
    </row>
    <row r="26" spans="1:7" ht="34.5" customHeight="1" thickBot="1">
      <c r="A26" s="277"/>
      <c r="B26" s="269"/>
      <c r="C26" s="281" t="s">
        <v>152</v>
      </c>
      <c r="D26" s="290" t="s">
        <v>153</v>
      </c>
      <c r="E26" s="290"/>
      <c r="F26" s="290" t="s">
        <v>160</v>
      </c>
      <c r="G26" s="290" t="s">
        <v>153</v>
      </c>
    </row>
    <row r="27" spans="1:7" ht="21">
      <c r="A27" s="277"/>
      <c r="B27" s="271"/>
      <c r="C27" s="282" t="s">
        <v>161</v>
      </c>
      <c r="D27" s="291"/>
      <c r="E27" s="291"/>
      <c r="F27" s="291"/>
      <c r="G27" s="291" t="s">
        <v>134</v>
      </c>
    </row>
    <row r="28" spans="1:7" ht="21">
      <c r="A28" s="277"/>
      <c r="B28" s="271" t="s">
        <v>178</v>
      </c>
      <c r="C28" s="280" t="s">
        <v>135</v>
      </c>
      <c r="D28" s="289"/>
      <c r="E28" s="289"/>
      <c r="F28" s="289"/>
      <c r="G28" s="289" t="s">
        <v>136</v>
      </c>
    </row>
    <row r="29" spans="1:7" ht="25.5">
      <c r="A29" s="277"/>
      <c r="B29" s="270" t="s">
        <v>162</v>
      </c>
      <c r="C29" s="280" t="s">
        <v>137</v>
      </c>
      <c r="D29" s="289"/>
      <c r="E29" s="289"/>
      <c r="F29" s="289"/>
      <c r="G29" s="289" t="s">
        <v>163</v>
      </c>
    </row>
    <row r="30" spans="1:7" ht="31.5">
      <c r="A30" s="277"/>
      <c r="B30" s="270"/>
      <c r="C30" s="280" t="s">
        <v>157</v>
      </c>
      <c r="D30" s="289"/>
      <c r="E30" s="289"/>
      <c r="F30" s="289"/>
      <c r="G30" s="289" t="s">
        <v>164</v>
      </c>
    </row>
    <row r="31" spans="1:7" ht="13.5" thickBot="1">
      <c r="A31" s="277"/>
      <c r="B31" s="269"/>
      <c r="C31" s="281" t="s">
        <v>165</v>
      </c>
      <c r="D31" s="290"/>
      <c r="E31" s="290"/>
      <c r="F31" s="290"/>
      <c r="G31" s="295">
        <v>500000</v>
      </c>
    </row>
    <row r="32" spans="2:6" ht="15">
      <c r="B32" s="265"/>
      <c r="C32" s="277"/>
      <c r="F32" s="13"/>
    </row>
    <row r="33" spans="2:3" ht="12.75">
      <c r="B33" s="266" t="s">
        <v>166</v>
      </c>
      <c r="C33" s="277"/>
    </row>
    <row r="34" ht="12.75">
      <c r="C34" s="277"/>
    </row>
  </sheetData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180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2005-03-04T18:15:43Z</cp:lastPrinted>
  <dcterms:created xsi:type="dcterms:W3CDTF">2004-10-18T17:25:34Z</dcterms:created>
  <dcterms:modified xsi:type="dcterms:W3CDTF">2005-08-24T19:46:50Z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-1660973060</vt:i4>
  </property>
  <property fmtid="{D5CDD505-2E9C-101B-9397-08002B2CF9AE}" pid="3" name="_EmailSubject">
    <vt:lpwstr>APV</vt:lpwstr>
  </property>
  <property fmtid="{D5CDD505-2E9C-101B-9397-08002B2CF9AE}" pid="4" name="_AuthorEmail">
    <vt:lpwstr>lmorales@sbif.cl</vt:lpwstr>
  </property>
  <property fmtid="{D5CDD505-2E9C-101B-9397-08002B2CF9AE}" pid="5" name="_AuthorEmailDisplayName">
    <vt:lpwstr>Liliana Morales</vt:lpwstr>
  </property>
  <property fmtid="{D5CDD505-2E9C-101B-9397-08002B2CF9AE}" pid="6" name="_PreviousAdHocReviewCycleID">
    <vt:i4>1735487632</vt:i4>
  </property>
  <property fmtid="{D5CDD505-2E9C-101B-9397-08002B2CF9AE}" pid="7" name="_ReviewingToolsShownOnce">
    <vt:lpwstr/>
  </property>
</Properties>
</file>