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42" activeTab="0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fn.IFERROR" hidden="1">#NAME?</definedName>
    <definedName name="_xlfn.SUMIFS" hidden="1">#NAME?</definedName>
    <definedName name="_xlnm.Print_Area" localSheetId="0">'A-N° Sinies Denun'!$A$1:$E$27</definedName>
    <definedName name="_xlnm.Print_Area" localSheetId="1">'B-N° Sinies Pagad'!$A$1:$E$27</definedName>
    <definedName name="_xlnm.Print_Area" localSheetId="2">'C-N° Pers Sinies'!$A$1:$G$27</definedName>
    <definedName name="_xlnm.Print_Area" localSheetId="3">'D-Sinies Pag Direc'!$A$1:$H$28</definedName>
    <definedName name="_xlnm.Print_Area" localSheetId="4">'E-Costo Sin Direc'!$A$1:$F$28</definedName>
    <definedName name="_xlnm.Print_Area" localSheetId="5">'F-N° Seg Contrat'!$A$3:$I$27</definedName>
    <definedName name="_xlnm.Print_Area" localSheetId="6">'G-Prima Tot x Tip V'!$A$1:$I$27</definedName>
    <definedName name="_xlnm.Print_Area" localSheetId="7">'H-Prim Prom x Tip V'!$A$2:$I$26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<sst xmlns="http://schemas.openxmlformats.org/spreadsheetml/2006/main" count="153" uniqueCount="100">
  <si>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</si>
  <si>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</si>
  <si>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</si>
  <si>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</si>
  <si>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</si>
  <si>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</si>
  <si>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</si>
  <si>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</si>
  <si>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</si>
  <si>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</si>
  <si>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</si>
  <si>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</si>
  <si>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</si>
  <si>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</si>
  <si>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</si>
  <si>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</si>
  <si>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</si>
  <si>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</si>
  <si>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</si>
  <si>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</si>
  <si>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</si>
  <si>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</si>
  <si>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</si>
  <si>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</si>
  <si>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</si>
  <si>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</si>
  <si>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</si>
  <si>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</si>
  <si>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</si>
  <si>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</si>
  <si>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</si>
  <si>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</si>
  <si>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</si>
  <si>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</si>
  <si>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</si>
  <si>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</si>
  <si>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</si>
  <si>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</si>
  <si>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</si>
  <si>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</si>
  <si>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</si>
  <si>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</si>
  <si>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</si>
  <si>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</si>
  <si>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</si>
  <si>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</si>
  <si>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</si>
  <si>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</si>
  <si>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</si>
  <si>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</si>
  <si>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</si>
  <si>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</si>
  <si>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</si>
  <si>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</si>
  <si>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</si>
  <si>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</si>
  <si>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</si>
  <si>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</si>
  <si>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</si>
  <si>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</si>
  <si>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</si>
  <si>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</si>
  <si>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</si>
  <si>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</si>
  <si>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</si>
  <si>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</si>
  <si>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</si>
  <si>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</si>
  <si>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</si>
  <si>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</si>
  <si>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</si>
  <si>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</si>
  <si>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</si>
  <si>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</si>
  <si>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</si>
  <si>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</si>
  <si>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</si>
  <si>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</si>
  <si>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</si>
  <si>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</si>
  <si>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</si>
  <si>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</si>
  <si>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</si>
  <si>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</si>
  <si>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</si>
  <si>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</si>
  <si>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</si>
  <si>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</si>
  <si>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HDI</t>
  </si>
  <si>
    <t>Zenit</t>
  </si>
  <si>
    <t>Mutual de Seguros</t>
  </si>
  <si>
    <t>BNP PARIBAS CARDIF</t>
  </si>
  <si>
    <t>Chubb</t>
  </si>
  <si>
    <t>Suramericana</t>
  </si>
  <si>
    <t>Bupa</t>
  </si>
  <si>
    <t>Porvenir</t>
  </si>
  <si>
    <t xml:space="preserve">      (entre el 1 de enero y  30 de septiembre de 2021)</t>
  </si>
  <si>
    <t xml:space="preserve">      (entre el 1 de enero y 30 de septiembre de 2021, montos expresados en miles de pesos de septiembre de 2021)</t>
  </si>
  <si>
    <t xml:space="preserve">      (entre el 1 de enero y 30 de septiembre de 2021, montos expresados en  pesos de septiembre de 2021)</t>
  </si>
  <si>
    <t>FID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</si>
</sst>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"/>
    <numFmt numFmtId="169" formatCode="#,##0.0000_);[Red]\(#,##0.0000\)"/>
    <numFmt numFmtId="170" formatCode="_-* #,##0_-;\-* #,##0_-;_-* &quot;-&quot;??_-;_-@_-"/>
    <numFmt numFmtId="171" formatCode="_-* #,##0.00_-;\-* #,##0.00_-;_-* &quot;-&quot;??_-;_-@_-"/>
    <numFmt numFmtId="172" formatCode="#,##0.0"/>
    <numFmt numFmtId="173" formatCode="#,##0_ ;\-#,##0\ "/>
  </numFmts>
  <fonts count="47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MS Sans Serif"/>
      <family val="2"/>
    </font>
    <font>
      <sz val="10"/>
      <color indexed="18"/>
      <name val="MS Sans Serif"/>
      <family val="2"/>
    </font>
    <font>
      <sz val="10"/>
      <color indexed="17"/>
      <name val="MS Sans Serif"/>
      <family val="2"/>
    </font>
    <font>
      <sz val="10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5"/>
      <name val="Calibri"/>
      <family val="2"/>
    </font>
    <font>
      <b/>
      <sz val="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otted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26" fillId="33" borderId="0" xfId="58" applyFont="1" applyFill="1" applyBorder="1" applyAlignment="1" quotePrefix="1">
      <alignment horizontal="left"/>
      <protection/>
    </xf>
    <xf numFmtId="0" fontId="27" fillId="33" borderId="0" xfId="58" applyFont="1" applyFill="1">
      <alignment/>
      <protection/>
    </xf>
    <xf numFmtId="0" fontId="27" fillId="33" borderId="0" xfId="58" applyFont="1" applyFill="1" applyBorder="1" applyAlignment="1">
      <alignment horizontal="right"/>
      <protection/>
    </xf>
    <xf numFmtId="0" fontId="27" fillId="33" borderId="0" xfId="58" applyFont="1" applyFill="1" applyBorder="1" applyAlignment="1" quotePrefix="1">
      <alignment horizontal="right"/>
      <protection/>
    </xf>
    <xf numFmtId="3" fontId="27" fillId="33" borderId="0" xfId="51" applyNumberFormat="1" applyFont="1" applyFill="1" applyBorder="1" applyAlignment="1">
      <alignment/>
    </xf>
    <xf numFmtId="3" fontId="27" fillId="33" borderId="0" xfId="58" applyNumberFormat="1" applyFont="1" applyFill="1" applyBorder="1">
      <alignment/>
      <protection/>
    </xf>
    <xf numFmtId="0" fontId="27" fillId="33" borderId="0" xfId="59" applyFont="1" applyFill="1" applyBorder="1" applyAlignment="1">
      <alignment horizontal="right"/>
      <protection/>
    </xf>
    <xf numFmtId="0" fontId="27" fillId="33" borderId="0" xfId="59" applyFont="1" applyFill="1" applyBorder="1" applyAlignment="1" quotePrefix="1">
      <alignment horizontal="right"/>
      <protection/>
    </xf>
    <xf numFmtId="3" fontId="27" fillId="33" borderId="0" xfId="52" applyNumberFormat="1" applyFont="1" applyFill="1" applyBorder="1" applyAlignment="1">
      <alignment/>
    </xf>
    <xf numFmtId="38" fontId="27" fillId="33" borderId="0" xfId="60" applyNumberFormat="1" applyFont="1" applyFill="1" applyBorder="1" applyAlignment="1">
      <alignment horizontal="right"/>
      <protection/>
    </xf>
    <xf numFmtId="0" fontId="27" fillId="33" borderId="0" xfId="60" applyFont="1" applyFill="1" applyBorder="1" applyAlignment="1">
      <alignment horizontal="right"/>
      <protection/>
    </xf>
    <xf numFmtId="0" fontId="27" fillId="33" borderId="0" xfId="60" applyFont="1" applyFill="1" applyBorder="1" applyAlignment="1" quotePrefix="1">
      <alignment horizontal="right"/>
      <protection/>
    </xf>
    <xf numFmtId="3" fontId="27" fillId="33" borderId="0" xfId="60" applyNumberFormat="1" applyFont="1" applyFill="1" applyBorder="1">
      <alignment/>
      <protection/>
    </xf>
    <xf numFmtId="0" fontId="26" fillId="33" borderId="0" xfId="60" applyFont="1" applyFill="1" applyBorder="1">
      <alignment/>
      <protection/>
    </xf>
    <xf numFmtId="169" fontId="27" fillId="33" borderId="0" xfId="53" applyNumberFormat="1" applyFont="1" applyFill="1" applyBorder="1" applyAlignment="1">
      <alignment/>
    </xf>
    <xf numFmtId="38" fontId="27" fillId="33" borderId="0" xfId="60" applyNumberFormat="1" applyFont="1" applyFill="1" applyBorder="1">
      <alignment/>
      <protection/>
    </xf>
    <xf numFmtId="0" fontId="27" fillId="33" borderId="0" xfId="60" applyFont="1" applyFill="1" applyBorder="1">
      <alignment/>
      <protection/>
    </xf>
    <xf numFmtId="0" fontId="27" fillId="33" borderId="0" xfId="61" applyFont="1" applyFill="1" applyBorder="1" applyAlignment="1" quotePrefix="1">
      <alignment horizontal="left"/>
      <protection/>
    </xf>
    <xf numFmtId="0" fontId="26" fillId="33" borderId="0" xfId="61" applyFont="1" applyFill="1" applyBorder="1" applyAlignment="1" quotePrefix="1">
      <alignment horizontal="left"/>
      <protection/>
    </xf>
    <xf numFmtId="0" fontId="27" fillId="33" borderId="0" xfId="61" applyFont="1" applyFill="1" applyBorder="1">
      <alignment/>
      <protection/>
    </xf>
    <xf numFmtId="0" fontId="27" fillId="33" borderId="0" xfId="61" applyFont="1" applyFill="1" applyBorder="1" applyAlignment="1">
      <alignment horizontal="right"/>
      <protection/>
    </xf>
    <xf numFmtId="3" fontId="27" fillId="33" borderId="0" xfId="54" applyNumberFormat="1" applyFont="1" applyFill="1" applyBorder="1" applyAlignment="1">
      <alignment/>
    </xf>
    <xf numFmtId="3" fontId="27" fillId="33" borderId="0" xfId="61" applyNumberFormat="1" applyFont="1" applyFill="1" applyBorder="1">
      <alignment/>
      <protection/>
    </xf>
    <xf numFmtId="3" fontId="27" fillId="33" borderId="0" xfId="61" applyNumberFormat="1" applyFont="1" applyFill="1" applyBorder="1" applyAlignment="1">
      <alignment horizontal="right"/>
      <protection/>
    </xf>
    <xf numFmtId="3" fontId="27" fillId="33" borderId="0" xfId="54" applyNumberFormat="1" applyFont="1" applyFill="1" applyBorder="1" applyAlignment="1">
      <alignment horizontal="right"/>
    </xf>
    <xf numFmtId="0" fontId="27" fillId="33" borderId="0" xfId="58" applyFont="1" applyFill="1" applyBorder="1">
      <alignment/>
      <protection/>
    </xf>
    <xf numFmtId="0" fontId="27" fillId="33" borderId="10" xfId="58" applyFont="1" applyFill="1" applyBorder="1">
      <alignment/>
      <protection/>
    </xf>
    <xf numFmtId="38" fontId="27" fillId="33" borderId="0" xfId="58" applyNumberFormat="1" applyFont="1" applyFill="1" applyBorder="1">
      <alignment/>
      <protection/>
    </xf>
    <xf numFmtId="49" fontId="27" fillId="33" borderId="0" xfId="58" applyNumberFormat="1" applyFont="1" applyFill="1" applyBorder="1" applyAlignment="1">
      <alignment horizontal="left"/>
      <protection/>
    </xf>
    <xf numFmtId="169" fontId="27" fillId="33" borderId="0" xfId="51" applyNumberFormat="1" applyFont="1" applyFill="1" applyBorder="1" applyAlignment="1">
      <alignment/>
    </xf>
    <xf numFmtId="0" fontId="27" fillId="33" borderId="0" xfId="58" applyFont="1" applyFill="1" applyBorder="1" applyAlignment="1" quotePrefix="1">
      <alignment horizontal="left"/>
      <protection/>
    </xf>
    <xf numFmtId="0" fontId="27" fillId="33" borderId="0" xfId="58" applyFont="1" applyFill="1" applyBorder="1" applyAlignment="1">
      <alignment horizontal="left"/>
      <protection/>
    </xf>
    <xf numFmtId="3" fontId="27" fillId="33" borderId="0" xfId="0" applyNumberFormat="1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7" fillId="33" borderId="10" xfId="58" applyFont="1" applyFill="1" applyBorder="1" applyAlignment="1" quotePrefix="1">
      <alignment horizontal="left"/>
      <protection/>
    </xf>
    <xf numFmtId="0" fontId="26" fillId="33" borderId="10" xfId="58" applyFont="1" applyFill="1" applyBorder="1" applyAlignment="1" quotePrefix="1">
      <alignment horizontal="left"/>
      <protection/>
    </xf>
    <xf numFmtId="0" fontId="27" fillId="33" borderId="11" xfId="58" applyFont="1" applyFill="1" applyBorder="1">
      <alignment/>
      <protection/>
    </xf>
    <xf numFmtId="0" fontId="27" fillId="33" borderId="11" xfId="58" applyFont="1" applyFill="1" applyBorder="1" applyAlignment="1" quotePrefix="1">
      <alignment horizontal="right"/>
      <protection/>
    </xf>
    <xf numFmtId="0" fontId="27" fillId="33" borderId="10" xfId="58" applyFont="1" applyFill="1" applyBorder="1" applyAlignment="1">
      <alignment horizontal="left"/>
      <protection/>
    </xf>
    <xf numFmtId="3" fontId="27" fillId="33" borderId="10" xfId="0" applyNumberFormat="1" applyFont="1" applyFill="1" applyBorder="1" applyAlignment="1">
      <alignment/>
    </xf>
    <xf numFmtId="3" fontId="27" fillId="33" borderId="10" xfId="58" applyNumberFormat="1" applyFont="1" applyFill="1" applyBorder="1">
      <alignment/>
      <protection/>
    </xf>
    <xf numFmtId="49" fontId="27" fillId="33" borderId="10" xfId="58" applyNumberFormat="1" applyFont="1" applyFill="1" applyBorder="1" applyAlignment="1">
      <alignment horizontal="left"/>
      <protection/>
    </xf>
    <xf numFmtId="38" fontId="28" fillId="33" borderId="0" xfId="51" applyNumberFormat="1" applyFont="1" applyFill="1" applyBorder="1" applyAlignment="1">
      <alignment/>
    </xf>
    <xf numFmtId="38" fontId="28" fillId="33" borderId="0" xfId="58" applyNumberFormat="1" applyFont="1" applyFill="1" applyBorder="1">
      <alignment/>
      <protection/>
    </xf>
    <xf numFmtId="0" fontId="28" fillId="33" borderId="0" xfId="0" applyFont="1" applyFill="1" applyBorder="1" applyAlignment="1">
      <alignment/>
    </xf>
    <xf numFmtId="0" fontId="29" fillId="33" borderId="10" xfId="58" applyFont="1" applyFill="1" applyBorder="1">
      <alignment/>
      <protection/>
    </xf>
    <xf numFmtId="169" fontId="28" fillId="33" borderId="10" xfId="51" applyNumberFormat="1" applyFont="1" applyFill="1" applyBorder="1" applyAlignment="1">
      <alignment/>
    </xf>
    <xf numFmtId="38" fontId="28" fillId="33" borderId="10" xfId="58" applyNumberFormat="1" applyFont="1" applyFill="1" applyBorder="1">
      <alignment/>
      <protection/>
    </xf>
    <xf numFmtId="0" fontId="28" fillId="33" borderId="0" xfId="58" applyFont="1" applyFill="1">
      <alignment/>
      <protection/>
    </xf>
    <xf numFmtId="0" fontId="27" fillId="33" borderId="0" xfId="59" applyFont="1" applyFill="1" applyBorder="1" applyAlignment="1" quotePrefix="1">
      <alignment horizontal="left"/>
      <protection/>
    </xf>
    <xf numFmtId="0" fontId="27" fillId="33" borderId="0" xfId="59" applyFont="1" applyFill="1" applyBorder="1">
      <alignment/>
      <protection/>
    </xf>
    <xf numFmtId="0" fontId="27" fillId="33" borderId="0" xfId="58" applyNumberFormat="1" applyFont="1" applyFill="1" applyBorder="1" applyAlignment="1">
      <alignment horizontal="left"/>
      <protection/>
    </xf>
    <xf numFmtId="3" fontId="27" fillId="33" borderId="0" xfId="59" applyNumberFormat="1" applyFont="1" applyFill="1" applyBorder="1">
      <alignment/>
      <protection/>
    </xf>
    <xf numFmtId="168" fontId="27" fillId="33" borderId="0" xfId="59" applyNumberFormat="1" applyFont="1" applyFill="1" applyBorder="1">
      <alignment/>
      <protection/>
    </xf>
    <xf numFmtId="0" fontId="27" fillId="33" borderId="11" xfId="59" applyFont="1" applyFill="1" applyBorder="1">
      <alignment/>
      <protection/>
    </xf>
    <xf numFmtId="0" fontId="27" fillId="33" borderId="11" xfId="59" applyFont="1" applyFill="1" applyBorder="1" applyAlignment="1" quotePrefix="1">
      <alignment horizontal="right"/>
      <protection/>
    </xf>
    <xf numFmtId="0" fontId="27" fillId="33" borderId="10" xfId="59" applyFont="1" applyFill="1" applyBorder="1" applyAlignment="1" quotePrefix="1">
      <alignment horizontal="left"/>
      <protection/>
    </xf>
    <xf numFmtId="0" fontId="26" fillId="33" borderId="10" xfId="59" applyFont="1" applyFill="1" applyBorder="1" applyAlignment="1" quotePrefix="1">
      <alignment horizontal="left"/>
      <protection/>
    </xf>
    <xf numFmtId="0" fontId="27" fillId="33" borderId="10" xfId="59" applyFont="1" applyFill="1" applyBorder="1">
      <alignment/>
      <protection/>
    </xf>
    <xf numFmtId="0" fontId="27" fillId="33" borderId="10" xfId="58" applyNumberFormat="1" applyFont="1" applyFill="1" applyBorder="1" applyAlignment="1">
      <alignment horizontal="left"/>
      <protection/>
    </xf>
    <xf numFmtId="0" fontId="27" fillId="33" borderId="10" xfId="0" applyFont="1" applyFill="1" applyBorder="1" applyAlignment="1">
      <alignment/>
    </xf>
    <xf numFmtId="3" fontId="27" fillId="33" borderId="10" xfId="59" applyNumberFormat="1" applyFont="1" applyFill="1" applyBorder="1">
      <alignment/>
      <protection/>
    </xf>
    <xf numFmtId="0" fontId="28" fillId="33" borderId="0" xfId="59" applyFont="1" applyFill="1" applyBorder="1">
      <alignment/>
      <protection/>
    </xf>
    <xf numFmtId="38" fontId="28" fillId="33" borderId="0" xfId="52" applyNumberFormat="1" applyFont="1" applyFill="1" applyBorder="1" applyAlignment="1">
      <alignment/>
    </xf>
    <xf numFmtId="38" fontId="28" fillId="33" borderId="0" xfId="59" applyNumberFormat="1" applyFont="1" applyFill="1" applyBorder="1">
      <alignment/>
      <protection/>
    </xf>
    <xf numFmtId="3" fontId="28" fillId="33" borderId="0" xfId="59" applyNumberFormat="1" applyFont="1" applyFill="1" applyBorder="1">
      <alignment/>
      <protection/>
    </xf>
    <xf numFmtId="0" fontId="29" fillId="33" borderId="10" xfId="59" applyFont="1" applyFill="1" applyBorder="1">
      <alignment/>
      <protection/>
    </xf>
    <xf numFmtId="169" fontId="28" fillId="33" borderId="10" xfId="52" applyNumberFormat="1" applyFont="1" applyFill="1" applyBorder="1" applyAlignment="1">
      <alignment/>
    </xf>
    <xf numFmtId="38" fontId="28" fillId="33" borderId="10" xfId="59" applyNumberFormat="1" applyFont="1" applyFill="1" applyBorder="1">
      <alignment/>
      <protection/>
    </xf>
    <xf numFmtId="0" fontId="28" fillId="33" borderId="10" xfId="59" applyFont="1" applyFill="1" applyBorder="1">
      <alignment/>
      <protection/>
    </xf>
    <xf numFmtId="0" fontId="27" fillId="33" borderId="0" xfId="60" applyFont="1" applyFill="1" applyBorder="1" applyAlignment="1" quotePrefix="1">
      <alignment horizontal="left"/>
      <protection/>
    </xf>
    <xf numFmtId="0" fontId="26" fillId="33" borderId="0" xfId="60" applyFont="1" applyFill="1" applyBorder="1" applyAlignment="1" quotePrefix="1">
      <alignment horizontal="left"/>
      <protection/>
    </xf>
    <xf numFmtId="0" fontId="27" fillId="33" borderId="0" xfId="58" applyNumberFormat="1" applyFont="1" applyFill="1" applyBorder="1" applyAlignment="1" quotePrefix="1">
      <alignment horizontal="left"/>
      <protection/>
    </xf>
    <xf numFmtId="0" fontId="27" fillId="33" borderId="10" xfId="60" applyFont="1" applyFill="1" applyBorder="1" applyAlignment="1" quotePrefix="1">
      <alignment horizontal="left"/>
      <protection/>
    </xf>
    <xf numFmtId="0" fontId="26" fillId="33" borderId="10" xfId="60" applyFont="1" applyFill="1" applyBorder="1" applyAlignment="1" quotePrefix="1">
      <alignment horizontal="left"/>
      <protection/>
    </xf>
    <xf numFmtId="0" fontId="27" fillId="33" borderId="10" xfId="60" applyFont="1" applyFill="1" applyBorder="1">
      <alignment/>
      <protection/>
    </xf>
    <xf numFmtId="0" fontId="27" fillId="33" borderId="10" xfId="58" applyNumberFormat="1" applyFont="1" applyFill="1" applyBorder="1" applyAlignment="1" quotePrefix="1">
      <alignment horizontal="left"/>
      <protection/>
    </xf>
    <xf numFmtId="3" fontId="27" fillId="33" borderId="10" xfId="60" applyNumberFormat="1" applyFont="1" applyFill="1" applyBorder="1">
      <alignment/>
      <protection/>
    </xf>
    <xf numFmtId="38" fontId="28" fillId="33" borderId="0" xfId="53" applyNumberFormat="1" applyFont="1" applyFill="1" applyBorder="1" applyAlignment="1">
      <alignment/>
    </xf>
    <xf numFmtId="38" fontId="28" fillId="33" borderId="0" xfId="60" applyNumberFormat="1" applyFont="1" applyFill="1" applyBorder="1">
      <alignment/>
      <protection/>
    </xf>
    <xf numFmtId="0" fontId="28" fillId="33" borderId="0" xfId="60" applyFont="1" applyFill="1" applyBorder="1">
      <alignment/>
      <protection/>
    </xf>
    <xf numFmtId="0" fontId="29" fillId="33" borderId="10" xfId="60" applyFont="1" applyFill="1" applyBorder="1">
      <alignment/>
      <protection/>
    </xf>
    <xf numFmtId="169" fontId="28" fillId="33" borderId="10" xfId="53" applyNumberFormat="1" applyFont="1" applyFill="1" applyBorder="1" applyAlignment="1">
      <alignment/>
    </xf>
    <xf numFmtId="38" fontId="28" fillId="33" borderId="10" xfId="60" applyNumberFormat="1" applyFont="1" applyFill="1" applyBorder="1">
      <alignment/>
      <protection/>
    </xf>
    <xf numFmtId="0" fontId="28" fillId="33" borderId="10" xfId="60" applyFont="1" applyFill="1" applyBorder="1">
      <alignment/>
      <protection/>
    </xf>
    <xf numFmtId="0" fontId="27" fillId="33" borderId="0" xfId="60" applyFont="1" applyFill="1" applyBorder="1" applyAlignment="1">
      <alignment horizontal="center"/>
      <protection/>
    </xf>
    <xf numFmtId="0" fontId="27" fillId="33" borderId="0" xfId="60" applyFont="1" applyFill="1" applyBorder="1" applyAlignment="1">
      <alignment horizontal="left"/>
      <protection/>
    </xf>
    <xf numFmtId="3" fontId="27" fillId="33" borderId="0" xfId="53" applyNumberFormat="1" applyFont="1" applyFill="1" applyBorder="1" applyAlignment="1">
      <alignment/>
    </xf>
    <xf numFmtId="3" fontId="27" fillId="33" borderId="0" xfId="60" applyNumberFormat="1" applyFont="1" applyFill="1" applyBorder="1" applyAlignment="1" quotePrefix="1">
      <alignment horizontal="right"/>
      <protection/>
    </xf>
    <xf numFmtId="0" fontId="27" fillId="33" borderId="12" xfId="60" applyFont="1" applyFill="1" applyBorder="1" applyAlignment="1" quotePrefix="1">
      <alignment horizontal="left"/>
      <protection/>
    </xf>
    <xf numFmtId="0" fontId="27" fillId="33" borderId="11" xfId="60" applyFont="1" applyFill="1" applyBorder="1">
      <alignment/>
      <protection/>
    </xf>
    <xf numFmtId="0" fontId="27" fillId="33" borderId="11" xfId="60" applyFont="1" applyFill="1" applyBorder="1" applyAlignment="1" quotePrefix="1">
      <alignment horizontal="right"/>
      <protection/>
    </xf>
    <xf numFmtId="3" fontId="27" fillId="33" borderId="10" xfId="53" applyNumberFormat="1" applyFont="1" applyFill="1" applyBorder="1" applyAlignment="1">
      <alignment/>
    </xf>
    <xf numFmtId="3" fontId="27" fillId="33" borderId="10" xfId="60" applyNumberFormat="1" applyFont="1" applyFill="1" applyBorder="1" applyAlignment="1" quotePrefix="1">
      <alignment horizontal="right"/>
      <protection/>
    </xf>
    <xf numFmtId="0" fontId="27" fillId="33" borderId="0" xfId="61" applyFont="1" applyFill="1" applyBorder="1" applyAlignment="1" quotePrefix="1">
      <alignment horizontal="right"/>
      <protection/>
    </xf>
    <xf numFmtId="170" fontId="27" fillId="33" borderId="0" xfId="0" applyNumberFormat="1" applyFont="1" applyFill="1" applyBorder="1" applyAlignment="1">
      <alignment/>
    </xf>
    <xf numFmtId="0" fontId="27" fillId="33" borderId="10" xfId="61" applyFont="1" applyFill="1" applyBorder="1" applyAlignment="1" quotePrefix="1">
      <alignment horizontal="left"/>
      <protection/>
    </xf>
    <xf numFmtId="0" fontId="26" fillId="33" borderId="10" xfId="61" applyFont="1" applyFill="1" applyBorder="1" applyAlignment="1" quotePrefix="1">
      <alignment horizontal="left"/>
      <protection/>
    </xf>
    <xf numFmtId="0" fontId="27" fillId="33" borderId="10" xfId="61" applyFont="1" applyFill="1" applyBorder="1">
      <alignment/>
      <protection/>
    </xf>
    <xf numFmtId="0" fontId="28" fillId="33" borderId="0" xfId="61" applyFont="1" applyFill="1" applyBorder="1">
      <alignment/>
      <protection/>
    </xf>
    <xf numFmtId="0" fontId="29" fillId="33" borderId="10" xfId="61" applyFont="1" applyFill="1" applyBorder="1">
      <alignment/>
      <protection/>
    </xf>
    <xf numFmtId="169" fontId="28" fillId="33" borderId="10" xfId="54" applyNumberFormat="1" applyFont="1" applyFill="1" applyBorder="1" applyAlignment="1">
      <alignment/>
    </xf>
    <xf numFmtId="38" fontId="28" fillId="33" borderId="10" xfId="61" applyNumberFormat="1" applyFont="1" applyFill="1" applyBorder="1">
      <alignment/>
      <protection/>
    </xf>
    <xf numFmtId="38" fontId="28" fillId="33" borderId="10" xfId="61" applyNumberFormat="1" applyFont="1" applyFill="1" applyBorder="1" applyAlignment="1">
      <alignment horizontal="right"/>
      <protection/>
    </xf>
    <xf numFmtId="0" fontId="28" fillId="33" borderId="10" xfId="61" applyFont="1" applyFill="1" applyBorder="1">
      <alignment/>
      <protection/>
    </xf>
    <xf numFmtId="38" fontId="28" fillId="33" borderId="10" xfId="54" applyNumberFormat="1" applyFont="1" applyFill="1" applyBorder="1" applyAlignment="1">
      <alignment/>
    </xf>
    <xf numFmtId="0" fontId="27" fillId="33" borderId="0" xfId="0" applyFont="1" applyFill="1" applyBorder="1" applyAlignment="1">
      <alignment horizontal="right"/>
    </xf>
    <xf numFmtId="3" fontId="27" fillId="33" borderId="10" xfId="54" applyNumberFormat="1" applyFont="1" applyFill="1" applyBorder="1" applyAlignment="1">
      <alignment horizontal="right"/>
    </xf>
    <xf numFmtId="0" fontId="27" fillId="33" borderId="11" xfId="60" applyFont="1" applyFill="1" applyBorder="1" applyAlignment="1">
      <alignment horizontal="right"/>
      <protection/>
    </xf>
    <xf numFmtId="0" fontId="28" fillId="33" borderId="0" xfId="61" applyFont="1" applyFill="1" applyBorder="1" applyAlignment="1" quotePrefix="1">
      <alignment horizontal="left"/>
      <protection/>
    </xf>
    <xf numFmtId="0" fontId="29" fillId="33" borderId="0" xfId="61" applyFont="1" applyFill="1" applyBorder="1" applyAlignment="1" quotePrefix="1">
      <alignment horizontal="left"/>
      <protection/>
    </xf>
    <xf numFmtId="0" fontId="28" fillId="33" borderId="11" xfId="61" applyFont="1" applyFill="1" applyBorder="1">
      <alignment/>
      <protection/>
    </xf>
    <xf numFmtId="0" fontId="28" fillId="33" borderId="10" xfId="0" applyFont="1" applyFill="1" applyBorder="1" applyAlignment="1">
      <alignment/>
    </xf>
    <xf numFmtId="0" fontId="1" fillId="0" borderId="0" xfId="58" applyFont="1" applyBorder="1">
      <alignment/>
      <protection/>
    </xf>
    <xf numFmtId="38" fontId="1" fillId="33" borderId="0" xfId="58" applyNumberFormat="1" applyFont="1" applyFill="1" applyBorder="1">
      <alignment/>
      <protection/>
    </xf>
    <xf numFmtId="49" fontId="5" fillId="33" borderId="0" xfId="58" applyNumberFormat="1" applyFont="1" applyFill="1" applyBorder="1" applyAlignment="1">
      <alignment horizontal="left"/>
      <protection/>
    </xf>
    <xf numFmtId="49" fontId="5" fillId="0" borderId="0" xfId="58" applyNumberFormat="1" applyFont="1" applyFill="1" applyBorder="1" applyAlignment="1">
      <alignment horizontal="left"/>
      <protection/>
    </xf>
    <xf numFmtId="49" fontId="5" fillId="0" borderId="0" xfId="58" applyNumberFormat="1" applyFont="1" applyBorder="1" applyAlignment="1">
      <alignment horizontal="left"/>
      <protection/>
    </xf>
    <xf numFmtId="3" fontId="28" fillId="33" borderId="12" xfId="54" applyNumberFormat="1" applyFont="1" applyFill="1" applyBorder="1" applyAlignment="1">
      <alignment/>
    </xf>
    <xf numFmtId="3" fontId="28" fillId="33" borderId="12" xfId="61" applyNumberFormat="1" applyFont="1" applyFill="1" applyBorder="1">
      <alignment/>
      <protection/>
    </xf>
    <xf numFmtId="3" fontId="28" fillId="33" borderId="12" xfId="61" applyNumberFormat="1" applyFont="1" applyFill="1" applyBorder="1" applyAlignment="1">
      <alignment horizontal="right"/>
      <protection/>
    </xf>
    <xf numFmtId="0" fontId="28" fillId="33" borderId="12" xfId="61" applyFont="1" applyFill="1" applyBorder="1">
      <alignment/>
      <protection/>
    </xf>
    <xf numFmtId="38" fontId="28" fillId="33" borderId="12" xfId="54" applyNumberFormat="1" applyFont="1" applyFill="1" applyBorder="1" applyAlignment="1">
      <alignment/>
    </xf>
    <xf numFmtId="38" fontId="28" fillId="33" borderId="12" xfId="61" applyNumberFormat="1" applyFont="1" applyFill="1" applyBorder="1">
      <alignment/>
      <protection/>
    </xf>
    <xf numFmtId="38" fontId="28" fillId="33" borderId="12" xfId="61" applyNumberFormat="1" applyFont="1" applyFill="1" applyBorder="1" applyAlignment="1">
      <alignment horizontal="right"/>
      <protection/>
    </xf>
    <xf numFmtId="0" fontId="5" fillId="0" borderId="0" xfId="58" applyFont="1" applyBorder="1" applyAlignment="1" quotePrefix="1">
      <alignment horizontal="left"/>
      <protection/>
    </xf>
    <xf numFmtId="0" fontId="6" fillId="0" borderId="0" xfId="58" applyFont="1" applyBorder="1">
      <alignment/>
      <protection/>
    </xf>
    <xf numFmtId="0" fontId="7" fillId="0" borderId="0" xfId="58" applyFont="1" applyBorder="1">
      <alignment/>
      <protection/>
    </xf>
    <xf numFmtId="0" fontId="8" fillId="0" borderId="0" xfId="58" applyFont="1" applyBorder="1">
      <alignment/>
      <protection/>
    </xf>
    <xf numFmtId="38" fontId="7" fillId="33" borderId="0" xfId="58" applyNumberFormat="1" applyFont="1" applyFill="1" applyBorder="1">
      <alignment/>
      <protection/>
    </xf>
    <xf numFmtId="38" fontId="1" fillId="0" borderId="0" xfId="58" applyNumberFormat="1" applyFont="1" applyFill="1" applyBorder="1">
      <alignment/>
      <protection/>
    </xf>
    <xf numFmtId="38" fontId="7" fillId="0" borderId="0" xfId="58" applyNumberFormat="1" applyFont="1" applyFill="1" applyBorder="1">
      <alignment/>
      <protection/>
    </xf>
    <xf numFmtId="38" fontId="1" fillId="0" borderId="0" xfId="58" applyNumberFormat="1" applyFont="1" applyBorder="1">
      <alignment/>
      <protection/>
    </xf>
    <xf numFmtId="38" fontId="7" fillId="0" borderId="0" xfId="58" applyNumberFormat="1" applyFont="1" applyBorder="1">
      <alignment/>
      <protection/>
    </xf>
    <xf numFmtId="0" fontId="28" fillId="33" borderId="0" xfId="58" applyFont="1" applyFill="1" applyBorder="1">
      <alignment/>
      <protection/>
    </xf>
    <xf numFmtId="0" fontId="26" fillId="33" borderId="0" xfId="61" applyFont="1" applyFill="1" applyBorder="1">
      <alignment/>
      <protection/>
    </xf>
    <xf numFmtId="0" fontId="27" fillId="33" borderId="13" xfId="59" applyFont="1" applyFill="1" applyBorder="1" applyAlignment="1" quotePrefix="1">
      <alignment horizontal="center" vertical="center"/>
      <protection/>
    </xf>
    <xf numFmtId="0" fontId="27" fillId="33" borderId="14" xfId="60" applyFont="1" applyFill="1" applyBorder="1" applyAlignment="1" quotePrefix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SOAPAB" xfId="51"/>
    <cellStyle name="Millares_SOAPC" xfId="52"/>
    <cellStyle name="Millares_SOAPDE" xfId="53"/>
    <cellStyle name="Millares_SOAPFGH" xfId="54"/>
    <cellStyle name="Currency" xfId="55"/>
    <cellStyle name="Currency [0]" xfId="56"/>
    <cellStyle name="Neutral" xfId="57"/>
    <cellStyle name="Normal_SOAPAB" xfId="58"/>
    <cellStyle name="Normal_SOAPC" xfId="59"/>
    <cellStyle name="Normal_SOAPDE" xfId="60"/>
    <cellStyle name="Normal_SOAPFGH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K34"/>
  <sheetViews>
    <sheetView tabSelected="1" zoomScalePageLayoutView="0" workbookViewId="0" topLeftCell="A4">
      <selection activeCell="B10" sqref="B10"/>
    </sheetView>
  </sheetViews>
  <sheetFormatPr defaultColWidth="11.421875" defaultRowHeight="12.75"/>
  <cols>
    <col min="1" max="1" width="22.421875" style="26" customWidth="1"/>
    <col min="2" max="2" width="12.421875" style="26" customWidth="1"/>
    <col min="3" max="3" width="17.421875" style="26" customWidth="1"/>
    <col min="4" max="4" width="15.8515625" style="26" customWidth="1"/>
    <col min="5" max="5" width="21.8515625" style="26" customWidth="1"/>
    <col min="6" max="16384" width="11.421875" style="2" customWidth="1"/>
  </cols>
  <sheetData>
    <row r="1" ht="14.25">
      <c r="A1" s="31"/>
    </row>
    <row r="2" ht="14.25">
      <c r="A2" s="31"/>
    </row>
    <row r="3" ht="14.25">
      <c r="A3" s="1" t="s">
        <v>62</v>
      </c>
    </row>
    <row r="4" spans="7:11" ht="14.25">
      <c r="G4" s="26"/>
      <c r="H4" s="26"/>
      <c r="I4" s="26"/>
      <c r="J4" s="26"/>
      <c r="K4" s="26"/>
    </row>
    <row r="5" spans="1:11" ht="14.25">
      <c r="A5" s="31" t="s">
        <v>63</v>
      </c>
      <c r="G5" s="26"/>
      <c r="H5" s="26"/>
      <c r="I5" s="26"/>
      <c r="J5" s="26"/>
      <c r="K5" s="26"/>
    </row>
    <row r="6" spans="1:11" ht="12.75" customHeight="1">
      <c r="A6" s="35" t="s">
        <v>96</v>
      </c>
      <c r="B6" s="36"/>
      <c r="C6" s="27"/>
      <c r="D6" s="27"/>
      <c r="E6" s="27"/>
      <c r="G6" s="26"/>
      <c r="H6" s="26"/>
      <c r="I6" s="26"/>
      <c r="J6" s="26"/>
      <c r="K6" s="26"/>
    </row>
    <row r="7" spans="1:11" ht="12.75" customHeight="1">
      <c r="A7" s="31"/>
      <c r="B7" s="4" t="s">
        <v>47</v>
      </c>
      <c r="C7" s="4" t="s">
        <v>47</v>
      </c>
      <c r="D7" s="4" t="s">
        <v>47</v>
      </c>
      <c r="E7" s="4" t="s">
        <v>64</v>
      </c>
      <c r="G7" s="126"/>
      <c r="H7" s="114"/>
      <c r="I7" s="114"/>
      <c r="J7" s="114"/>
      <c r="K7" s="26"/>
    </row>
    <row r="8" spans="1:11" ht="12.75" customHeight="1">
      <c r="A8" s="26" t="s">
        <v>1</v>
      </c>
      <c r="B8" s="3" t="s">
        <v>65</v>
      </c>
      <c r="C8" s="4" t="s">
        <v>23</v>
      </c>
      <c r="D8" s="3" t="s">
        <v>66</v>
      </c>
      <c r="E8" s="4" t="s">
        <v>67</v>
      </c>
      <c r="G8" s="114"/>
      <c r="H8" s="114"/>
      <c r="I8" s="114"/>
      <c r="J8" s="114"/>
      <c r="K8" s="26"/>
    </row>
    <row r="9" spans="1:11" ht="15" thickBot="1">
      <c r="A9" s="37"/>
      <c r="B9" s="38" t="s">
        <v>68</v>
      </c>
      <c r="C9" s="38" t="s">
        <v>69</v>
      </c>
      <c r="D9" s="38" t="s">
        <v>70</v>
      </c>
      <c r="E9" s="38" t="s">
        <v>71</v>
      </c>
      <c r="G9" s="127"/>
      <c r="H9" s="128"/>
      <c r="I9" s="129"/>
      <c r="J9" s="114"/>
      <c r="K9" s="26"/>
    </row>
    <row r="10" spans="1:11" ht="15" thickTop="1">
      <c r="A10" s="32" t="s">
        <v>86</v>
      </c>
      <c r="B10" s="33">
        <v>109</v>
      </c>
      <c r="C10" s="33">
        <v>0</v>
      </c>
      <c r="D10" s="33">
        <v>4146</v>
      </c>
      <c r="E10" s="6">
        <f aca="true" t="shared" si="0" ref="E10:E16">SUM(B10:D10)</f>
        <v>4255</v>
      </c>
      <c r="G10" s="115"/>
      <c r="H10" s="115"/>
      <c r="I10" s="130"/>
      <c r="J10" s="116"/>
      <c r="K10" s="26"/>
    </row>
    <row r="11" spans="1:11" ht="14.25">
      <c r="A11" s="32" t="s">
        <v>91</v>
      </c>
      <c r="B11" s="33">
        <v>25</v>
      </c>
      <c r="C11" s="33">
        <v>248</v>
      </c>
      <c r="D11" s="33">
        <v>391</v>
      </c>
      <c r="E11" s="6">
        <f t="shared" si="0"/>
        <v>664</v>
      </c>
      <c r="G11" s="115"/>
      <c r="H11" s="115"/>
      <c r="I11" s="130"/>
      <c r="J11" s="116"/>
      <c r="K11" s="26"/>
    </row>
    <row r="12" spans="1:11" ht="14.25">
      <c r="A12" s="32" t="s">
        <v>94</v>
      </c>
      <c r="B12" s="33"/>
      <c r="C12" s="33"/>
      <c r="D12" s="33"/>
      <c r="E12" s="6">
        <f t="shared" si="0"/>
        <v>0</v>
      </c>
      <c r="G12" s="115"/>
      <c r="H12" s="115"/>
      <c r="I12" s="130"/>
      <c r="J12" s="116"/>
      <c r="K12" s="26"/>
    </row>
    <row r="13" spans="1:11" ht="14.25">
      <c r="A13" s="32" t="s">
        <v>9</v>
      </c>
      <c r="B13" s="33"/>
      <c r="C13" s="33"/>
      <c r="D13" s="33">
        <v>12</v>
      </c>
      <c r="E13" s="6">
        <f t="shared" si="0"/>
        <v>12</v>
      </c>
      <c r="G13" s="115"/>
      <c r="H13" s="115"/>
      <c r="I13" s="130"/>
      <c r="J13" s="116"/>
      <c r="K13" s="26"/>
    </row>
    <row r="14" spans="1:11" ht="14.25">
      <c r="A14" s="32" t="s">
        <v>92</v>
      </c>
      <c r="B14" s="33"/>
      <c r="C14" s="33"/>
      <c r="D14" s="33">
        <v>301</v>
      </c>
      <c r="E14" s="6">
        <f t="shared" si="0"/>
        <v>301</v>
      </c>
      <c r="G14" s="115"/>
      <c r="H14" s="115"/>
      <c r="I14" s="130"/>
      <c r="J14" s="116"/>
      <c r="K14" s="26"/>
    </row>
    <row r="15" spans="1:11" ht="14.25">
      <c r="A15" s="31" t="s">
        <v>82</v>
      </c>
      <c r="B15" s="33">
        <v>2</v>
      </c>
      <c r="C15" s="33"/>
      <c r="D15" s="33">
        <v>390</v>
      </c>
      <c r="E15" s="6">
        <f t="shared" si="0"/>
        <v>392</v>
      </c>
      <c r="G15" s="115"/>
      <c r="H15" s="115"/>
      <c r="I15" s="130"/>
      <c r="J15" s="116"/>
      <c r="K15" s="26"/>
    </row>
    <row r="16" spans="1:11" ht="14.25">
      <c r="A16" s="31" t="s">
        <v>99</v>
      </c>
      <c r="B16" s="33">
        <v>1</v>
      </c>
      <c r="C16" s="33">
        <v>2</v>
      </c>
      <c r="D16" s="33">
        <v>2</v>
      </c>
      <c r="E16" s="6">
        <f t="shared" si="0"/>
        <v>5</v>
      </c>
      <c r="G16" s="115"/>
      <c r="H16" s="115"/>
      <c r="I16" s="130"/>
      <c r="J16" s="116"/>
      <c r="K16" s="26"/>
    </row>
    <row r="17" spans="1:11" ht="14.25">
      <c r="A17" s="32" t="s">
        <v>88</v>
      </c>
      <c r="B17" s="33">
        <v>1</v>
      </c>
      <c r="C17" s="33">
        <v>392</v>
      </c>
      <c r="D17" s="33">
        <v>3574</v>
      </c>
      <c r="E17" s="6">
        <f aca="true" t="shared" si="1" ref="E17:E24">SUM(B17:D17)</f>
        <v>3967</v>
      </c>
      <c r="G17" s="115"/>
      <c r="H17" s="115"/>
      <c r="I17" s="130"/>
      <c r="J17" s="116"/>
      <c r="K17" s="26"/>
    </row>
    <row r="18" spans="1:11" ht="14.25">
      <c r="A18" s="32" t="s">
        <v>87</v>
      </c>
      <c r="B18" s="33"/>
      <c r="C18" s="33"/>
      <c r="D18" s="33">
        <v>1081</v>
      </c>
      <c r="E18" s="6">
        <f t="shared" si="1"/>
        <v>1081</v>
      </c>
      <c r="G18" s="115"/>
      <c r="H18" s="115"/>
      <c r="I18" s="130"/>
      <c r="J18" s="116"/>
      <c r="K18" s="26"/>
    </row>
    <row r="19" spans="1:11" ht="14.25">
      <c r="A19" s="26" t="s">
        <v>83</v>
      </c>
      <c r="B19" s="33">
        <v>23</v>
      </c>
      <c r="C19" s="33"/>
      <c r="D19" s="33">
        <v>680</v>
      </c>
      <c r="E19" s="6">
        <f t="shared" si="1"/>
        <v>703</v>
      </c>
      <c r="G19" s="115"/>
      <c r="H19" s="115"/>
      <c r="I19" s="130"/>
      <c r="J19" s="116"/>
      <c r="K19" s="26"/>
    </row>
    <row r="20" spans="1:11" ht="14.25">
      <c r="A20" s="26" t="s">
        <v>90</v>
      </c>
      <c r="B20" s="33">
        <v>71</v>
      </c>
      <c r="C20" s="33"/>
      <c r="D20" s="33">
        <v>1845</v>
      </c>
      <c r="E20" s="6">
        <f t="shared" si="1"/>
        <v>1916</v>
      </c>
      <c r="G20" s="115"/>
      <c r="H20" s="115"/>
      <c r="I20" s="130"/>
      <c r="J20" s="116"/>
      <c r="K20" s="26"/>
    </row>
    <row r="21" spans="1:11" ht="14.25">
      <c r="A21" s="26" t="s">
        <v>95</v>
      </c>
      <c r="B21" s="33">
        <v>1</v>
      </c>
      <c r="C21" s="33"/>
      <c r="D21" s="33">
        <v>79</v>
      </c>
      <c r="E21" s="6">
        <f t="shared" si="1"/>
        <v>80</v>
      </c>
      <c r="G21" s="115"/>
      <c r="H21" s="115"/>
      <c r="I21" s="130"/>
      <c r="J21" s="116"/>
      <c r="K21" s="26"/>
    </row>
    <row r="22" spans="1:11" ht="14.25">
      <c r="A22" s="32" t="s">
        <v>10</v>
      </c>
      <c r="B22" s="33"/>
      <c r="C22" s="33">
        <v>6</v>
      </c>
      <c r="D22" s="33">
        <v>48</v>
      </c>
      <c r="E22" s="6">
        <f t="shared" si="1"/>
        <v>54</v>
      </c>
      <c r="G22" s="115"/>
      <c r="H22" s="115"/>
      <c r="I22" s="130"/>
      <c r="J22" s="116"/>
      <c r="K22" s="26"/>
    </row>
    <row r="23" spans="1:11" ht="14.25">
      <c r="A23" s="32" t="s">
        <v>93</v>
      </c>
      <c r="B23" s="33"/>
      <c r="C23" s="33"/>
      <c r="D23" s="33">
        <v>4338</v>
      </c>
      <c r="E23" s="6">
        <f t="shared" si="1"/>
        <v>4338</v>
      </c>
      <c r="G23" s="131"/>
      <c r="H23" s="115"/>
      <c r="I23" s="132"/>
      <c r="J23" s="117"/>
      <c r="K23" s="26"/>
    </row>
    <row r="24" spans="1:11" ht="12.75" customHeight="1">
      <c r="A24" s="39" t="s">
        <v>89</v>
      </c>
      <c r="B24" s="40">
        <v>10</v>
      </c>
      <c r="C24" s="40"/>
      <c r="D24" s="40">
        <v>992</v>
      </c>
      <c r="E24" s="41">
        <f t="shared" si="1"/>
        <v>1002</v>
      </c>
      <c r="G24" s="133"/>
      <c r="H24" s="115"/>
      <c r="I24" s="134"/>
      <c r="J24" s="118"/>
      <c r="K24" s="26"/>
    </row>
    <row r="25" spans="1:11" s="49" customFormat="1" ht="8.25" customHeight="1">
      <c r="A25" s="43"/>
      <c r="B25" s="43"/>
      <c r="C25" s="44"/>
      <c r="D25" s="44"/>
      <c r="E25" s="44"/>
      <c r="G25" s="135"/>
      <c r="H25" s="135"/>
      <c r="I25" s="135"/>
      <c r="J25" s="135"/>
      <c r="K25" s="135"/>
    </row>
    <row r="26" spans="1:11" ht="12.75" customHeight="1">
      <c r="A26" s="26" t="s">
        <v>11</v>
      </c>
      <c r="B26" s="5">
        <f>SUM(B10:B24)</f>
        <v>243</v>
      </c>
      <c r="C26" s="5">
        <f>SUM(C10:C24)</f>
        <v>648</v>
      </c>
      <c r="D26" s="5">
        <f>SUM(D10:D24)</f>
        <v>17879</v>
      </c>
      <c r="E26" s="5">
        <f>SUM(E10:E24)</f>
        <v>18770</v>
      </c>
      <c r="G26" s="26"/>
      <c r="H26" s="26"/>
      <c r="I26" s="26"/>
      <c r="J26" s="26"/>
      <c r="K26" s="26"/>
    </row>
    <row r="27" spans="1:11" s="49" customFormat="1" ht="9" customHeight="1">
      <c r="A27" s="46"/>
      <c r="B27" s="47"/>
      <c r="C27" s="48"/>
      <c r="D27" s="48"/>
      <c r="E27" s="48"/>
      <c r="G27" s="135"/>
      <c r="H27" s="135"/>
      <c r="I27" s="135"/>
      <c r="J27" s="135"/>
      <c r="K27" s="135"/>
    </row>
    <row r="28" spans="2:5" ht="12.75" customHeight="1">
      <c r="B28" s="30"/>
      <c r="C28" s="28"/>
      <c r="D28" s="28"/>
      <c r="E28" s="28"/>
    </row>
    <row r="29" spans="2:4" ht="14.25">
      <c r="B29" s="34"/>
      <c r="C29" s="34"/>
      <c r="D29" s="34"/>
    </row>
    <row r="30" spans="2:4" ht="14.25">
      <c r="B30" s="34"/>
      <c r="C30" s="34"/>
      <c r="D30" s="34"/>
    </row>
    <row r="31" spans="2:4" ht="14.25">
      <c r="B31" s="34"/>
      <c r="C31" s="34"/>
      <c r="D31" s="34"/>
    </row>
    <row r="32" spans="2:4" ht="14.25">
      <c r="B32" s="34"/>
      <c r="C32" s="34"/>
      <c r="D32" s="34"/>
    </row>
    <row r="33" spans="2:4" ht="14.25">
      <c r="B33" s="34"/>
      <c r="C33" s="34"/>
      <c r="D33" s="34"/>
    </row>
    <row r="34" spans="2:4" ht="14.25">
      <c r="B34" s="34"/>
      <c r="C34" s="34"/>
      <c r="D34" s="3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7" max="255" man="1"/>
  </rowBreaks>
  <ignoredErrors>
    <ignoredError sqref="B9: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7"/>
  <sheetViews>
    <sheetView zoomScalePageLayoutView="0" workbookViewId="0" topLeftCell="A5">
      <selection activeCell="B10" sqref="B10"/>
    </sheetView>
  </sheetViews>
  <sheetFormatPr defaultColWidth="11.421875" defaultRowHeight="12.75"/>
  <cols>
    <col min="1" max="1" width="27.00390625" style="34" customWidth="1"/>
    <col min="2" max="2" width="12.421875" style="34" customWidth="1"/>
    <col min="3" max="3" width="24.57421875" style="34" customWidth="1"/>
    <col min="4" max="4" width="18.00390625" style="34" customWidth="1"/>
    <col min="5" max="5" width="21.7109375" style="34" customWidth="1"/>
    <col min="6" max="6" width="20.57421875" style="34" bestFit="1" customWidth="1"/>
    <col min="7" max="16384" width="11.421875" style="34" customWidth="1"/>
  </cols>
  <sheetData>
    <row r="3" ht="14.25">
      <c r="A3" s="1" t="s">
        <v>62</v>
      </c>
    </row>
    <row r="4" spans="1:5" ht="14.25">
      <c r="A4" s="31"/>
      <c r="B4" s="26"/>
      <c r="C4" s="26"/>
      <c r="D4" s="26"/>
      <c r="E4" s="26"/>
    </row>
    <row r="5" spans="1:5" ht="14.25">
      <c r="A5" s="31" t="s">
        <v>72</v>
      </c>
      <c r="B5" s="26"/>
      <c r="C5" s="26"/>
      <c r="D5" s="26"/>
      <c r="E5" s="26"/>
    </row>
    <row r="6" spans="1:5" ht="14.25">
      <c r="A6" s="35" t="str">
        <f>'A-N° Sinies Denun'!A6</f>
        <v>      (entre el 1 de enero y  30 de septiembre de 2021)</v>
      </c>
      <c r="B6" s="36"/>
      <c r="C6" s="27"/>
      <c r="D6" s="27"/>
      <c r="E6" s="27"/>
    </row>
    <row r="7" spans="1:5" ht="14.25">
      <c r="A7" s="31"/>
      <c r="B7" s="4" t="s">
        <v>47</v>
      </c>
      <c r="C7" s="4" t="s">
        <v>47</v>
      </c>
      <c r="D7" s="4" t="s">
        <v>47</v>
      </c>
      <c r="E7" s="4" t="s">
        <v>35</v>
      </c>
    </row>
    <row r="8" spans="1:5" ht="14.25">
      <c r="A8" s="26" t="s">
        <v>1</v>
      </c>
      <c r="B8" s="3" t="s">
        <v>51</v>
      </c>
      <c r="C8" s="4" t="s">
        <v>73</v>
      </c>
      <c r="D8" s="3" t="s">
        <v>52</v>
      </c>
      <c r="E8" s="3"/>
    </row>
    <row r="9" spans="1:5" ht="15" thickBot="1">
      <c r="A9" s="37"/>
      <c r="B9" s="38" t="s">
        <v>74</v>
      </c>
      <c r="C9" s="38" t="s">
        <v>75</v>
      </c>
      <c r="D9" s="38" t="s">
        <v>76</v>
      </c>
      <c r="E9" s="38" t="s">
        <v>77</v>
      </c>
    </row>
    <row r="10" spans="1:5" ht="15" thickTop="1">
      <c r="A10" s="29" t="str">
        <f>'A-N° Sinies Denun'!A10</f>
        <v>Bci</v>
      </c>
      <c r="B10" s="33">
        <v>2</v>
      </c>
      <c r="C10" s="33">
        <v>3613</v>
      </c>
      <c r="D10" s="33">
        <v>531</v>
      </c>
      <c r="E10" s="6">
        <f aca="true" t="shared" si="0" ref="E10:E24">SUM(B10:D10)</f>
        <v>4146</v>
      </c>
    </row>
    <row r="11" spans="1:5" ht="14.25">
      <c r="A11" s="29" t="str">
        <f>'A-N° Sinies Denun'!A11</f>
        <v>BNP PARIBAS CARDIF</v>
      </c>
      <c r="B11" s="33">
        <v>269</v>
      </c>
      <c r="C11" s="33"/>
      <c r="D11" s="33">
        <v>122</v>
      </c>
      <c r="E11" s="6">
        <f t="shared" si="0"/>
        <v>391</v>
      </c>
    </row>
    <row r="12" spans="1:5" ht="14.25">
      <c r="A12" s="29" t="str">
        <f>'A-N° Sinies Denun'!A12</f>
        <v>Bupa</v>
      </c>
      <c r="B12" s="33"/>
      <c r="C12" s="33"/>
      <c r="D12" s="33"/>
      <c r="E12" s="6">
        <f t="shared" si="0"/>
        <v>0</v>
      </c>
    </row>
    <row r="13" spans="1:5" ht="14.25">
      <c r="A13" s="29" t="str">
        <f>'A-N° Sinies Denun'!A13</f>
        <v>Chilena Consolidada</v>
      </c>
      <c r="B13" s="33">
        <v>5</v>
      </c>
      <c r="C13" s="33"/>
      <c r="D13" s="33">
        <v>7</v>
      </c>
      <c r="E13" s="6">
        <f t="shared" si="0"/>
        <v>12</v>
      </c>
    </row>
    <row r="14" spans="1:5" ht="14.25">
      <c r="A14" s="29" t="str">
        <f>'A-N° Sinies Denun'!A14</f>
        <v>Chubb</v>
      </c>
      <c r="B14" s="33">
        <v>296</v>
      </c>
      <c r="C14" s="33"/>
      <c r="D14" s="33">
        <v>5</v>
      </c>
      <c r="E14" s="6">
        <f>SUM(B14:D14)</f>
        <v>301</v>
      </c>
    </row>
    <row r="15" spans="1:5" ht="14.25">
      <c r="A15" s="29" t="str">
        <f>'A-N° Sinies Denun'!A15</f>
        <v>Consorcio Nacional</v>
      </c>
      <c r="B15" s="33">
        <v>8</v>
      </c>
      <c r="C15" s="33">
        <v>369</v>
      </c>
      <c r="D15" s="33">
        <v>13</v>
      </c>
      <c r="E15" s="6">
        <f>SUM(B15:D15)</f>
        <v>390</v>
      </c>
    </row>
    <row r="16" spans="1:5" ht="14.25">
      <c r="A16" s="29" t="s">
        <v>99</v>
      </c>
      <c r="B16" s="33">
        <v>0</v>
      </c>
      <c r="C16" s="33">
        <v>1</v>
      </c>
      <c r="D16" s="33">
        <v>1</v>
      </c>
      <c r="E16" s="6">
        <f>SUM(B16:D16)</f>
        <v>2</v>
      </c>
    </row>
    <row r="17" spans="1:5" ht="14.25">
      <c r="A17" s="29" t="str">
        <f>'A-N° Sinies Denun'!A17</f>
        <v>HDI</v>
      </c>
      <c r="B17" s="33">
        <v>3091</v>
      </c>
      <c r="C17" s="33">
        <v>128</v>
      </c>
      <c r="D17" s="33">
        <v>355</v>
      </c>
      <c r="E17" s="6">
        <f t="shared" si="0"/>
        <v>3574</v>
      </c>
    </row>
    <row r="18" spans="1:5" ht="14.25">
      <c r="A18" s="29" t="str">
        <f>'A-N° Sinies Denun'!A18</f>
        <v>Liberty</v>
      </c>
      <c r="B18" s="33">
        <v>206</v>
      </c>
      <c r="C18" s="33">
        <v>768</v>
      </c>
      <c r="D18" s="33">
        <v>107</v>
      </c>
      <c r="E18" s="6">
        <f>SUM(B18:D18)</f>
        <v>1081</v>
      </c>
    </row>
    <row r="19" spans="1:5" ht="14.25">
      <c r="A19" s="29" t="str">
        <f>'A-N° Sinies Denun'!A19</f>
        <v>Mapfre</v>
      </c>
      <c r="B19" s="33">
        <v>81</v>
      </c>
      <c r="C19" s="33">
        <v>126</v>
      </c>
      <c r="D19" s="33">
        <v>473</v>
      </c>
      <c r="E19" s="6">
        <f>SUM(B19:D19)</f>
        <v>680</v>
      </c>
    </row>
    <row r="20" spans="1:5" ht="14.25">
      <c r="A20" s="29" t="str">
        <f>'A-N° Sinies Denun'!A20</f>
        <v>Mutual de Seguros</v>
      </c>
      <c r="B20" s="33">
        <v>1737</v>
      </c>
      <c r="C20" s="33"/>
      <c r="D20" s="33">
        <v>108</v>
      </c>
      <c r="E20" s="6">
        <f t="shared" si="0"/>
        <v>1845</v>
      </c>
    </row>
    <row r="21" spans="1:5" ht="14.25">
      <c r="A21" s="29" t="str">
        <f>'A-N° Sinies Denun'!A21</f>
        <v>Porvenir</v>
      </c>
      <c r="B21" s="33">
        <v>67</v>
      </c>
      <c r="C21" s="33"/>
      <c r="D21" s="33">
        <v>12</v>
      </c>
      <c r="E21" s="6">
        <f t="shared" si="0"/>
        <v>79</v>
      </c>
    </row>
    <row r="22" spans="1:5" ht="14.25">
      <c r="A22" s="29" t="str">
        <f>'A-N° Sinies Denun'!A22</f>
        <v>Renta Nacional</v>
      </c>
      <c r="B22" s="33">
        <v>33</v>
      </c>
      <c r="C22" s="33">
        <v>15</v>
      </c>
      <c r="D22" s="33">
        <v>0</v>
      </c>
      <c r="E22" s="6">
        <f t="shared" si="0"/>
        <v>48</v>
      </c>
    </row>
    <row r="23" spans="1:5" ht="14.25">
      <c r="A23" s="29" t="str">
        <f>'A-N° Sinies Denun'!A23</f>
        <v>Suramericana</v>
      </c>
      <c r="B23" s="33">
        <v>737</v>
      </c>
      <c r="C23" s="33">
        <v>3011</v>
      </c>
      <c r="D23" s="33">
        <v>590</v>
      </c>
      <c r="E23" s="6">
        <f>SUM(B23:D23)</f>
        <v>4338</v>
      </c>
    </row>
    <row r="24" spans="1:5" ht="14.25">
      <c r="A24" s="42" t="str">
        <f>'A-N° Sinies Denun'!A24</f>
        <v>Zenit</v>
      </c>
      <c r="B24" s="40">
        <v>4</v>
      </c>
      <c r="C24" s="40">
        <v>914</v>
      </c>
      <c r="D24" s="40">
        <v>74</v>
      </c>
      <c r="E24" s="41">
        <f t="shared" si="0"/>
        <v>992</v>
      </c>
    </row>
    <row r="25" spans="1:5" s="45" customFormat="1" ht="6">
      <c r="A25" s="43"/>
      <c r="B25" s="43"/>
      <c r="C25" s="44"/>
      <c r="D25" s="44"/>
      <c r="E25" s="44"/>
    </row>
    <row r="26" spans="1:5" ht="14.25">
      <c r="A26" s="26" t="s">
        <v>11</v>
      </c>
      <c r="B26" s="5">
        <f>SUM(B10:B24)</f>
        <v>6536</v>
      </c>
      <c r="C26" s="6">
        <f>SUM(C10:C24)</f>
        <v>8945</v>
      </c>
      <c r="D26" s="6">
        <f>SUM(D10:D24)</f>
        <v>2398</v>
      </c>
      <c r="E26" s="6">
        <f>SUM(E10:E24)</f>
        <v>17879</v>
      </c>
    </row>
    <row r="27" spans="1:5" s="45" customFormat="1" ht="6">
      <c r="A27" s="46"/>
      <c r="B27" s="47"/>
      <c r="C27" s="48"/>
      <c r="D27" s="48"/>
      <c r="E27" s="48"/>
    </row>
  </sheetData>
  <sheetProtection/>
  <printOptions/>
  <pageMargins left="1.19" right="0.75" top="0.83" bottom="1" header="0" footer="0"/>
  <pageSetup horizontalDpi="600" verticalDpi="600" orientation="landscape" paperSize="9" r:id="rId1"/>
  <ignoredErrors>
    <ignoredError sqref="B9:D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6"/>
  <sheetViews>
    <sheetView zoomScalePageLayoutView="0" workbookViewId="0" topLeftCell="A5">
      <selection activeCell="B10" sqref="B10"/>
    </sheetView>
  </sheetViews>
  <sheetFormatPr defaultColWidth="11.421875" defaultRowHeight="12.75"/>
  <cols>
    <col min="1" max="1" width="21.57421875" style="51" customWidth="1"/>
    <col min="2" max="2" width="12.421875" style="51" customWidth="1"/>
    <col min="3" max="3" width="19.00390625" style="51" customWidth="1"/>
    <col min="4" max="4" width="14.421875" style="51" customWidth="1"/>
    <col min="5" max="5" width="23.57421875" style="51" customWidth="1"/>
    <col min="6" max="6" width="18.7109375" style="51" customWidth="1"/>
    <col min="7" max="7" width="26.28125" style="51" customWidth="1"/>
    <col min="8" max="16384" width="11.421875" style="51" customWidth="1"/>
  </cols>
  <sheetData>
    <row r="1" ht="14.25">
      <c r="A1" s="50"/>
    </row>
    <row r="3" ht="14.25">
      <c r="A3" s="1" t="s">
        <v>62</v>
      </c>
    </row>
    <row r="4" ht="14.25">
      <c r="A4" s="50"/>
    </row>
    <row r="5" ht="14.25">
      <c r="A5" s="50" t="s">
        <v>15</v>
      </c>
    </row>
    <row r="6" spans="1:7" ht="14.25">
      <c r="A6" s="57" t="str">
        <f>'A-N° Sinies Denun'!$A$6</f>
        <v>      (entre el 1 de enero y  30 de septiembre de 2021)</v>
      </c>
      <c r="B6" s="58"/>
      <c r="C6" s="59"/>
      <c r="D6" s="59"/>
      <c r="E6" s="59"/>
      <c r="F6" s="59"/>
      <c r="G6" s="59"/>
    </row>
    <row r="7" spans="1:7" ht="19.5" customHeight="1">
      <c r="A7" s="50"/>
      <c r="B7" s="8" t="s">
        <v>16</v>
      </c>
      <c r="C7" s="137" t="s">
        <v>81</v>
      </c>
      <c r="D7" s="137"/>
      <c r="E7" s="8" t="s">
        <v>17</v>
      </c>
      <c r="F7" s="7" t="s">
        <v>18</v>
      </c>
      <c r="G7" s="8" t="s">
        <v>19</v>
      </c>
    </row>
    <row r="8" spans="1:7" ht="14.25">
      <c r="A8" s="51" t="s">
        <v>1</v>
      </c>
      <c r="B8" s="7"/>
      <c r="C8" s="8" t="s">
        <v>20</v>
      </c>
      <c r="D8" s="7" t="s">
        <v>21</v>
      </c>
      <c r="E8" s="7" t="s">
        <v>22</v>
      </c>
      <c r="F8" s="7" t="s">
        <v>23</v>
      </c>
      <c r="G8" s="8" t="s">
        <v>24</v>
      </c>
    </row>
    <row r="9" spans="1:7" ht="15" thickBot="1">
      <c r="A9" s="55"/>
      <c r="B9" s="56" t="s">
        <v>25</v>
      </c>
      <c r="C9" s="56" t="s">
        <v>26</v>
      </c>
      <c r="D9" s="56" t="s">
        <v>27</v>
      </c>
      <c r="E9" s="56" t="s">
        <v>28</v>
      </c>
      <c r="F9" s="56" t="s">
        <v>29</v>
      </c>
      <c r="G9" s="56" t="s">
        <v>30</v>
      </c>
    </row>
    <row r="10" spans="1:7" ht="15" thickTop="1">
      <c r="A10" s="52" t="str">
        <f>'A-N° Sinies Denun'!A10</f>
        <v>Bci</v>
      </c>
      <c r="B10" s="34">
        <v>266</v>
      </c>
      <c r="C10" s="34"/>
      <c r="D10" s="34">
        <v>4</v>
      </c>
      <c r="E10" s="33">
        <v>5707</v>
      </c>
      <c r="F10" s="34">
        <v>0</v>
      </c>
      <c r="G10" s="53">
        <f aca="true" t="shared" si="0" ref="G10:G24">SUM(B10:F10)</f>
        <v>5977</v>
      </c>
    </row>
    <row r="11" spans="1:7" ht="14.25">
      <c r="A11" s="52" t="str">
        <f>'A-N° Sinies Denun'!A11</f>
        <v>BNP PARIBAS CARDIF</v>
      </c>
      <c r="B11" s="34">
        <v>12</v>
      </c>
      <c r="C11" s="34"/>
      <c r="D11" s="34">
        <v>12</v>
      </c>
      <c r="E11" s="33">
        <v>463</v>
      </c>
      <c r="F11" s="34">
        <v>410</v>
      </c>
      <c r="G11" s="53">
        <f t="shared" si="0"/>
        <v>897</v>
      </c>
    </row>
    <row r="12" spans="1:7" ht="14.25">
      <c r="A12" s="52" t="str">
        <f>'A-N° Sinies Denun'!A12</f>
        <v>Bupa</v>
      </c>
      <c r="B12" s="34"/>
      <c r="C12" s="34"/>
      <c r="D12" s="34"/>
      <c r="E12" s="33">
        <v>15</v>
      </c>
      <c r="F12" s="34"/>
      <c r="G12" s="53">
        <f t="shared" si="0"/>
        <v>15</v>
      </c>
    </row>
    <row r="13" spans="1:7" ht="14.25">
      <c r="A13" s="52" t="str">
        <f>'A-N° Sinies Denun'!A13</f>
        <v>Chilena Consolidada</v>
      </c>
      <c r="B13" s="34">
        <v>1</v>
      </c>
      <c r="C13" s="34"/>
      <c r="D13" s="34"/>
      <c r="E13" s="33">
        <v>11</v>
      </c>
      <c r="F13" s="34"/>
      <c r="G13" s="53">
        <f t="shared" si="0"/>
        <v>12</v>
      </c>
    </row>
    <row r="14" spans="1:7" ht="14.25">
      <c r="A14" s="52" t="s">
        <v>92</v>
      </c>
      <c r="B14" s="34">
        <v>85</v>
      </c>
      <c r="C14" s="34"/>
      <c r="D14" s="34"/>
      <c r="E14" s="33">
        <v>216</v>
      </c>
      <c r="F14" s="34"/>
      <c r="G14" s="53">
        <f t="shared" si="0"/>
        <v>301</v>
      </c>
    </row>
    <row r="15" spans="1:7" ht="14.25">
      <c r="A15" s="52" t="str">
        <f>'A-N° Sinies Denun'!A15</f>
        <v>Consorcio Nacional</v>
      </c>
      <c r="B15" s="34">
        <v>27</v>
      </c>
      <c r="C15" s="34"/>
      <c r="D15" s="34">
        <v>1</v>
      </c>
      <c r="E15" s="33">
        <v>1030</v>
      </c>
      <c r="F15" s="34"/>
      <c r="G15" s="53">
        <f t="shared" si="0"/>
        <v>1058</v>
      </c>
    </row>
    <row r="16" spans="1:7" ht="14.25">
      <c r="A16" s="52" t="s">
        <v>99</v>
      </c>
      <c r="B16" s="34">
        <v>5</v>
      </c>
      <c r="C16" s="34">
        <v>0</v>
      </c>
      <c r="D16" s="34">
        <v>0</v>
      </c>
      <c r="E16" s="33">
        <v>32</v>
      </c>
      <c r="F16" s="34">
        <v>0</v>
      </c>
      <c r="G16" s="53">
        <f t="shared" si="0"/>
        <v>37</v>
      </c>
    </row>
    <row r="17" spans="1:7" ht="14.25">
      <c r="A17" s="52" t="str">
        <f>'A-N° Sinies Denun'!A17</f>
        <v>HDI</v>
      </c>
      <c r="B17" s="34">
        <v>136</v>
      </c>
      <c r="C17" s="34">
        <v>1</v>
      </c>
      <c r="D17" s="34">
        <v>2129</v>
      </c>
      <c r="E17" s="33">
        <v>1466</v>
      </c>
      <c r="F17" s="34">
        <v>525</v>
      </c>
      <c r="G17" s="53">
        <f t="shared" si="0"/>
        <v>4257</v>
      </c>
    </row>
    <row r="18" spans="1:7" ht="14.25">
      <c r="A18" s="52" t="str">
        <f>'A-N° Sinies Denun'!A18</f>
        <v>Liberty</v>
      </c>
      <c r="B18" s="34">
        <v>43</v>
      </c>
      <c r="C18" s="34">
        <v>2</v>
      </c>
      <c r="D18" s="34">
        <v>3</v>
      </c>
      <c r="E18" s="33">
        <v>1087</v>
      </c>
      <c r="F18" s="34"/>
      <c r="G18" s="53">
        <f t="shared" si="0"/>
        <v>1135</v>
      </c>
    </row>
    <row r="19" spans="1:7" ht="14.25">
      <c r="A19" s="52" t="str">
        <f>'A-N° Sinies Denun'!A19</f>
        <v>Mapfre</v>
      </c>
      <c r="B19" s="34">
        <v>52</v>
      </c>
      <c r="C19" s="34">
        <v>3</v>
      </c>
      <c r="D19" s="34">
        <v>1</v>
      </c>
      <c r="E19" s="33">
        <v>1612</v>
      </c>
      <c r="F19" s="34"/>
      <c r="G19" s="53">
        <f t="shared" si="0"/>
        <v>1668</v>
      </c>
    </row>
    <row r="20" spans="1:7" ht="14.25">
      <c r="A20" s="52" t="str">
        <f>'A-N° Sinies Denun'!A20</f>
        <v>Mutual de Seguros</v>
      </c>
      <c r="B20" s="34">
        <v>39</v>
      </c>
      <c r="C20" s="34"/>
      <c r="D20" s="34"/>
      <c r="E20" s="33">
        <v>1109</v>
      </c>
      <c r="F20" s="34"/>
      <c r="G20" s="53">
        <f t="shared" si="0"/>
        <v>1148</v>
      </c>
    </row>
    <row r="21" spans="1:7" ht="14.25">
      <c r="A21" s="52" t="str">
        <f>'A-N° Sinies Denun'!A21</f>
        <v>Porvenir</v>
      </c>
      <c r="B21" s="34">
        <v>8</v>
      </c>
      <c r="C21" s="34"/>
      <c r="D21" s="34"/>
      <c r="E21" s="33">
        <v>108</v>
      </c>
      <c r="F21" s="34"/>
      <c r="G21" s="53">
        <f t="shared" si="0"/>
        <v>116</v>
      </c>
    </row>
    <row r="22" spans="1:7" ht="14.25">
      <c r="A22" s="52" t="str">
        <f>'A-N° Sinies Denun'!A22</f>
        <v>Renta Nacional</v>
      </c>
      <c r="B22" s="34">
        <v>5</v>
      </c>
      <c r="C22" s="34"/>
      <c r="D22" s="34"/>
      <c r="E22" s="34">
        <v>54</v>
      </c>
      <c r="F22" s="34">
        <v>8</v>
      </c>
      <c r="G22" s="53">
        <f t="shared" si="0"/>
        <v>67</v>
      </c>
    </row>
    <row r="23" spans="1:7" ht="14.25">
      <c r="A23" s="52" t="str">
        <f>'A-N° Sinies Denun'!A23</f>
        <v>Suramericana</v>
      </c>
      <c r="B23" s="34">
        <v>159</v>
      </c>
      <c r="C23" s="34">
        <v>1</v>
      </c>
      <c r="D23" s="34">
        <v>1</v>
      </c>
      <c r="E23" s="33">
        <v>6959</v>
      </c>
      <c r="F23" s="34"/>
      <c r="G23" s="53">
        <f t="shared" si="0"/>
        <v>7120</v>
      </c>
    </row>
    <row r="24" spans="1:7" ht="14.25">
      <c r="A24" s="60" t="str">
        <f>'A-N° Sinies Denun'!A24</f>
        <v>Zenit</v>
      </c>
      <c r="B24" s="61">
        <v>47</v>
      </c>
      <c r="C24" s="61"/>
      <c r="D24" s="61">
        <v>1</v>
      </c>
      <c r="E24" s="40">
        <v>1478</v>
      </c>
      <c r="F24" s="61"/>
      <c r="G24" s="62">
        <f t="shared" si="0"/>
        <v>1526</v>
      </c>
    </row>
    <row r="25" spans="2:10" s="63" customFormat="1" ht="6">
      <c r="B25" s="64"/>
      <c r="C25" s="65"/>
      <c r="D25" s="65"/>
      <c r="H25" s="65"/>
      <c r="I25" s="66"/>
      <c r="J25" s="66"/>
    </row>
    <row r="26" spans="1:7" ht="12.75" customHeight="1">
      <c r="A26" s="51" t="s">
        <v>11</v>
      </c>
      <c r="B26" s="9">
        <f aca="true" t="shared" si="1" ref="B26:G26">SUM(B10:B24)</f>
        <v>885</v>
      </c>
      <c r="C26" s="9">
        <f t="shared" si="1"/>
        <v>7</v>
      </c>
      <c r="D26" s="9">
        <f t="shared" si="1"/>
        <v>2152</v>
      </c>
      <c r="E26" s="9">
        <f t="shared" si="1"/>
        <v>21347</v>
      </c>
      <c r="F26" s="9">
        <f t="shared" si="1"/>
        <v>943</v>
      </c>
      <c r="G26" s="53">
        <f t="shared" si="1"/>
        <v>25334</v>
      </c>
    </row>
    <row r="27" spans="1:7" s="63" customFormat="1" ht="6">
      <c r="A27" s="67"/>
      <c r="B27" s="68"/>
      <c r="C27" s="69"/>
      <c r="D27" s="69"/>
      <c r="E27" s="70"/>
      <c r="F27" s="70"/>
      <c r="G27" s="70"/>
    </row>
    <row r="28" ht="14.25">
      <c r="A28" s="26"/>
    </row>
    <row r="36" ht="14.25">
      <c r="I36" s="54"/>
    </row>
  </sheetData>
  <sheetProtection/>
  <mergeCells count="1">
    <mergeCell ref="C7:D7"/>
  </mergeCells>
  <printOptions/>
  <pageMargins left="1.1811023622047245" right="0.2362204724409449" top="0.8267716535433072" bottom="0.4330708661417323" header="0" footer="0"/>
  <pageSetup orientation="landscape" paperSize="9" r:id="rId1"/>
  <ignoredErrors>
    <ignoredError sqref="B9:F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L28"/>
  <sheetViews>
    <sheetView zoomScalePageLayoutView="0" workbookViewId="0" topLeftCell="A5">
      <selection activeCell="B10" sqref="B10"/>
    </sheetView>
  </sheetViews>
  <sheetFormatPr defaultColWidth="11.421875" defaultRowHeight="12.75"/>
  <cols>
    <col min="1" max="1" width="22.421875" style="17" customWidth="1"/>
    <col min="2" max="2" width="16.57421875" style="17" customWidth="1"/>
    <col min="3" max="3" width="17.57421875" style="17" customWidth="1"/>
    <col min="4" max="4" width="16.8515625" style="17" customWidth="1"/>
    <col min="5" max="5" width="19.140625" style="17" customWidth="1"/>
    <col min="6" max="6" width="20.00390625" style="17" customWidth="1"/>
    <col min="7" max="7" width="14.140625" style="17" customWidth="1"/>
    <col min="8" max="8" width="19.57421875" style="17" customWidth="1"/>
    <col min="9" max="16384" width="11.421875" style="17" customWidth="1"/>
  </cols>
  <sheetData>
    <row r="1" ht="14.25">
      <c r="A1" s="71"/>
    </row>
    <row r="3" ht="14.25">
      <c r="A3" s="1" t="s">
        <v>62</v>
      </c>
    </row>
    <row r="4" ht="14.25">
      <c r="A4" s="71"/>
    </row>
    <row r="5" spans="1:8" ht="14.25">
      <c r="A5" s="72" t="s">
        <v>31</v>
      </c>
      <c r="B5" s="14"/>
      <c r="C5" s="14"/>
      <c r="H5" s="10"/>
    </row>
    <row r="6" spans="1:8" ht="14.25">
      <c r="A6" s="74" t="s">
        <v>97</v>
      </c>
      <c r="B6" s="75"/>
      <c r="C6" s="76"/>
      <c r="D6" s="76"/>
      <c r="E6" s="76"/>
      <c r="F6" s="76"/>
      <c r="G6" s="76"/>
      <c r="H6" s="76"/>
    </row>
    <row r="7" spans="1:8" ht="20.25" customHeight="1">
      <c r="A7" s="71"/>
      <c r="B7" s="138" t="s">
        <v>32</v>
      </c>
      <c r="C7" s="138"/>
      <c r="D7" s="138"/>
      <c r="E7" s="138"/>
      <c r="F7" s="11" t="s">
        <v>33</v>
      </c>
      <c r="G7" s="11" t="s">
        <v>34</v>
      </c>
      <c r="H7" s="12" t="s">
        <v>35</v>
      </c>
    </row>
    <row r="8" spans="1:8" ht="14.25">
      <c r="A8" s="17" t="s">
        <v>1</v>
      </c>
      <c r="B8" s="11" t="s">
        <v>16</v>
      </c>
      <c r="C8" s="12" t="s">
        <v>36</v>
      </c>
      <c r="D8" s="12" t="s">
        <v>37</v>
      </c>
      <c r="E8" s="12" t="s">
        <v>38</v>
      </c>
      <c r="F8" s="12" t="s">
        <v>39</v>
      </c>
      <c r="G8" s="11" t="s">
        <v>40</v>
      </c>
      <c r="H8" s="11" t="s">
        <v>41</v>
      </c>
    </row>
    <row r="9" spans="1:8" ht="15" thickBot="1">
      <c r="A9" s="91"/>
      <c r="B9" s="109"/>
      <c r="C9" s="92"/>
      <c r="D9" s="91"/>
      <c r="E9" s="92" t="s">
        <v>42</v>
      </c>
      <c r="F9" s="92" t="s">
        <v>43</v>
      </c>
      <c r="G9" s="92" t="s">
        <v>44</v>
      </c>
      <c r="H9" s="92" t="s">
        <v>45</v>
      </c>
    </row>
    <row r="10" spans="1:8" ht="15" thickTop="1">
      <c r="A10" s="73" t="str">
        <f>'A-N° Sinies Denun'!A10</f>
        <v>Bci</v>
      </c>
      <c r="B10" s="33">
        <v>2016571</v>
      </c>
      <c r="C10" s="33">
        <v>17123</v>
      </c>
      <c r="D10" s="33">
        <v>27079</v>
      </c>
      <c r="E10" s="13">
        <f>SUM(B10:D10)</f>
        <v>2060773</v>
      </c>
      <c r="F10" s="33">
        <v>3439379</v>
      </c>
      <c r="G10" s="33"/>
      <c r="H10" s="13">
        <f>SUM(E10:G10)</f>
        <v>5500152</v>
      </c>
    </row>
    <row r="11" spans="1:8" ht="14.25">
      <c r="A11" s="73" t="str">
        <f>'A-N° Sinies Denun'!A11</f>
        <v>BNP PARIBAS CARDIF</v>
      </c>
      <c r="B11" s="13">
        <v>117363</v>
      </c>
      <c r="C11" s="33"/>
      <c r="D11" s="33"/>
      <c r="E11" s="13">
        <f aca="true" t="shared" si="0" ref="E11:E23">SUM(B11:D11)</f>
        <v>117363</v>
      </c>
      <c r="F11" s="33">
        <v>308981</v>
      </c>
      <c r="G11" s="33"/>
      <c r="H11" s="13">
        <f>SUM(E11:G11)</f>
        <v>426344</v>
      </c>
    </row>
    <row r="12" spans="1:8" ht="14.25">
      <c r="A12" s="73" t="str">
        <f>'A-N° Sinies Denun'!A12</f>
        <v>Bupa</v>
      </c>
      <c r="B12" s="33"/>
      <c r="C12" s="33"/>
      <c r="D12" s="33"/>
      <c r="E12" s="13">
        <f t="shared" si="0"/>
        <v>0</v>
      </c>
      <c r="F12" s="33">
        <v>1625</v>
      </c>
      <c r="G12" s="33"/>
      <c r="H12" s="13">
        <f aca="true" t="shared" si="1" ref="H12:H24">SUM(E12:G12)</f>
        <v>1625</v>
      </c>
    </row>
    <row r="13" spans="1:8" ht="14.25">
      <c r="A13" s="73" t="str">
        <f>'A-N° Sinies Denun'!A13</f>
        <v>Chilena Consolidada</v>
      </c>
      <c r="B13" s="33"/>
      <c r="C13" s="33"/>
      <c r="D13" s="33"/>
      <c r="E13" s="13">
        <f t="shared" si="0"/>
        <v>0</v>
      </c>
      <c r="F13" s="33">
        <v>20350</v>
      </c>
      <c r="G13" s="33"/>
      <c r="H13" s="13">
        <f t="shared" si="1"/>
        <v>20350</v>
      </c>
    </row>
    <row r="14" spans="1:8" ht="14.25">
      <c r="A14" s="73" t="str">
        <f>'A-N° Sinies Denun'!A14</f>
        <v>Chubb</v>
      </c>
      <c r="B14" s="13"/>
      <c r="C14" s="33">
        <v>123477</v>
      </c>
      <c r="D14" s="33"/>
      <c r="E14" s="13">
        <f t="shared" si="0"/>
        <v>123477</v>
      </c>
      <c r="F14" s="33">
        <v>124920</v>
      </c>
      <c r="G14" s="33"/>
      <c r="H14" s="13">
        <f t="shared" si="1"/>
        <v>248397</v>
      </c>
    </row>
    <row r="15" spans="1:8" ht="14.25">
      <c r="A15" s="73" t="str">
        <f>'A-N° Sinies Denun'!A15</f>
        <v>Consorcio Nacional</v>
      </c>
      <c r="B15" s="33">
        <v>286426</v>
      </c>
      <c r="C15" s="33">
        <v>12322</v>
      </c>
      <c r="D15" s="33"/>
      <c r="E15" s="13">
        <f t="shared" si="0"/>
        <v>298748</v>
      </c>
      <c r="F15" s="33">
        <v>678410</v>
      </c>
      <c r="G15" s="33"/>
      <c r="H15" s="13">
        <f t="shared" si="1"/>
        <v>977158</v>
      </c>
    </row>
    <row r="16" spans="1:8" ht="14.25">
      <c r="A16" s="73" t="s">
        <v>99</v>
      </c>
      <c r="B16" s="33">
        <v>19733</v>
      </c>
      <c r="C16" s="33"/>
      <c r="D16" s="33"/>
      <c r="E16" s="13">
        <f t="shared" si="0"/>
        <v>19733</v>
      </c>
      <c r="F16" s="33">
        <v>8028</v>
      </c>
      <c r="G16" s="33"/>
      <c r="H16" s="13">
        <f t="shared" si="1"/>
        <v>27761</v>
      </c>
    </row>
    <row r="17" spans="1:8" ht="14.25">
      <c r="A17" s="73" t="str">
        <f>'A-N° Sinies Denun'!A17</f>
        <v>HDI</v>
      </c>
      <c r="B17" s="33">
        <v>503606</v>
      </c>
      <c r="C17" s="33">
        <v>1082484</v>
      </c>
      <c r="D17" s="33">
        <v>1539683</v>
      </c>
      <c r="E17" s="13">
        <f t="shared" si="0"/>
        <v>3125773</v>
      </c>
      <c r="F17" s="33">
        <v>1150940</v>
      </c>
      <c r="G17" s="33">
        <v>946801</v>
      </c>
      <c r="H17" s="13">
        <f t="shared" si="1"/>
        <v>5223514</v>
      </c>
    </row>
    <row r="18" spans="1:8" ht="14.25">
      <c r="A18" s="73" t="str">
        <f>'A-N° Sinies Denun'!A18</f>
        <v>Liberty</v>
      </c>
      <c r="B18" s="33">
        <v>330440</v>
      </c>
      <c r="C18" s="33">
        <v>5402</v>
      </c>
      <c r="D18" s="33"/>
      <c r="E18" s="13">
        <f t="shared" si="0"/>
        <v>335842</v>
      </c>
      <c r="F18" s="33">
        <v>551281</v>
      </c>
      <c r="G18" s="33"/>
      <c r="H18" s="13">
        <f t="shared" si="1"/>
        <v>887123</v>
      </c>
    </row>
    <row r="19" spans="1:8" ht="14.25">
      <c r="A19" s="73" t="str">
        <f>'A-N° Sinies Denun'!A19</f>
        <v>Mapfre</v>
      </c>
      <c r="B19" s="33">
        <v>53508</v>
      </c>
      <c r="C19" s="33">
        <v>5784</v>
      </c>
      <c r="D19" s="33">
        <v>26556</v>
      </c>
      <c r="E19" s="13">
        <f t="shared" si="0"/>
        <v>85848</v>
      </c>
      <c r="F19" s="33">
        <v>352343</v>
      </c>
      <c r="G19" s="33"/>
      <c r="H19" s="13">
        <f t="shared" si="1"/>
        <v>438191</v>
      </c>
    </row>
    <row r="20" spans="1:8" ht="14.25">
      <c r="A20" s="73" t="str">
        <f>'A-N° Sinies Denun'!A20</f>
        <v>Mutual de Seguros</v>
      </c>
      <c r="B20" s="33">
        <v>345120</v>
      </c>
      <c r="C20" s="33">
        <v>1883</v>
      </c>
      <c r="D20" s="33">
        <v>17698</v>
      </c>
      <c r="E20" s="13">
        <f t="shared" si="0"/>
        <v>364701</v>
      </c>
      <c r="F20" s="33">
        <v>892478</v>
      </c>
      <c r="G20" s="33"/>
      <c r="H20" s="13">
        <f t="shared" si="1"/>
        <v>1257179</v>
      </c>
    </row>
    <row r="21" spans="1:8" ht="14.25">
      <c r="A21" s="73" t="str">
        <f>'A-N° Sinies Denun'!A21</f>
        <v>Porvenir</v>
      </c>
      <c r="B21" s="33">
        <v>26475</v>
      </c>
      <c r="C21" s="33"/>
      <c r="D21" s="33"/>
      <c r="E21" s="13">
        <f t="shared" si="0"/>
        <v>26475</v>
      </c>
      <c r="F21" s="33">
        <v>59233</v>
      </c>
      <c r="G21" s="33">
        <v>2189</v>
      </c>
      <c r="H21" s="13">
        <f t="shared" si="1"/>
        <v>87897</v>
      </c>
    </row>
    <row r="22" spans="1:8" ht="14.25">
      <c r="A22" s="73" t="str">
        <f>'A-N° Sinies Denun'!A22</f>
        <v>Renta Nacional</v>
      </c>
      <c r="B22" s="33">
        <v>35610</v>
      </c>
      <c r="C22" s="33"/>
      <c r="D22" s="33"/>
      <c r="E22" s="13">
        <f t="shared" si="0"/>
        <v>35610</v>
      </c>
      <c r="F22" s="33">
        <v>25263</v>
      </c>
      <c r="G22" s="33"/>
      <c r="H22" s="13">
        <f t="shared" si="1"/>
        <v>60873</v>
      </c>
    </row>
    <row r="23" spans="1:8" ht="14.25">
      <c r="A23" s="73" t="str">
        <f>'A-N° Sinies Denun'!A23</f>
        <v>Suramericana</v>
      </c>
      <c r="B23" s="33">
        <v>1343431</v>
      </c>
      <c r="C23" s="33">
        <v>14969</v>
      </c>
      <c r="D23" s="33">
        <v>35766</v>
      </c>
      <c r="E23" s="13">
        <f t="shared" si="0"/>
        <v>1394166</v>
      </c>
      <c r="F23" s="33">
        <v>3658463</v>
      </c>
      <c r="G23" s="33"/>
      <c r="H23" s="13">
        <f t="shared" si="1"/>
        <v>5052629</v>
      </c>
    </row>
    <row r="24" spans="1:8" ht="14.25">
      <c r="A24" s="77" t="str">
        <f>'A-N° Sinies Denun'!A24</f>
        <v>Zenit</v>
      </c>
      <c r="B24" s="40">
        <v>369108</v>
      </c>
      <c r="C24" s="40">
        <v>7544</v>
      </c>
      <c r="D24" s="40"/>
      <c r="E24" s="78">
        <f>SUM(B24:D24)</f>
        <v>376652</v>
      </c>
      <c r="F24" s="40">
        <v>902572</v>
      </c>
      <c r="G24" s="40"/>
      <c r="H24" s="78">
        <f t="shared" si="1"/>
        <v>1279224</v>
      </c>
    </row>
    <row r="25" spans="1:4" s="81" customFormat="1" ht="6">
      <c r="A25" s="79"/>
      <c r="B25" s="79"/>
      <c r="C25" s="80"/>
      <c r="D25" s="80"/>
    </row>
    <row r="26" spans="1:246" s="73" customFormat="1" ht="14.25">
      <c r="A26" s="73" t="s">
        <v>11</v>
      </c>
      <c r="B26" s="33">
        <f aca="true" t="shared" si="2" ref="B26:H26">SUM(B10:B24)</f>
        <v>5447391</v>
      </c>
      <c r="C26" s="33">
        <f t="shared" si="2"/>
        <v>1270988</v>
      </c>
      <c r="D26" s="33">
        <f t="shared" si="2"/>
        <v>1646782</v>
      </c>
      <c r="E26" s="33">
        <f t="shared" si="2"/>
        <v>8365161</v>
      </c>
      <c r="F26" s="33">
        <f t="shared" si="2"/>
        <v>12174266</v>
      </c>
      <c r="G26" s="33">
        <f t="shared" si="2"/>
        <v>948990</v>
      </c>
      <c r="H26" s="33">
        <f t="shared" si="2"/>
        <v>21488417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</row>
    <row r="27" spans="1:8" s="81" customFormat="1" ht="6">
      <c r="A27" s="82"/>
      <c r="B27" s="83"/>
      <c r="C27" s="84"/>
      <c r="D27" s="84"/>
      <c r="E27" s="85"/>
      <c r="F27" s="85"/>
      <c r="G27" s="85"/>
      <c r="H27" s="85"/>
    </row>
    <row r="28" spans="1:4" ht="14.25">
      <c r="A28" s="14"/>
      <c r="B28" s="15"/>
      <c r="C28" s="16"/>
      <c r="D28" s="16"/>
    </row>
  </sheetData>
  <sheetProtection/>
  <mergeCells count="1">
    <mergeCell ref="B7:E7"/>
  </mergeCells>
  <printOptions/>
  <pageMargins left="1.1811023622047245" right="0.2362204724409449" top="0.8267716535433072" bottom="0.4330708661417323" header="0" footer="0"/>
  <pageSetup orientation="landscape" paperSize="9" r:id="rId1"/>
  <ignoredErrors>
    <ignoredError sqref="E9:G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G30"/>
  <sheetViews>
    <sheetView zoomScalePageLayoutView="0" workbookViewId="0" topLeftCell="A5">
      <selection activeCell="A11" sqref="A11"/>
    </sheetView>
  </sheetViews>
  <sheetFormatPr defaultColWidth="11.421875" defaultRowHeight="12.75"/>
  <cols>
    <col min="1" max="1" width="22.421875" style="34" customWidth="1"/>
    <col min="2" max="2" width="12.421875" style="34" customWidth="1"/>
    <col min="3" max="3" width="19.28125" style="34" customWidth="1"/>
    <col min="4" max="4" width="20.421875" style="34" customWidth="1"/>
    <col min="5" max="5" width="23.00390625" style="34" customWidth="1"/>
    <col min="6" max="6" width="22.28125" style="34" customWidth="1"/>
    <col min="7" max="7" width="37.421875" style="34" customWidth="1"/>
    <col min="8" max="8" width="37.421875" style="34" bestFit="1" customWidth="1"/>
    <col min="9" max="16384" width="11.421875" style="34" customWidth="1"/>
  </cols>
  <sheetData>
    <row r="3" ht="14.25">
      <c r="A3" s="1" t="s">
        <v>62</v>
      </c>
    </row>
    <row r="4" spans="1:6" ht="14.25">
      <c r="A4" s="71"/>
      <c r="B4" s="17"/>
      <c r="C4" s="17"/>
      <c r="D4" s="17"/>
      <c r="E4" s="17"/>
      <c r="F4" s="17"/>
    </row>
    <row r="5" spans="1:6" ht="14.25">
      <c r="A5" s="71" t="s">
        <v>46</v>
      </c>
      <c r="B5" s="17"/>
      <c r="C5" s="17"/>
      <c r="D5" s="17"/>
      <c r="E5" s="17"/>
      <c r="F5" s="17"/>
    </row>
    <row r="6" spans="1:6" ht="14.25">
      <c r="A6" s="71" t="str">
        <f>'D-Sinies Pag Direc'!A6</f>
        <v>      (entre el 1 de enero y 30 de septiembre de 2021, montos expresados en miles de pesos de septiembre de 2021)</v>
      </c>
      <c r="B6" s="72"/>
      <c r="C6" s="17"/>
      <c r="D6" s="76"/>
      <c r="E6" s="76"/>
      <c r="F6" s="76"/>
    </row>
    <row r="7" spans="1:6" ht="22.5" customHeight="1">
      <c r="A7" s="90"/>
      <c r="B7" s="138" t="s">
        <v>78</v>
      </c>
      <c r="C7" s="138"/>
      <c r="D7" s="11" t="s">
        <v>48</v>
      </c>
      <c r="E7" s="11" t="s">
        <v>49</v>
      </c>
      <c r="F7" s="12" t="s">
        <v>50</v>
      </c>
    </row>
    <row r="8" spans="1:6" ht="14.25">
      <c r="A8" s="17" t="s">
        <v>1</v>
      </c>
      <c r="B8" s="12" t="s">
        <v>51</v>
      </c>
      <c r="C8" s="12" t="s">
        <v>52</v>
      </c>
      <c r="D8" s="11" t="s">
        <v>79</v>
      </c>
      <c r="E8" s="11" t="s">
        <v>53</v>
      </c>
      <c r="F8" s="12" t="s">
        <v>54</v>
      </c>
    </row>
    <row r="9" spans="1:6" ht="14.25">
      <c r="A9" s="17"/>
      <c r="B9" s="86"/>
      <c r="C9" s="87"/>
      <c r="D9" s="11" t="s">
        <v>80</v>
      </c>
      <c r="E9" s="11" t="s">
        <v>55</v>
      </c>
      <c r="F9" s="12" t="s">
        <v>56</v>
      </c>
    </row>
    <row r="10" spans="1:6" ht="15" thickBot="1">
      <c r="A10" s="91"/>
      <c r="B10" s="92" t="s">
        <v>57</v>
      </c>
      <c r="C10" s="92" t="s">
        <v>58</v>
      </c>
      <c r="D10" s="92" t="s">
        <v>59</v>
      </c>
      <c r="E10" s="92" t="s">
        <v>60</v>
      </c>
      <c r="F10" s="92" t="s">
        <v>61</v>
      </c>
    </row>
    <row r="11" spans="1:7" ht="15" thickTop="1">
      <c r="A11" s="52" t="str">
        <f>'D-Sinies Pag Direc'!A10</f>
        <v>Bci</v>
      </c>
      <c r="B11" s="88">
        <f>'D-Sinies Pag Direc'!H10</f>
        <v>5500152</v>
      </c>
      <c r="C11" s="33">
        <v>1554373</v>
      </c>
      <c r="D11" s="33">
        <v>1482842</v>
      </c>
      <c r="E11" s="33">
        <v>3039668</v>
      </c>
      <c r="F11" s="89">
        <f aca="true" t="shared" si="0" ref="F11:F17">SUM(B11:D11)-E11</f>
        <v>5497699</v>
      </c>
      <c r="G11" s="33"/>
    </row>
    <row r="12" spans="1:7" ht="14.25">
      <c r="A12" s="52" t="str">
        <f>'D-Sinies Pag Direc'!A11</f>
        <v>BNP PARIBAS CARDIF</v>
      </c>
      <c r="B12" s="88">
        <f>'D-Sinies Pag Direc'!H11</f>
        <v>426344</v>
      </c>
      <c r="C12" s="33">
        <v>191846</v>
      </c>
      <c r="D12" s="33">
        <v>187844</v>
      </c>
      <c r="E12" s="33">
        <v>537974</v>
      </c>
      <c r="F12" s="89">
        <f t="shared" si="0"/>
        <v>268060</v>
      </c>
      <c r="G12" s="33"/>
    </row>
    <row r="13" spans="1:7" ht="14.25">
      <c r="A13" s="52" t="str">
        <f>'D-Sinies Pag Direc'!A12</f>
        <v>Bupa</v>
      </c>
      <c r="B13" s="88">
        <f>'D-Sinies Pag Direc'!H12</f>
        <v>1625</v>
      </c>
      <c r="C13" s="33">
        <v>49294</v>
      </c>
      <c r="D13" s="33">
        <v>28478</v>
      </c>
      <c r="E13" s="33">
        <v>101105</v>
      </c>
      <c r="F13" s="89">
        <f t="shared" si="0"/>
        <v>-21708</v>
      </c>
      <c r="G13" s="33"/>
    </row>
    <row r="14" spans="1:7" ht="14.25">
      <c r="A14" s="52" t="str">
        <f>'D-Sinies Pag Direc'!A13</f>
        <v>Chilena Consolidada</v>
      </c>
      <c r="B14" s="88">
        <f>'D-Sinies Pag Direc'!H13</f>
        <v>20350</v>
      </c>
      <c r="C14" s="33">
        <v>25459</v>
      </c>
      <c r="D14" s="33">
        <v>6804</v>
      </c>
      <c r="E14" s="33">
        <v>25098</v>
      </c>
      <c r="F14" s="89">
        <f t="shared" si="0"/>
        <v>27515</v>
      </c>
      <c r="G14" s="33"/>
    </row>
    <row r="15" spans="1:7" ht="14.25">
      <c r="A15" s="52" t="str">
        <f>'D-Sinies Pag Direc'!A14</f>
        <v>Chubb</v>
      </c>
      <c r="B15" s="88">
        <f>'D-Sinies Pag Direc'!H14</f>
        <v>248397</v>
      </c>
      <c r="C15" s="33">
        <v>116703</v>
      </c>
      <c r="D15" s="33">
        <v>127702</v>
      </c>
      <c r="E15" s="33">
        <v>250097</v>
      </c>
      <c r="F15" s="89">
        <f t="shared" si="0"/>
        <v>242705</v>
      </c>
      <c r="G15" s="33"/>
    </row>
    <row r="16" spans="1:7" ht="14.25">
      <c r="A16" s="52" t="str">
        <f>'D-Sinies Pag Direc'!A15</f>
        <v>Consorcio Nacional</v>
      </c>
      <c r="B16" s="88">
        <f>'D-Sinies Pag Direc'!H15</f>
        <v>977158</v>
      </c>
      <c r="C16" s="33">
        <v>96453</v>
      </c>
      <c r="D16" s="33">
        <v>267020</v>
      </c>
      <c r="E16" s="33">
        <v>401239</v>
      </c>
      <c r="F16" s="89">
        <f t="shared" si="0"/>
        <v>939392</v>
      </c>
      <c r="G16" s="33"/>
    </row>
    <row r="17" spans="1:7" ht="14.25">
      <c r="A17" s="52" t="s">
        <v>99</v>
      </c>
      <c r="B17" s="88">
        <f>'D-Sinies Pag Direc'!H16</f>
        <v>27761</v>
      </c>
      <c r="C17" s="33">
        <v>35264</v>
      </c>
      <c r="D17" s="33">
        <v>8152</v>
      </c>
      <c r="E17" s="33">
        <v>0</v>
      </c>
      <c r="F17" s="89">
        <f t="shared" si="0"/>
        <v>71177</v>
      </c>
      <c r="G17" s="33"/>
    </row>
    <row r="18" spans="1:7" ht="14.25">
      <c r="A18" s="52" t="str">
        <f>'D-Sinies Pag Direc'!A17</f>
        <v>HDI</v>
      </c>
      <c r="B18" s="88">
        <f>'D-Sinies Pag Direc'!H17</f>
        <v>5223514</v>
      </c>
      <c r="C18" s="33">
        <v>1002483</v>
      </c>
      <c r="D18" s="33">
        <v>1622656</v>
      </c>
      <c r="E18" s="33">
        <v>2236787</v>
      </c>
      <c r="F18" s="89">
        <f aca="true" t="shared" si="1" ref="F18:F25">SUM(B18:D18)-E18</f>
        <v>5611866</v>
      </c>
      <c r="G18" s="33"/>
    </row>
    <row r="19" spans="1:7" ht="14.25">
      <c r="A19" s="52" t="str">
        <f>'D-Sinies Pag Direc'!A18</f>
        <v>Liberty</v>
      </c>
      <c r="B19" s="88">
        <f>'D-Sinies Pag Direc'!H18</f>
        <v>887123</v>
      </c>
      <c r="C19" s="33">
        <v>417857</v>
      </c>
      <c r="D19" s="33">
        <v>161780</v>
      </c>
      <c r="E19" s="33">
        <v>938102</v>
      </c>
      <c r="F19" s="89">
        <f t="shared" si="1"/>
        <v>528658</v>
      </c>
      <c r="G19" s="33"/>
    </row>
    <row r="20" spans="1:7" ht="14.25">
      <c r="A20" s="52" t="str">
        <f>'D-Sinies Pag Direc'!A19</f>
        <v>Mapfre</v>
      </c>
      <c r="B20" s="88">
        <f>'D-Sinies Pag Direc'!H19</f>
        <v>438191</v>
      </c>
      <c r="C20" s="33">
        <v>168624</v>
      </c>
      <c r="D20" s="33">
        <v>129518</v>
      </c>
      <c r="E20" s="33">
        <v>392029</v>
      </c>
      <c r="F20" s="89">
        <f t="shared" si="1"/>
        <v>344304</v>
      </c>
      <c r="G20" s="33"/>
    </row>
    <row r="21" spans="1:7" ht="14.25">
      <c r="A21" s="52" t="str">
        <f>'D-Sinies Pag Direc'!A20</f>
        <v>Mutual de Seguros</v>
      </c>
      <c r="B21" s="88">
        <f>'D-Sinies Pag Direc'!H20</f>
        <v>1257179</v>
      </c>
      <c r="C21" s="33">
        <v>257210</v>
      </c>
      <c r="D21" s="33">
        <v>340551</v>
      </c>
      <c r="E21" s="33">
        <v>542628</v>
      </c>
      <c r="F21" s="89">
        <f t="shared" si="1"/>
        <v>1312312</v>
      </c>
      <c r="G21" s="33"/>
    </row>
    <row r="22" spans="1:7" ht="14.25">
      <c r="A22" s="52" t="str">
        <f>'D-Sinies Pag Direc'!A21</f>
        <v>Porvenir</v>
      </c>
      <c r="B22" s="88">
        <f>'D-Sinies Pag Direc'!H21</f>
        <v>87897</v>
      </c>
      <c r="C22" s="33">
        <v>33524</v>
      </c>
      <c r="D22" s="33">
        <v>21372</v>
      </c>
      <c r="E22" s="33">
        <v>57758</v>
      </c>
      <c r="F22" s="89">
        <f t="shared" si="1"/>
        <v>85035</v>
      </c>
      <c r="G22" s="33"/>
    </row>
    <row r="23" spans="1:7" ht="14.25">
      <c r="A23" s="52" t="str">
        <f>'D-Sinies Pag Direc'!A22</f>
        <v>Renta Nacional</v>
      </c>
      <c r="B23" s="88">
        <f>'D-Sinies Pag Direc'!H22</f>
        <v>60873</v>
      </c>
      <c r="C23" s="33">
        <v>22503</v>
      </c>
      <c r="D23" s="33">
        <v>29485</v>
      </c>
      <c r="E23" s="33">
        <v>12575</v>
      </c>
      <c r="F23" s="89">
        <f>SUM(B23:D23)-E23</f>
        <v>100286</v>
      </c>
      <c r="G23" s="33"/>
    </row>
    <row r="24" spans="1:7" ht="14.25">
      <c r="A24" s="52" t="str">
        <f>'D-Sinies Pag Direc'!A23</f>
        <v>Suramericana</v>
      </c>
      <c r="B24" s="88">
        <f>'D-Sinies Pag Direc'!H23</f>
        <v>5052629</v>
      </c>
      <c r="C24" s="33">
        <v>842154</v>
      </c>
      <c r="D24" s="33">
        <v>961315</v>
      </c>
      <c r="E24" s="33">
        <v>1565982</v>
      </c>
      <c r="F24" s="89">
        <f t="shared" si="1"/>
        <v>5290116</v>
      </c>
      <c r="G24" s="33"/>
    </row>
    <row r="25" spans="1:7" ht="14.25">
      <c r="A25" s="60" t="str">
        <f>'D-Sinies Pag Direc'!A24</f>
        <v>Zenit</v>
      </c>
      <c r="B25" s="93">
        <f>'D-Sinies Pag Direc'!H24</f>
        <v>1279224</v>
      </c>
      <c r="C25" s="40">
        <v>234485</v>
      </c>
      <c r="D25" s="40">
        <v>333669</v>
      </c>
      <c r="E25" s="40">
        <v>608827</v>
      </c>
      <c r="F25" s="94">
        <f t="shared" si="1"/>
        <v>1238551</v>
      </c>
      <c r="G25" s="33"/>
    </row>
    <row r="26" spans="1:6" s="45" customFormat="1" ht="6">
      <c r="A26" s="79"/>
      <c r="B26" s="79"/>
      <c r="C26" s="80"/>
      <c r="D26" s="80"/>
      <c r="E26" s="80"/>
      <c r="F26" s="81"/>
    </row>
    <row r="27" spans="1:6" ht="14.25">
      <c r="A27" s="17" t="s">
        <v>11</v>
      </c>
      <c r="B27" s="88">
        <f>SUM(B11:B25)</f>
        <v>21488417</v>
      </c>
      <c r="C27" s="88">
        <f>SUM(C11:C25)</f>
        <v>5048232</v>
      </c>
      <c r="D27" s="88">
        <f>SUM(D11:D25)</f>
        <v>5709188</v>
      </c>
      <c r="E27" s="88">
        <f>SUM(E11:E25)</f>
        <v>10709869</v>
      </c>
      <c r="F27" s="89">
        <f>+B27+C27+D27-E27</f>
        <v>21535968</v>
      </c>
    </row>
    <row r="28" spans="1:6" s="45" customFormat="1" ht="6">
      <c r="A28" s="82"/>
      <c r="B28" s="83"/>
      <c r="C28" s="84"/>
      <c r="D28" s="84"/>
      <c r="E28" s="84"/>
      <c r="F28" s="85"/>
    </row>
    <row r="30" spans="1:7" ht="14.25">
      <c r="A30" s="17"/>
      <c r="B30" s="30"/>
      <c r="C30" s="28"/>
      <c r="D30" s="28"/>
      <c r="E30" s="28"/>
      <c r="F30" s="51"/>
      <c r="G30" s="51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  <ignoredErrors>
    <ignoredError sqref="B10:E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46"/>
  <sheetViews>
    <sheetView zoomScalePageLayoutView="0" workbookViewId="0" topLeftCell="A4">
      <selection activeCell="A17" sqref="A17:IV17"/>
    </sheetView>
  </sheetViews>
  <sheetFormatPr defaultColWidth="11.421875" defaultRowHeight="12.75"/>
  <cols>
    <col min="1" max="1" width="34.00390625" style="20" customWidth="1"/>
    <col min="2" max="2" width="12.7109375" style="20" customWidth="1"/>
    <col min="3" max="3" width="17.57421875" style="20" customWidth="1"/>
    <col min="4" max="4" width="15.28125" style="20" customWidth="1"/>
    <col min="5" max="5" width="15.00390625" style="20" customWidth="1"/>
    <col min="6" max="6" width="16.8515625" style="20" customWidth="1"/>
    <col min="7" max="7" width="12.7109375" style="20" customWidth="1"/>
    <col min="8" max="8" width="11.7109375" style="20" customWidth="1"/>
    <col min="9" max="9" width="15.7109375" style="20" customWidth="1"/>
    <col min="10" max="10" width="29.7109375" style="20" bestFit="1" customWidth="1"/>
    <col min="11" max="11" width="23.57421875" style="20" bestFit="1" customWidth="1"/>
    <col min="12" max="16384" width="11.421875" style="20" customWidth="1"/>
  </cols>
  <sheetData>
    <row r="1" ht="14.25">
      <c r="A1" s="18"/>
    </row>
    <row r="3" ht="14.25">
      <c r="A3" s="1" t="s">
        <v>62</v>
      </c>
    </row>
    <row r="4" ht="14.25">
      <c r="A4" s="18"/>
    </row>
    <row r="5" spans="1:2" ht="14.25">
      <c r="A5" s="19" t="s">
        <v>0</v>
      </c>
      <c r="B5" s="136"/>
    </row>
    <row r="6" spans="1:9" ht="14.25">
      <c r="A6" s="97" t="str">
        <f>'A-N° Sinies Denun'!$A$6</f>
        <v>      (entre el 1 de enero y  30 de septiembre de 2021)</v>
      </c>
      <c r="B6" s="98"/>
      <c r="C6" s="99"/>
      <c r="D6" s="99"/>
      <c r="E6" s="99"/>
      <c r="F6" s="99"/>
      <c r="G6" s="99"/>
      <c r="H6" s="99"/>
      <c r="I6" s="99"/>
    </row>
    <row r="7" spans="1:2" s="100" customFormat="1" ht="6">
      <c r="A7" s="110"/>
      <c r="B7" s="111"/>
    </row>
    <row r="8" spans="1:9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95" t="s">
        <v>85</v>
      </c>
      <c r="G8" s="21" t="s">
        <v>6</v>
      </c>
      <c r="H8" s="21" t="s">
        <v>7</v>
      </c>
      <c r="I8" s="21" t="s">
        <v>8</v>
      </c>
    </row>
    <row r="9" spans="1:9" s="100" customFormat="1" ht="6.75" thickBot="1">
      <c r="A9" s="112"/>
      <c r="B9" s="112"/>
      <c r="C9" s="112"/>
      <c r="D9" s="112"/>
      <c r="E9" s="112"/>
      <c r="F9" s="112"/>
      <c r="G9" s="112"/>
      <c r="H9" s="112"/>
      <c r="I9" s="112"/>
    </row>
    <row r="10" spans="1:9" ht="15" thickTop="1">
      <c r="A10" s="73" t="str">
        <f>'A-N° Sinies Denun'!A10</f>
        <v>Bci</v>
      </c>
      <c r="B10" s="33">
        <v>896593</v>
      </c>
      <c r="C10" s="33">
        <v>573618</v>
      </c>
      <c r="D10" s="23">
        <v>91601</v>
      </c>
      <c r="E10" s="23">
        <v>38760</v>
      </c>
      <c r="F10" s="33">
        <v>28063</v>
      </c>
      <c r="G10" s="23">
        <v>39167</v>
      </c>
      <c r="H10" s="23">
        <v>63189</v>
      </c>
      <c r="I10" s="24">
        <f aca="true" t="shared" si="0" ref="I10:I24">SUM(B10:H10)</f>
        <v>1730991</v>
      </c>
    </row>
    <row r="11" spans="1:9" ht="14.25">
      <c r="A11" s="73" t="str">
        <f>'A-N° Sinies Denun'!A11</f>
        <v>BNP PARIBAS CARDIF</v>
      </c>
      <c r="B11" s="33">
        <v>162075</v>
      </c>
      <c r="C11" s="33">
        <v>8160</v>
      </c>
      <c r="D11" s="23">
        <v>0</v>
      </c>
      <c r="E11" s="23">
        <v>0</v>
      </c>
      <c r="F11" s="33">
        <v>839</v>
      </c>
      <c r="G11" s="23">
        <v>0</v>
      </c>
      <c r="H11" s="23">
        <v>177</v>
      </c>
      <c r="I11" s="24">
        <f t="shared" si="0"/>
        <v>171251</v>
      </c>
    </row>
    <row r="12" spans="1:9" ht="14.25">
      <c r="A12" s="73" t="str">
        <f>'A-N° Sinies Denun'!A12</f>
        <v>Bupa</v>
      </c>
      <c r="B12" s="33">
        <v>0</v>
      </c>
      <c r="C12" s="33">
        <v>0</v>
      </c>
      <c r="D12" s="23">
        <v>0</v>
      </c>
      <c r="E12" s="23">
        <v>0</v>
      </c>
      <c r="F12" s="33">
        <v>0</v>
      </c>
      <c r="G12" s="23">
        <v>0</v>
      </c>
      <c r="H12" s="23">
        <v>0</v>
      </c>
      <c r="I12" s="24">
        <f>SUM(B12:H12)</f>
        <v>0</v>
      </c>
    </row>
    <row r="13" spans="1:9" ht="14.25">
      <c r="A13" s="73" t="str">
        <f>'A-N° Sinies Denun'!A13</f>
        <v>Chilena Consolidada</v>
      </c>
      <c r="B13" s="33">
        <v>4507</v>
      </c>
      <c r="C13" s="33">
        <v>1123</v>
      </c>
      <c r="D13" s="23">
        <v>0</v>
      </c>
      <c r="E13" s="23">
        <v>0</v>
      </c>
      <c r="F13" s="33">
        <v>8</v>
      </c>
      <c r="G13" s="23">
        <v>0</v>
      </c>
      <c r="H13" s="23">
        <v>41</v>
      </c>
      <c r="I13" s="24">
        <f t="shared" si="0"/>
        <v>5679</v>
      </c>
    </row>
    <row r="14" spans="1:9" ht="14.25">
      <c r="A14" s="73" t="str">
        <f>'A-N° Sinies Denun'!A14</f>
        <v>Chubb</v>
      </c>
      <c r="B14" s="33">
        <v>0</v>
      </c>
      <c r="C14" s="33">
        <v>0</v>
      </c>
      <c r="D14" s="23">
        <v>0</v>
      </c>
      <c r="E14" s="23">
        <v>3711</v>
      </c>
      <c r="F14" s="33">
        <v>0</v>
      </c>
      <c r="G14" s="23">
        <v>0</v>
      </c>
      <c r="H14" s="23">
        <v>0</v>
      </c>
      <c r="I14" s="24">
        <f t="shared" si="0"/>
        <v>3711</v>
      </c>
    </row>
    <row r="15" spans="1:9" ht="14.25">
      <c r="A15" s="73" t="str">
        <f>'A-N° Sinies Denun'!A15</f>
        <v>Consorcio Nacional</v>
      </c>
      <c r="B15" s="33">
        <v>209314</v>
      </c>
      <c r="C15" s="33">
        <v>51497</v>
      </c>
      <c r="D15" s="23">
        <v>2230</v>
      </c>
      <c r="E15" s="23">
        <v>977</v>
      </c>
      <c r="F15" s="33">
        <v>5841</v>
      </c>
      <c r="G15" s="23">
        <v>4863</v>
      </c>
      <c r="H15" s="23">
        <v>3202</v>
      </c>
      <c r="I15" s="24">
        <f t="shared" si="0"/>
        <v>277924</v>
      </c>
    </row>
    <row r="16" spans="1:9" ht="14.25">
      <c r="A16" s="73" t="s">
        <v>99</v>
      </c>
      <c r="B16" s="33"/>
      <c r="C16" s="33"/>
      <c r="D16" s="23">
        <v>2946</v>
      </c>
      <c r="E16" s="23">
        <v>1480</v>
      </c>
      <c r="F16" s="33"/>
      <c r="G16" s="23"/>
      <c r="H16" s="23">
        <v>103</v>
      </c>
      <c r="I16" s="24">
        <f t="shared" si="0"/>
        <v>4529</v>
      </c>
    </row>
    <row r="17" spans="1:9" ht="14.25">
      <c r="A17" s="73" t="str">
        <f>'A-N° Sinies Denun'!A17</f>
        <v>HDI</v>
      </c>
      <c r="B17" s="33">
        <v>770031</v>
      </c>
      <c r="C17" s="33">
        <v>350367</v>
      </c>
      <c r="D17" s="23">
        <v>55545</v>
      </c>
      <c r="E17" s="23">
        <v>25455</v>
      </c>
      <c r="F17" s="33">
        <v>146642</v>
      </c>
      <c r="G17" s="23">
        <v>9214</v>
      </c>
      <c r="H17" s="23">
        <v>28719</v>
      </c>
      <c r="I17" s="24">
        <f t="shared" si="0"/>
        <v>1385973</v>
      </c>
    </row>
    <row r="18" spans="1:9" ht="14.25">
      <c r="A18" s="73" t="str">
        <f>'A-N° Sinies Denun'!A18</f>
        <v>Liberty</v>
      </c>
      <c r="B18" s="33">
        <v>29834</v>
      </c>
      <c r="C18" s="33">
        <v>27199</v>
      </c>
      <c r="D18" s="23">
        <v>7684</v>
      </c>
      <c r="E18" s="23">
        <v>18618</v>
      </c>
      <c r="F18" s="33">
        <v>706</v>
      </c>
      <c r="G18" s="23">
        <v>26792</v>
      </c>
      <c r="H18" s="23">
        <v>10579</v>
      </c>
      <c r="I18" s="24">
        <f t="shared" si="0"/>
        <v>121412</v>
      </c>
    </row>
    <row r="19" spans="1:9" ht="14.25">
      <c r="A19" s="73" t="str">
        <f>'A-N° Sinies Denun'!A19</f>
        <v>Mapfre</v>
      </c>
      <c r="B19" s="33">
        <v>16623</v>
      </c>
      <c r="C19" s="33">
        <v>8226</v>
      </c>
      <c r="D19" s="23">
        <v>2070</v>
      </c>
      <c r="E19" s="23">
        <v>1064</v>
      </c>
      <c r="F19" s="33">
        <v>0</v>
      </c>
      <c r="G19" s="23">
        <v>543</v>
      </c>
      <c r="H19" s="23">
        <v>5818</v>
      </c>
      <c r="I19" s="24">
        <f t="shared" si="0"/>
        <v>34344</v>
      </c>
    </row>
    <row r="20" spans="1:9" ht="14.25">
      <c r="A20" s="73" t="str">
        <f>'A-N° Sinies Denun'!A20</f>
        <v>Mutual de Seguros</v>
      </c>
      <c r="B20" s="33">
        <v>265825</v>
      </c>
      <c r="C20" s="33">
        <v>108272</v>
      </c>
      <c r="D20" s="23">
        <v>0</v>
      </c>
      <c r="E20" s="23">
        <v>0</v>
      </c>
      <c r="F20" s="33">
        <v>8816</v>
      </c>
      <c r="G20" s="23">
        <v>0</v>
      </c>
      <c r="H20" s="23">
        <v>9728</v>
      </c>
      <c r="I20" s="24">
        <f>SUM(B20:H20)</f>
        <v>392641</v>
      </c>
    </row>
    <row r="21" spans="1:9" ht="14.25">
      <c r="A21" s="73" t="str">
        <f>'A-N° Sinies Denun'!A21</f>
        <v>Porvenir</v>
      </c>
      <c r="B21" s="33">
        <v>6137</v>
      </c>
      <c r="C21" s="33">
        <v>13269</v>
      </c>
      <c r="D21" s="23">
        <v>1845</v>
      </c>
      <c r="E21" s="23">
        <v>0</v>
      </c>
      <c r="F21" s="33">
        <v>139</v>
      </c>
      <c r="G21" s="23">
        <v>0</v>
      </c>
      <c r="H21" s="23">
        <v>192</v>
      </c>
      <c r="I21" s="24">
        <f t="shared" si="0"/>
        <v>21582</v>
      </c>
    </row>
    <row r="22" spans="1:9" ht="14.25">
      <c r="A22" s="73" t="str">
        <f>'A-N° Sinies Denun'!A22</f>
        <v>Renta Nacional</v>
      </c>
      <c r="B22" s="33">
        <v>15598</v>
      </c>
      <c r="C22" s="33">
        <v>4565</v>
      </c>
      <c r="D22" s="23">
        <v>592</v>
      </c>
      <c r="E22" s="23">
        <v>5728</v>
      </c>
      <c r="F22" s="33">
        <v>861</v>
      </c>
      <c r="G22" s="23">
        <v>0</v>
      </c>
      <c r="H22" s="23">
        <v>1079</v>
      </c>
      <c r="I22" s="24">
        <f t="shared" si="0"/>
        <v>28423</v>
      </c>
    </row>
    <row r="23" spans="1:9" ht="14.25">
      <c r="A23" s="73" t="str">
        <f>'A-N° Sinies Denun'!A23</f>
        <v>Suramericana</v>
      </c>
      <c r="B23" s="33">
        <v>1364077</v>
      </c>
      <c r="C23" s="33">
        <v>113349</v>
      </c>
      <c r="D23" s="23">
        <v>6924</v>
      </c>
      <c r="E23" s="23">
        <v>8218</v>
      </c>
      <c r="F23" s="33">
        <v>28865</v>
      </c>
      <c r="G23" s="23">
        <v>13293</v>
      </c>
      <c r="H23" s="23">
        <v>18500</v>
      </c>
      <c r="I23" s="24">
        <f t="shared" si="0"/>
        <v>1553226</v>
      </c>
    </row>
    <row r="24" spans="1:9" ht="14.25">
      <c r="A24" s="73" t="str">
        <f>'A-N° Sinies Denun'!A24</f>
        <v>Zenit</v>
      </c>
      <c r="B24" s="33">
        <v>371840</v>
      </c>
      <c r="C24" s="33">
        <v>72471</v>
      </c>
      <c r="D24" s="23">
        <v>0</v>
      </c>
      <c r="E24" s="23">
        <v>4125</v>
      </c>
      <c r="F24" s="33">
        <v>16059</v>
      </c>
      <c r="G24" s="23">
        <v>0</v>
      </c>
      <c r="H24" s="23">
        <v>3006</v>
      </c>
      <c r="I24" s="24">
        <f t="shared" si="0"/>
        <v>467501</v>
      </c>
    </row>
    <row r="25" spans="1:9" s="100" customFormat="1" ht="6">
      <c r="A25" s="122"/>
      <c r="B25" s="123"/>
      <c r="C25" s="124"/>
      <c r="D25" s="124"/>
      <c r="E25" s="124"/>
      <c r="F25" s="124"/>
      <c r="G25" s="125"/>
      <c r="H25" s="125"/>
      <c r="I25" s="125"/>
    </row>
    <row r="26" spans="1:9" ht="14.25">
      <c r="A26" s="20" t="s">
        <v>11</v>
      </c>
      <c r="B26" s="22">
        <f aca="true" t="shared" si="1" ref="B26:I26">SUM(B10:B24)</f>
        <v>4112454</v>
      </c>
      <c r="C26" s="22">
        <f t="shared" si="1"/>
        <v>1332116</v>
      </c>
      <c r="D26" s="22">
        <f t="shared" si="1"/>
        <v>171437</v>
      </c>
      <c r="E26" s="22">
        <f t="shared" si="1"/>
        <v>108136</v>
      </c>
      <c r="F26" s="22">
        <f t="shared" si="1"/>
        <v>236839</v>
      </c>
      <c r="G26" s="22">
        <f t="shared" si="1"/>
        <v>93872</v>
      </c>
      <c r="H26" s="22">
        <f t="shared" si="1"/>
        <v>144333</v>
      </c>
      <c r="I26" s="22">
        <f t="shared" si="1"/>
        <v>6199187</v>
      </c>
    </row>
    <row r="27" spans="1:9" s="100" customFormat="1" ht="12.75" customHeight="1">
      <c r="A27" s="101"/>
      <c r="B27" s="102"/>
      <c r="C27" s="103"/>
      <c r="D27" s="103"/>
      <c r="E27" s="103"/>
      <c r="F27" s="103"/>
      <c r="G27" s="104"/>
      <c r="H27" s="105"/>
      <c r="I27" s="105"/>
    </row>
    <row r="29" spans="2:7" ht="14.25">
      <c r="B29" s="33"/>
      <c r="C29" s="96"/>
      <c r="F29" s="96"/>
      <c r="G29" s="23"/>
    </row>
    <row r="30" spans="2:5" ht="14.25">
      <c r="B30" s="33"/>
      <c r="C30" s="96"/>
      <c r="E30" s="23"/>
    </row>
    <row r="31" spans="2:5" ht="14.25">
      <c r="B31" s="33">
        <v>357305</v>
      </c>
      <c r="C31" s="96"/>
      <c r="E31" s="23"/>
    </row>
    <row r="32" spans="2:5" ht="14.25">
      <c r="B32" s="33">
        <v>67750</v>
      </c>
      <c r="C32" s="96"/>
      <c r="E32" s="23"/>
    </row>
    <row r="33" ht="14.25">
      <c r="B33" s="23">
        <v>0</v>
      </c>
    </row>
    <row r="34" ht="14.25">
      <c r="B34" s="23">
        <v>3756</v>
      </c>
    </row>
    <row r="35" spans="1:4" ht="14.25">
      <c r="A35" s="96"/>
      <c r="B35" s="33">
        <v>14585</v>
      </c>
      <c r="C35" s="96"/>
      <c r="D35" s="96"/>
    </row>
    <row r="36" spans="1:4" ht="14.25">
      <c r="A36" s="23"/>
      <c r="B36" s="23">
        <v>0</v>
      </c>
      <c r="C36" s="23"/>
      <c r="D36" s="23"/>
    </row>
    <row r="37" ht="14.25">
      <c r="B37" s="23">
        <v>2466</v>
      </c>
    </row>
    <row r="38" ht="14.25">
      <c r="B38" s="23"/>
    </row>
    <row r="39" ht="14.25">
      <c r="B39" s="23"/>
    </row>
    <row r="40" ht="14.25">
      <c r="B40" s="23"/>
    </row>
    <row r="44" ht="14.25">
      <c r="B44" s="23"/>
    </row>
    <row r="45" ht="14.25">
      <c r="B45" s="23"/>
    </row>
    <row r="46" ht="14.25">
      <c r="B46" s="23"/>
    </row>
  </sheetData>
  <sheetProtection/>
  <printOptions/>
  <pageMargins left="1.1811023622047245" right="0.2362204724409449" top="0.84" bottom="0.4330708661417323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48"/>
  <sheetViews>
    <sheetView zoomScalePageLayoutView="0" workbookViewId="0" topLeftCell="A4">
      <selection activeCell="A17" sqref="A17:IV17"/>
    </sheetView>
  </sheetViews>
  <sheetFormatPr defaultColWidth="11.421875" defaultRowHeight="12.75"/>
  <cols>
    <col min="1" max="1" width="22.421875" style="34" customWidth="1"/>
    <col min="2" max="9" width="15.57421875" style="34" customWidth="1"/>
    <col min="10" max="16384" width="11.421875" style="34" customWidth="1"/>
  </cols>
  <sheetData>
    <row r="3" ht="14.25">
      <c r="A3" s="1" t="s">
        <v>62</v>
      </c>
    </row>
    <row r="5" spans="1:9" ht="14.25">
      <c r="A5" s="18" t="s">
        <v>12</v>
      </c>
      <c r="B5" s="19"/>
      <c r="C5" s="20"/>
      <c r="D5" s="20"/>
      <c r="E5" s="20"/>
      <c r="F5" s="20"/>
      <c r="G5" s="20"/>
      <c r="H5" s="20"/>
      <c r="I5" s="20"/>
    </row>
    <row r="6" spans="1:9" ht="14.25">
      <c r="A6" s="97" t="str">
        <f>'D-Sinies Pag Direc'!$A$6</f>
        <v>      (entre el 1 de enero y 30 de septiembre de 2021, montos expresados en miles de pesos de septiembre de 2021)</v>
      </c>
      <c r="B6" s="98"/>
      <c r="C6" s="99"/>
      <c r="D6" s="99"/>
      <c r="E6" s="99"/>
      <c r="F6" s="99"/>
      <c r="G6" s="99"/>
      <c r="H6" s="99"/>
      <c r="I6" s="99"/>
    </row>
    <row r="7" spans="1:9" s="45" customFormat="1" ht="6">
      <c r="A7" s="110"/>
      <c r="B7" s="111"/>
      <c r="C7" s="100"/>
      <c r="D7" s="100"/>
      <c r="E7" s="100"/>
      <c r="F7" s="100"/>
      <c r="G7" s="100"/>
      <c r="H7" s="100"/>
      <c r="I7" s="100"/>
    </row>
    <row r="8" spans="1:9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85</v>
      </c>
      <c r="G8" s="21" t="s">
        <v>6</v>
      </c>
      <c r="H8" s="21" t="s">
        <v>7</v>
      </c>
      <c r="I8" s="21" t="s">
        <v>8</v>
      </c>
    </row>
    <row r="9" spans="1:9" s="45" customFormat="1" ht="6.75" thickBot="1">
      <c r="A9" s="112"/>
      <c r="B9" s="112"/>
      <c r="C9" s="112"/>
      <c r="D9" s="112"/>
      <c r="E9" s="112"/>
      <c r="F9" s="112"/>
      <c r="G9" s="112"/>
      <c r="H9" s="112"/>
      <c r="I9" s="112"/>
    </row>
    <row r="10" spans="1:9" ht="15" thickTop="1">
      <c r="A10" s="52" t="str">
        <f>'F-N° Seg Contrat'!A10</f>
        <v>Bci</v>
      </c>
      <c r="B10" s="33">
        <v>5921282</v>
      </c>
      <c r="C10" s="33">
        <v>4763329</v>
      </c>
      <c r="D10" s="33">
        <v>2044609</v>
      </c>
      <c r="E10" s="33">
        <v>1491643</v>
      </c>
      <c r="F10" s="33">
        <v>1073396</v>
      </c>
      <c r="G10" s="33">
        <v>870539</v>
      </c>
      <c r="H10" s="33">
        <v>458478</v>
      </c>
      <c r="I10" s="24">
        <f aca="true" t="shared" si="0" ref="I10:I16">SUM(B10:H10)</f>
        <v>16623276</v>
      </c>
    </row>
    <row r="11" spans="1:9" ht="14.25">
      <c r="A11" s="52" t="str">
        <f>'F-N° Seg Contrat'!A11</f>
        <v>BNP PARIBAS CARDIF</v>
      </c>
      <c r="B11" s="33">
        <v>722536</v>
      </c>
      <c r="C11" s="33">
        <v>64576</v>
      </c>
      <c r="D11" s="33">
        <v>0</v>
      </c>
      <c r="E11" s="33">
        <v>0</v>
      </c>
      <c r="F11" s="33">
        <v>30942</v>
      </c>
      <c r="G11" s="33">
        <v>0</v>
      </c>
      <c r="H11" s="33">
        <v>832</v>
      </c>
      <c r="I11" s="24">
        <f t="shared" si="0"/>
        <v>818886</v>
      </c>
    </row>
    <row r="12" spans="1:9" ht="14.25">
      <c r="A12" s="52" t="str">
        <f>'F-N° Seg Contrat'!A12</f>
        <v>Bupa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24">
        <f t="shared" si="0"/>
        <v>0</v>
      </c>
    </row>
    <row r="13" spans="1:9" ht="14.25">
      <c r="A13" s="52" t="str">
        <f>'F-N° Seg Contrat'!A13</f>
        <v>Chilena Consolidada</v>
      </c>
      <c r="B13" s="33">
        <v>27722</v>
      </c>
      <c r="C13" s="33">
        <v>9775</v>
      </c>
      <c r="D13" s="33">
        <v>0</v>
      </c>
      <c r="E13" s="33">
        <v>0</v>
      </c>
      <c r="F13" s="33">
        <v>407</v>
      </c>
      <c r="G13" s="33">
        <v>0</v>
      </c>
      <c r="H13" s="33">
        <v>380</v>
      </c>
      <c r="I13" s="24">
        <f t="shared" si="0"/>
        <v>38284</v>
      </c>
    </row>
    <row r="14" spans="1:9" ht="14.25">
      <c r="A14" s="52" t="str">
        <f>'F-N° Seg Contrat'!A14</f>
        <v>Chubb</v>
      </c>
      <c r="B14" s="33">
        <v>0</v>
      </c>
      <c r="C14" s="33">
        <v>0</v>
      </c>
      <c r="D14" s="33">
        <v>0</v>
      </c>
      <c r="E14" s="33">
        <v>1125843</v>
      </c>
      <c r="F14" s="33">
        <v>0</v>
      </c>
      <c r="G14" s="33">
        <v>0</v>
      </c>
      <c r="H14" s="33">
        <v>0</v>
      </c>
      <c r="I14" s="24">
        <f t="shared" si="0"/>
        <v>1125843</v>
      </c>
    </row>
    <row r="15" spans="1:9" ht="14.25">
      <c r="A15" s="52" t="str">
        <f>'F-N° Seg Contrat'!A15</f>
        <v>Consorcio Nacional</v>
      </c>
      <c r="B15" s="33">
        <v>1275409</v>
      </c>
      <c r="C15" s="33">
        <v>457834</v>
      </c>
      <c r="D15" s="33">
        <v>35262</v>
      </c>
      <c r="E15" s="33">
        <v>21503</v>
      </c>
      <c r="F15" s="33">
        <v>206432</v>
      </c>
      <c r="G15" s="33">
        <v>102844</v>
      </c>
      <c r="H15" s="33">
        <v>19727</v>
      </c>
      <c r="I15" s="24">
        <f t="shared" si="0"/>
        <v>2119011</v>
      </c>
    </row>
    <row r="16" spans="1:9" ht="14.25">
      <c r="A16" s="52" t="s">
        <v>99</v>
      </c>
      <c r="B16" s="33">
        <v>0</v>
      </c>
      <c r="C16" s="33"/>
      <c r="D16" s="33">
        <v>41403</v>
      </c>
      <c r="E16" s="33">
        <v>116158</v>
      </c>
      <c r="F16" s="33"/>
      <c r="G16" s="33"/>
      <c r="H16" s="33">
        <v>2721</v>
      </c>
      <c r="I16" s="24">
        <f t="shared" si="0"/>
        <v>160282</v>
      </c>
    </row>
    <row r="17" spans="1:9" ht="14.25">
      <c r="A17" s="52" t="str">
        <f>'F-N° Seg Contrat'!A17</f>
        <v>HDI</v>
      </c>
      <c r="B17" s="33">
        <v>4674416</v>
      </c>
      <c r="C17" s="33">
        <v>2817978</v>
      </c>
      <c r="D17" s="33">
        <v>1100859</v>
      </c>
      <c r="E17" s="33">
        <v>951383</v>
      </c>
      <c r="F17" s="33">
        <v>4702537</v>
      </c>
      <c r="G17" s="33">
        <v>195847</v>
      </c>
      <c r="H17" s="33">
        <v>192870</v>
      </c>
      <c r="I17" s="24">
        <f aca="true" t="shared" si="1" ref="I17:I24">SUM(B17:H17)</f>
        <v>14635890</v>
      </c>
    </row>
    <row r="18" spans="1:9" ht="14.25">
      <c r="A18" s="52" t="str">
        <f>'F-N° Seg Contrat'!A18</f>
        <v>Liberty</v>
      </c>
      <c r="B18" s="33">
        <v>294346</v>
      </c>
      <c r="C18" s="33">
        <v>241842</v>
      </c>
      <c r="D18" s="33">
        <v>127065</v>
      </c>
      <c r="E18" s="33">
        <v>1265606</v>
      </c>
      <c r="F18" s="33">
        <v>29789</v>
      </c>
      <c r="G18" s="33">
        <v>547209</v>
      </c>
      <c r="H18" s="33">
        <v>111345</v>
      </c>
      <c r="I18" s="24">
        <f t="shared" si="1"/>
        <v>2617202</v>
      </c>
    </row>
    <row r="19" spans="1:9" ht="14.25">
      <c r="A19" s="52" t="str">
        <f>'F-N° Seg Contrat'!A19</f>
        <v>Mapfre</v>
      </c>
      <c r="B19" s="33">
        <v>164765</v>
      </c>
      <c r="C19" s="33">
        <v>71774</v>
      </c>
      <c r="D19" s="33">
        <v>37781</v>
      </c>
      <c r="E19" s="33">
        <v>22058</v>
      </c>
      <c r="F19" s="33">
        <v>0</v>
      </c>
      <c r="G19" s="33">
        <v>14938</v>
      </c>
      <c r="H19" s="33">
        <v>91978</v>
      </c>
      <c r="I19" s="24">
        <f t="shared" si="1"/>
        <v>403294</v>
      </c>
    </row>
    <row r="20" spans="1:9" ht="14.25">
      <c r="A20" s="52" t="str">
        <f>'F-N° Seg Contrat'!A20</f>
        <v>Mutual de Seguros</v>
      </c>
      <c r="B20" s="33">
        <v>2756417</v>
      </c>
      <c r="C20" s="33">
        <v>1327747</v>
      </c>
      <c r="D20" s="33">
        <v>0</v>
      </c>
      <c r="E20" s="33">
        <v>0</v>
      </c>
      <c r="F20" s="33">
        <v>405274</v>
      </c>
      <c r="G20" s="33">
        <v>0</v>
      </c>
      <c r="H20" s="33">
        <v>118670</v>
      </c>
      <c r="I20" s="24">
        <f t="shared" si="1"/>
        <v>4608108</v>
      </c>
    </row>
    <row r="21" spans="1:9" ht="14.25">
      <c r="A21" s="52" t="str">
        <f>'F-N° Seg Contrat'!A21</f>
        <v>Porvenir</v>
      </c>
      <c r="B21" s="33">
        <v>53816</v>
      </c>
      <c r="C21" s="33">
        <v>106614</v>
      </c>
      <c r="D21" s="33">
        <v>22089</v>
      </c>
      <c r="E21" s="33">
        <v>0</v>
      </c>
      <c r="F21" s="33">
        <v>5483</v>
      </c>
      <c r="G21" s="33">
        <v>0</v>
      </c>
      <c r="H21" s="33">
        <v>2756</v>
      </c>
      <c r="I21" s="24">
        <f t="shared" si="1"/>
        <v>190758</v>
      </c>
    </row>
    <row r="22" spans="1:9" ht="14.25">
      <c r="A22" s="52" t="str">
        <f>'F-N° Seg Contrat'!A22</f>
        <v>Renta Nacional</v>
      </c>
      <c r="B22" s="33">
        <v>85293</v>
      </c>
      <c r="C22" s="33">
        <v>41224</v>
      </c>
      <c r="D22" s="33">
        <v>10750</v>
      </c>
      <c r="E22" s="33">
        <v>510661</v>
      </c>
      <c r="F22" s="33">
        <v>44675</v>
      </c>
      <c r="G22" s="33">
        <v>0</v>
      </c>
      <c r="H22" s="33">
        <v>6129</v>
      </c>
      <c r="I22" s="24">
        <f>SUM(B22:H22)</f>
        <v>698732</v>
      </c>
    </row>
    <row r="23" spans="1:9" ht="14.25">
      <c r="A23" s="52" t="str">
        <f>'F-N° Seg Contrat'!A23</f>
        <v>Suramericana</v>
      </c>
      <c r="B23" s="33">
        <v>7006733</v>
      </c>
      <c r="C23" s="33">
        <v>909439</v>
      </c>
      <c r="D23" s="33">
        <v>133289</v>
      </c>
      <c r="E23" s="33">
        <v>150333</v>
      </c>
      <c r="F23" s="33">
        <v>1039708</v>
      </c>
      <c r="G23" s="33">
        <v>278219</v>
      </c>
      <c r="H23" s="33">
        <v>197930</v>
      </c>
      <c r="I23" s="24">
        <f t="shared" si="1"/>
        <v>9715651</v>
      </c>
    </row>
    <row r="24" spans="1:9" ht="16.5" customHeight="1">
      <c r="A24" s="60" t="str">
        <f>'F-N° Seg Contrat'!A24</f>
        <v>Zenit</v>
      </c>
      <c r="B24" s="33">
        <v>1843449</v>
      </c>
      <c r="C24" s="33">
        <v>577319</v>
      </c>
      <c r="D24" s="33">
        <v>0</v>
      </c>
      <c r="E24" s="33">
        <v>57963</v>
      </c>
      <c r="F24" s="33">
        <v>529958</v>
      </c>
      <c r="G24" s="33">
        <v>0</v>
      </c>
      <c r="H24" s="33">
        <v>11149</v>
      </c>
      <c r="I24" s="24">
        <f t="shared" si="1"/>
        <v>3019838</v>
      </c>
    </row>
    <row r="25" spans="1:9" s="45" customFormat="1" ht="11.25" customHeight="1">
      <c r="A25" s="100"/>
      <c r="B25" s="119"/>
      <c r="C25" s="120"/>
      <c r="D25" s="120"/>
      <c r="E25" s="120"/>
      <c r="F25" s="120"/>
      <c r="G25" s="121"/>
      <c r="H25" s="121"/>
      <c r="I25" s="121"/>
    </row>
    <row r="26" spans="1:9" ht="14.25">
      <c r="A26" s="20" t="s">
        <v>11</v>
      </c>
      <c r="B26" s="22">
        <f aca="true" t="shared" si="2" ref="B26:I26">SUM(B10:B24)</f>
        <v>24826184</v>
      </c>
      <c r="C26" s="23">
        <f t="shared" si="2"/>
        <v>11389451</v>
      </c>
      <c r="D26" s="23">
        <f t="shared" si="2"/>
        <v>3553107</v>
      </c>
      <c r="E26" s="23">
        <f t="shared" si="2"/>
        <v>5713151</v>
      </c>
      <c r="F26" s="23">
        <f t="shared" si="2"/>
        <v>8068601</v>
      </c>
      <c r="G26" s="24">
        <f t="shared" si="2"/>
        <v>2009596</v>
      </c>
      <c r="H26" s="24">
        <f t="shared" si="2"/>
        <v>1214965</v>
      </c>
      <c r="I26" s="24">
        <f t="shared" si="2"/>
        <v>56775055</v>
      </c>
    </row>
    <row r="27" spans="1:9" s="45" customFormat="1" ht="6">
      <c r="A27" s="105"/>
      <c r="B27" s="106"/>
      <c r="C27" s="103"/>
      <c r="D27" s="103"/>
      <c r="E27" s="103"/>
      <c r="F27" s="103"/>
      <c r="G27" s="104"/>
      <c r="H27" s="104"/>
      <c r="I27" s="104"/>
    </row>
    <row r="30" ht="14.25">
      <c r="B30" s="33">
        <v>1772100</v>
      </c>
    </row>
    <row r="31" spans="1:4" ht="14.25">
      <c r="A31" s="33"/>
      <c r="B31" s="33">
        <v>543446</v>
      </c>
      <c r="C31" s="33"/>
      <c r="D31" s="33"/>
    </row>
    <row r="32" spans="1:4" ht="14.25">
      <c r="A32" s="33"/>
      <c r="B32" s="33">
        <v>0</v>
      </c>
      <c r="C32" s="33"/>
      <c r="D32" s="33"/>
    </row>
    <row r="33" spans="1:4" ht="14.25">
      <c r="A33" s="33"/>
      <c r="B33" s="33">
        <v>52361</v>
      </c>
      <c r="C33" s="33"/>
      <c r="D33" s="33"/>
    </row>
    <row r="34" spans="1:4" ht="14.25">
      <c r="A34" s="33"/>
      <c r="B34" s="33">
        <v>481170</v>
      </c>
      <c r="C34" s="33"/>
      <c r="D34" s="33"/>
    </row>
    <row r="35" spans="1:4" ht="14.25">
      <c r="A35" s="33"/>
      <c r="B35" s="33">
        <v>0</v>
      </c>
      <c r="C35" s="33"/>
      <c r="D35" s="33"/>
    </row>
    <row r="36" spans="1:4" ht="14.25">
      <c r="A36" s="33"/>
      <c r="B36" s="33">
        <v>9161</v>
      </c>
      <c r="C36" s="33"/>
      <c r="D36" s="33"/>
    </row>
    <row r="37" spans="1:4" ht="14.25">
      <c r="A37" s="33"/>
      <c r="B37" s="33"/>
      <c r="C37" s="33"/>
      <c r="D37" s="33"/>
    </row>
    <row r="38" spans="1:4" ht="14.25">
      <c r="A38" s="33"/>
      <c r="B38" s="33"/>
      <c r="C38" s="33"/>
      <c r="D38" s="33"/>
    </row>
    <row r="39" spans="2:7" ht="14.25">
      <c r="B39" s="33"/>
      <c r="C39" s="33"/>
      <c r="D39" s="33"/>
      <c r="E39" s="33"/>
      <c r="F39" s="33"/>
      <c r="G39" s="33"/>
    </row>
    <row r="40" spans="2:7" ht="14.25">
      <c r="B40" s="33"/>
      <c r="C40" s="33"/>
      <c r="D40" s="33"/>
      <c r="E40" s="33"/>
      <c r="F40" s="33"/>
      <c r="G40" s="33"/>
    </row>
    <row r="41" spans="2:7" ht="14.25">
      <c r="B41" s="33"/>
      <c r="C41" s="33"/>
      <c r="D41" s="33"/>
      <c r="E41" s="33"/>
      <c r="F41" s="33"/>
      <c r="G41" s="33"/>
    </row>
    <row r="42" spans="2:7" ht="14.25">
      <c r="B42" s="33"/>
      <c r="C42" s="33"/>
      <c r="D42" s="33"/>
      <c r="E42" s="33"/>
      <c r="F42" s="33"/>
      <c r="G42" s="33"/>
    </row>
    <row r="43" spans="2:7" ht="14.25">
      <c r="B43" s="33"/>
      <c r="C43" s="33"/>
      <c r="D43" s="33"/>
      <c r="E43" s="33"/>
      <c r="F43" s="33"/>
      <c r="G43" s="33"/>
    </row>
    <row r="44" spans="2:7" ht="14.25">
      <c r="B44" s="33"/>
      <c r="C44" s="33"/>
      <c r="D44" s="33"/>
      <c r="E44" s="33"/>
      <c r="F44" s="33"/>
      <c r="G44" s="33"/>
    </row>
    <row r="45" spans="2:7" ht="14.25">
      <c r="B45" s="33"/>
      <c r="C45" s="33"/>
      <c r="D45" s="33"/>
      <c r="E45" s="33"/>
      <c r="F45" s="33"/>
      <c r="G45" s="33"/>
    </row>
    <row r="46" spans="2:7" ht="14.25">
      <c r="B46" s="33"/>
      <c r="C46" s="33"/>
      <c r="D46" s="33"/>
      <c r="E46" s="33"/>
      <c r="F46" s="33"/>
      <c r="G46" s="33"/>
    </row>
    <row r="47" spans="2:7" ht="14.25">
      <c r="B47" s="33"/>
      <c r="C47" s="33"/>
      <c r="D47" s="33"/>
      <c r="E47" s="33"/>
      <c r="F47" s="33"/>
      <c r="G47" s="33"/>
    </row>
    <row r="48" spans="2:7" ht="14.25">
      <c r="B48" s="33"/>
      <c r="C48" s="33"/>
      <c r="D48" s="33"/>
      <c r="E48" s="33"/>
      <c r="F48" s="33"/>
      <c r="G48" s="33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J31"/>
  <sheetViews>
    <sheetView zoomScalePageLayoutView="0" workbookViewId="0" topLeftCell="A4">
      <selection activeCell="G17" sqref="G17"/>
    </sheetView>
  </sheetViews>
  <sheetFormatPr defaultColWidth="11.421875" defaultRowHeight="12.75"/>
  <cols>
    <col min="1" max="1" width="22.421875" style="34" customWidth="1"/>
    <col min="2" max="2" width="11.7109375" style="34" customWidth="1"/>
    <col min="3" max="3" width="13.140625" style="34" customWidth="1"/>
    <col min="4" max="4" width="11.7109375" style="34" customWidth="1"/>
    <col min="5" max="5" width="13.8515625" style="34" customWidth="1"/>
    <col min="6" max="6" width="14.140625" style="34" customWidth="1"/>
    <col min="7" max="8" width="11.7109375" style="34" customWidth="1"/>
    <col min="9" max="9" width="12.57421875" style="34" customWidth="1"/>
    <col min="10" max="16384" width="11.421875" style="34" customWidth="1"/>
  </cols>
  <sheetData>
    <row r="3" ht="14.25">
      <c r="A3" s="1" t="s">
        <v>62</v>
      </c>
    </row>
    <row r="5" spans="1:9" ht="14.25">
      <c r="A5" s="18" t="s">
        <v>13</v>
      </c>
      <c r="B5" s="20"/>
      <c r="C5" s="20"/>
      <c r="D5" s="20"/>
      <c r="E5" s="20"/>
      <c r="F5" s="20"/>
      <c r="G5" s="20"/>
      <c r="H5" s="20"/>
      <c r="I5" s="20"/>
    </row>
    <row r="6" spans="1:9" ht="14.25">
      <c r="A6" s="97" t="s">
        <v>98</v>
      </c>
      <c r="B6" s="98"/>
      <c r="C6" s="99"/>
      <c r="D6" s="99"/>
      <c r="E6" s="99"/>
      <c r="F6" s="99"/>
      <c r="G6" s="99"/>
      <c r="H6" s="99"/>
      <c r="I6" s="99"/>
    </row>
    <row r="7" spans="1:9" s="45" customFormat="1" ht="6">
      <c r="A7" s="110"/>
      <c r="B7" s="111"/>
      <c r="C7" s="100"/>
      <c r="D7" s="100"/>
      <c r="E7" s="100"/>
      <c r="F7" s="100"/>
      <c r="G7" s="100"/>
      <c r="H7" s="100"/>
      <c r="I7" s="100"/>
    </row>
    <row r="8" spans="1:9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85</v>
      </c>
      <c r="G8" s="21" t="s">
        <v>6</v>
      </c>
      <c r="H8" s="21" t="s">
        <v>7</v>
      </c>
      <c r="I8" s="21" t="s">
        <v>84</v>
      </c>
    </row>
    <row r="9" spans="1:9" s="45" customFormat="1" ht="6.75" thickBot="1">
      <c r="A9" s="112"/>
      <c r="B9" s="112"/>
      <c r="C9" s="112"/>
      <c r="D9" s="112"/>
      <c r="E9" s="112"/>
      <c r="F9" s="112"/>
      <c r="G9" s="112"/>
      <c r="H9" s="112"/>
      <c r="I9" s="112"/>
    </row>
    <row r="10" spans="1:9" ht="15" thickTop="1">
      <c r="A10" s="52" t="str">
        <f>'F-N° Seg Contrat'!A10</f>
        <v>Bci</v>
      </c>
      <c r="B10" s="25">
        <f>IF('F-N° Seg Contrat'!B10=0,"  0",'G-Prima Tot x Tip V'!B10/'F-N° Seg Contrat'!B10*1000)</f>
        <v>6604.2027988173</v>
      </c>
      <c r="C10" s="25">
        <f>IF('F-N° Seg Contrat'!C10=0,"  0",'G-Prima Tot x Tip V'!C10/'F-N° Seg Contrat'!C10*1000)</f>
        <v>8304.008939747358</v>
      </c>
      <c r="D10" s="25">
        <f>IF('F-N° Seg Contrat'!D10=0,"  0",'G-Prima Tot x Tip V'!D10/'F-N° Seg Contrat'!D10*1000)</f>
        <v>22320.81527494241</v>
      </c>
      <c r="E10" s="25">
        <f>IF('F-N° Seg Contrat'!E10=0,"  0",'G-Prima Tot x Tip V'!E10/'F-N° Seg Contrat'!E10*1000)</f>
        <v>38484.081527347786</v>
      </c>
      <c r="F10" s="25">
        <f>IF('F-N° Seg Contrat'!F10=0,"  0",'G-Prima Tot x Tip V'!F10/'F-N° Seg Contrat'!F10*1000)</f>
        <v>38249.51003100168</v>
      </c>
      <c r="G10" s="25">
        <f>IF('F-N° Seg Contrat'!G10=0,"  0",'G-Prima Tot x Tip V'!G10/'F-N° Seg Contrat'!G10*1000)</f>
        <v>22226.338499246816</v>
      </c>
      <c r="H10" s="25">
        <f>IF('F-N° Seg Contrat'!H10=0,"  0",'G-Prima Tot x Tip V'!H10/'F-N° Seg Contrat'!H10*1000)</f>
        <v>7255.661586668566</v>
      </c>
      <c r="I10" s="25">
        <f>IF('F-N° Seg Contrat'!I10=0,"  0",'G-Prima Tot x Tip V'!I10/'F-N° Seg Contrat'!I10*1000)</f>
        <v>9603.32896011591</v>
      </c>
    </row>
    <row r="11" spans="1:9" ht="14.25">
      <c r="A11" s="52" t="str">
        <f>'F-N° Seg Contrat'!A11</f>
        <v>BNP PARIBAS CARDIF</v>
      </c>
      <c r="B11" s="25">
        <f>IF('F-N° Seg Contrat'!B11=0,"  0",'G-Prima Tot x Tip V'!B11/'F-N° Seg Contrat'!B11*1000)</f>
        <v>4458.034860404135</v>
      </c>
      <c r="C11" s="25">
        <f>IF('F-N° Seg Contrat'!C11=0,"  0",'G-Prima Tot x Tip V'!C11/'F-N° Seg Contrat'!C11*1000)</f>
        <v>7913.725490196079</v>
      </c>
      <c r="D11" s="25" t="str">
        <f>IF('F-N° Seg Contrat'!D11=0,"  0",'G-Prima Tot x Tip V'!D11/'F-N° Seg Contrat'!D11*1000)</f>
        <v>  0</v>
      </c>
      <c r="E11" s="25" t="str">
        <f>IF('F-N° Seg Contrat'!E11=0,"  0",'G-Prima Tot x Tip V'!E11/'F-N° Seg Contrat'!E11*1000)</f>
        <v>  0</v>
      </c>
      <c r="F11" s="25">
        <f>IF('F-N° Seg Contrat'!F11=0,"  0",'G-Prima Tot x Tip V'!F11/'F-N° Seg Contrat'!F11*1000)</f>
        <v>36879.61859356377</v>
      </c>
      <c r="G11" s="25" t="str">
        <f>IF('F-N° Seg Contrat'!G11=0,"  0",'G-Prima Tot x Tip V'!G11/'F-N° Seg Contrat'!G11*1000)</f>
        <v>  0</v>
      </c>
      <c r="H11" s="25">
        <f>IF('F-N° Seg Contrat'!H11=0,"  0",'G-Prima Tot x Tip V'!H11/'F-N° Seg Contrat'!H11*1000)</f>
        <v>4700.5649717514125</v>
      </c>
      <c r="I11" s="25">
        <f>IF('F-N° Seg Contrat'!I11=0,"  0",'G-Prima Tot x Tip V'!I11/'F-N° Seg Contrat'!I11*1000)</f>
        <v>4781.788135543734</v>
      </c>
    </row>
    <row r="12" spans="1:9" ht="14.25">
      <c r="A12" s="52" t="str">
        <f>'F-N° Seg Contrat'!A12</f>
        <v>Bupa</v>
      </c>
      <c r="B12" s="25" t="str">
        <f>IF('F-N° Seg Contrat'!B12=0,"  0",'G-Prima Tot x Tip V'!B12/'F-N° Seg Contrat'!B12*1000)</f>
        <v>  0</v>
      </c>
      <c r="C12" s="25" t="str">
        <f>IF('F-N° Seg Contrat'!C12=0,"  0",'G-Prima Tot x Tip V'!C12/'F-N° Seg Contrat'!C12*1000)</f>
        <v>  0</v>
      </c>
      <c r="D12" s="25" t="str">
        <f>IF('F-N° Seg Contrat'!D12=0,"  0",'G-Prima Tot x Tip V'!D12/'F-N° Seg Contrat'!D12*1000)</f>
        <v>  0</v>
      </c>
      <c r="E12" s="25" t="str">
        <f>IF('F-N° Seg Contrat'!E12=0,"  0",'G-Prima Tot x Tip V'!E12/'F-N° Seg Contrat'!E12*1000)</f>
        <v>  0</v>
      </c>
      <c r="F12" s="25" t="str">
        <f>IF('F-N° Seg Contrat'!F12=0,"  0",'G-Prima Tot x Tip V'!F12/'F-N° Seg Contrat'!F12*1000)</f>
        <v>  0</v>
      </c>
      <c r="G12" s="25" t="str">
        <f>IF('F-N° Seg Contrat'!G12=0,"  0",'G-Prima Tot x Tip V'!G12/'F-N° Seg Contrat'!G12*1000)</f>
        <v>  0</v>
      </c>
      <c r="H12" s="25" t="str">
        <f>IF('F-N° Seg Contrat'!H12=0,"  0",'G-Prima Tot x Tip V'!H12/'F-N° Seg Contrat'!H12*1000)</f>
        <v>  0</v>
      </c>
      <c r="I12" s="25" t="str">
        <f>IF('F-N° Seg Contrat'!I12=0,"  0",'G-Prima Tot x Tip V'!I12/'F-N° Seg Contrat'!I12*1000)</f>
        <v>  0</v>
      </c>
    </row>
    <row r="13" spans="1:9" ht="14.25">
      <c r="A13" s="52" t="str">
        <f>'F-N° Seg Contrat'!A13</f>
        <v>Chilena Consolidada</v>
      </c>
      <c r="B13" s="25">
        <f>IF('F-N° Seg Contrat'!B13=0,"  0",'G-Prima Tot x Tip V'!B13/'F-N° Seg Contrat'!B13*1000)</f>
        <v>6150.8764144663855</v>
      </c>
      <c r="C13" s="25">
        <f>IF('F-N° Seg Contrat'!C13=0,"  0",'G-Prima Tot x Tip V'!C13/'F-N° Seg Contrat'!C13*1000)</f>
        <v>8704.363312555655</v>
      </c>
      <c r="D13" s="25" t="str">
        <f>IF('F-N° Seg Contrat'!D13=0,"  0",'G-Prima Tot x Tip V'!D13/'F-N° Seg Contrat'!D13*1000)</f>
        <v>  0</v>
      </c>
      <c r="E13" s="25" t="str">
        <f>IF('F-N° Seg Contrat'!E13=0,"  0",'G-Prima Tot x Tip V'!E13/'F-N° Seg Contrat'!E13*1000)</f>
        <v>  0</v>
      </c>
      <c r="F13" s="25">
        <f>IF('F-N° Seg Contrat'!F13=0,"  0",'G-Prima Tot x Tip V'!F13/'F-N° Seg Contrat'!F13*1000)</f>
        <v>50875</v>
      </c>
      <c r="G13" s="25" t="str">
        <f>IF('F-N° Seg Contrat'!G13=0,"  0",'G-Prima Tot x Tip V'!G13/'F-N° Seg Contrat'!G13*1000)</f>
        <v>  0</v>
      </c>
      <c r="H13" s="25">
        <f>IF('F-N° Seg Contrat'!H13=0,"  0",'G-Prima Tot x Tip V'!H13/'F-N° Seg Contrat'!H13*1000)</f>
        <v>9268.292682926829</v>
      </c>
      <c r="I13" s="25">
        <f>IF('F-N° Seg Contrat'!I13=0,"  0",'G-Prima Tot x Tip V'!I13/'F-N° Seg Contrat'!I13*1000)</f>
        <v>6741.3276985384755</v>
      </c>
    </row>
    <row r="14" spans="1:9" ht="14.25">
      <c r="A14" s="52" t="str">
        <f>'F-N° Seg Contrat'!A14</f>
        <v>Chubb</v>
      </c>
      <c r="B14" s="25" t="str">
        <f>IF('F-N° Seg Contrat'!B14=0,"  0",'G-Prima Tot x Tip V'!B14/'F-N° Seg Contrat'!B14*1000)</f>
        <v>  0</v>
      </c>
      <c r="C14" s="25" t="str">
        <f>IF('F-N° Seg Contrat'!C14=0,"  0",'G-Prima Tot x Tip V'!C14/'F-N° Seg Contrat'!C14*1000)</f>
        <v>  0</v>
      </c>
      <c r="D14" s="25" t="str">
        <f>IF('F-N° Seg Contrat'!D14=0,"  0",'G-Prima Tot x Tip V'!D14/'F-N° Seg Contrat'!D14*1000)</f>
        <v>  0</v>
      </c>
      <c r="E14" s="25">
        <v>303389</v>
      </c>
      <c r="F14" s="25" t="str">
        <f>IF('F-N° Seg Contrat'!F14=0,"  0",'G-Prima Tot x Tip V'!F14/'F-N° Seg Contrat'!F14*1000)</f>
        <v>  0</v>
      </c>
      <c r="G14" s="25" t="str">
        <f>IF('F-N° Seg Contrat'!G14=0,"  0",'G-Prima Tot x Tip V'!G14/'F-N° Seg Contrat'!G14*1000)</f>
        <v>  0</v>
      </c>
      <c r="H14" s="25" t="str">
        <f>IF('F-N° Seg Contrat'!H14=0,"  0",'G-Prima Tot x Tip V'!H14/'F-N° Seg Contrat'!H14*1000)</f>
        <v>  0</v>
      </c>
      <c r="I14" s="25">
        <f>IF('F-N° Seg Contrat'!I14=0,"  0",'G-Prima Tot x Tip V'!I14/'F-N° Seg Contrat'!I14*1000)</f>
        <v>303379.9514955538</v>
      </c>
    </row>
    <row r="15" spans="1:9" ht="14.25">
      <c r="A15" s="52" t="str">
        <f>'F-N° Seg Contrat'!A15</f>
        <v>Consorcio Nacional</v>
      </c>
      <c r="B15" s="25">
        <f>IF('F-N° Seg Contrat'!B15=0,"  0",'G-Prima Tot x Tip V'!B15/'F-N° Seg Contrat'!B15*1000)</f>
        <v>6093.280908109347</v>
      </c>
      <c r="C15" s="25">
        <f>IF('F-N° Seg Contrat'!C15=0,"  0",'G-Prima Tot x Tip V'!C15/'F-N° Seg Contrat'!C15*1000)</f>
        <v>8890.498475639359</v>
      </c>
      <c r="D15" s="25">
        <f>IF('F-N° Seg Contrat'!D15=0,"  0",'G-Prima Tot x Tip V'!D15/'F-N° Seg Contrat'!D15*1000)</f>
        <v>15812.55605381166</v>
      </c>
      <c r="E15" s="25">
        <f>IF('F-N° Seg Contrat'!E15=0,"  0",'G-Prima Tot x Tip V'!E15/'F-N° Seg Contrat'!E15*1000)</f>
        <v>22009.21187308086</v>
      </c>
      <c r="F15" s="25">
        <f>IF('F-N° Seg Contrat'!F15=0,"  0",'G-Prima Tot x Tip V'!F15/'F-N° Seg Contrat'!F15*1000)</f>
        <v>35341.89351138504</v>
      </c>
      <c r="G15" s="25">
        <f>IF('F-N° Seg Contrat'!G15=0,"  0",'G-Prima Tot x Tip V'!G15/'F-N° Seg Contrat'!G15*1000)</f>
        <v>21148.262389471518</v>
      </c>
      <c r="H15" s="25">
        <f>IF('F-N° Seg Contrat'!H15=0,"  0",'G-Prima Tot x Tip V'!H15/'F-N° Seg Contrat'!H15*1000)</f>
        <v>6160.836976889444</v>
      </c>
      <c r="I15" s="25">
        <f>IF('F-N° Seg Contrat'!I15=0,"  0",'G-Prima Tot x Tip V'!I15/'F-N° Seg Contrat'!I15*1000)</f>
        <v>7624.426102099855</v>
      </c>
    </row>
    <row r="16" spans="1:9" ht="14.25">
      <c r="A16" s="52" t="s">
        <v>99</v>
      </c>
      <c r="B16" s="25" t="str">
        <f>IF('F-N° Seg Contrat'!B16=0,"  0",'G-Prima Tot x Tip V'!B16/'F-N° Seg Contrat'!B16*1000)</f>
        <v>  0</v>
      </c>
      <c r="C16" s="25" t="str">
        <f>IF('F-N° Seg Contrat'!C16=0,"  0",'G-Prima Tot x Tip V'!C16/'F-N° Seg Contrat'!C16*1000)</f>
        <v>  0</v>
      </c>
      <c r="D16" s="25">
        <f>IF('F-N° Seg Contrat'!D16=0,"  0",'G-Prima Tot x Tip V'!D16/'F-N° Seg Contrat'!D16*1000)</f>
        <v>14053.971486761711</v>
      </c>
      <c r="E16" s="25">
        <f>IF('F-N° Seg Contrat'!E16=0,"  0",'G-Prima Tot x Tip V'!E16/'F-N° Seg Contrat'!E16*1000)</f>
        <v>78485.13513513513</v>
      </c>
      <c r="F16" s="25" t="str">
        <f>IF('F-N° Seg Contrat'!F16=0,"  0",'G-Prima Tot x Tip V'!F16/'F-N° Seg Contrat'!F16*1000)</f>
        <v>  0</v>
      </c>
      <c r="G16" s="25" t="str">
        <f>IF('F-N° Seg Contrat'!G16=0,"  0",'G-Prima Tot x Tip V'!G16/'F-N° Seg Contrat'!G16*1000)</f>
        <v>  0</v>
      </c>
      <c r="H16" s="25">
        <f>IF('F-N° Seg Contrat'!H16=0,"  0",'G-Prima Tot x Tip V'!H16/'F-N° Seg Contrat'!H16*1000)</f>
        <v>26417.47572815534</v>
      </c>
      <c r="I16" s="25">
        <f>IF('F-N° Seg Contrat'!I16=0,"  0",'G-Prima Tot x Tip V'!I16/'F-N° Seg Contrat'!I16*1000)</f>
        <v>35390.15235151248</v>
      </c>
    </row>
    <row r="17" spans="1:9" ht="14.25">
      <c r="A17" s="52" t="str">
        <f>'F-N° Seg Contrat'!A17</f>
        <v>HDI</v>
      </c>
      <c r="B17" s="25">
        <f>IF('F-N° Seg Contrat'!B17=0,"  0",'G-Prima Tot x Tip V'!B17/'F-N° Seg Contrat'!B17*1000)</f>
        <v>6070.4257361067275</v>
      </c>
      <c r="C17" s="25">
        <f>IF('F-N° Seg Contrat'!C17=0,"  0",'G-Prima Tot x Tip V'!C17/'F-N° Seg Contrat'!C17*1000)</f>
        <v>8042.932125457021</v>
      </c>
      <c r="D17" s="25">
        <f>IF('F-N° Seg Contrat'!D17=0,"  0",'G-Prima Tot x Tip V'!D17/'F-N° Seg Contrat'!D17*1000)</f>
        <v>19819.22765325412</v>
      </c>
      <c r="E17" s="25">
        <f>IF('F-N° Seg Contrat'!E17=0,"  0",'G-Prima Tot x Tip V'!E17/'F-N° Seg Contrat'!E17*1000)</f>
        <v>37375.09330190533</v>
      </c>
      <c r="F17" s="25">
        <f>IF('F-N° Seg Contrat'!F17=0,"  0",'G-Prima Tot x Tip V'!F17/'F-N° Seg Contrat'!F17*1000)</f>
        <v>32068.145551751884</v>
      </c>
      <c r="G17" s="25">
        <f>IF('F-N° Seg Contrat'!G17=0,"  0",'G-Prima Tot x Tip V'!G17/'F-N° Seg Contrat'!G17*1000)</f>
        <v>21255.372259604952</v>
      </c>
      <c r="H17" s="25">
        <f>IF('F-N° Seg Contrat'!H17=0,"  0",'G-Prima Tot x Tip V'!H17/'F-N° Seg Contrat'!H17*1000)</f>
        <v>6715.763083672829</v>
      </c>
      <c r="I17" s="25">
        <f>IF('F-N° Seg Contrat'!I17=0,"  0",'G-Prima Tot x Tip V'!I17/'F-N° Seg Contrat'!I17*1000)</f>
        <v>10560.010909303428</v>
      </c>
    </row>
    <row r="18" spans="1:9" ht="14.25">
      <c r="A18" s="52" t="str">
        <f>'F-N° Seg Contrat'!A18</f>
        <v>Liberty</v>
      </c>
      <c r="B18" s="25">
        <f>IF('F-N° Seg Contrat'!B18=0,"  0",'G-Prima Tot x Tip V'!B18/'F-N° Seg Contrat'!B18*1000)</f>
        <v>9866.125896628007</v>
      </c>
      <c r="C18" s="25">
        <f>IF('F-N° Seg Contrat'!C18=0,"  0",'G-Prima Tot x Tip V'!C18/'F-N° Seg Contrat'!C18*1000)</f>
        <v>8891.57689620942</v>
      </c>
      <c r="D18" s="25">
        <f>IF('F-N° Seg Contrat'!D18=0,"  0",'G-Prima Tot x Tip V'!D18/'F-N° Seg Contrat'!D18*1000)</f>
        <v>16536.309213951066</v>
      </c>
      <c r="E18" s="25">
        <f>IF('F-N° Seg Contrat'!E18=0,"  0",'G-Prima Tot x Tip V'!E18/'F-N° Seg Contrat'!E18*1000)</f>
        <v>67977.54860887314</v>
      </c>
      <c r="F18" s="25">
        <f>IF('F-N° Seg Contrat'!F18=0,"  0",'G-Prima Tot x Tip V'!F18/'F-N° Seg Contrat'!F18*1000)</f>
        <v>42194.05099150141</v>
      </c>
      <c r="G18" s="25">
        <f>IF('F-N° Seg Contrat'!G18=0,"  0",'G-Prima Tot x Tip V'!G18/'F-N° Seg Contrat'!G18*1000)</f>
        <v>20424.343087488804</v>
      </c>
      <c r="H18" s="25">
        <f>IF('F-N° Seg Contrat'!H18=0,"  0",'G-Prima Tot x Tip V'!H18/'F-N° Seg Contrat'!H18*1000)</f>
        <v>10525.096890065222</v>
      </c>
      <c r="I18" s="25">
        <f>IF('F-N° Seg Contrat'!I18=0,"  0",'G-Prima Tot x Tip V'!I18/'F-N° Seg Contrat'!I18*1000)</f>
        <v>21556.370045794483</v>
      </c>
    </row>
    <row r="19" spans="1:9" ht="14.25">
      <c r="A19" s="52" t="str">
        <f>'F-N° Seg Contrat'!A19</f>
        <v>Mapfre</v>
      </c>
      <c r="B19" s="25">
        <f>IF('F-N° Seg Contrat'!B19=0,"  0",'G-Prima Tot x Tip V'!B19/'F-N° Seg Contrat'!B19*1000)</f>
        <v>9911.869097034229</v>
      </c>
      <c r="C19" s="25">
        <f>IF('F-N° Seg Contrat'!C19=0,"  0",'G-Prima Tot x Tip V'!C19/'F-N° Seg Contrat'!C19*1000)</f>
        <v>8725.261366399222</v>
      </c>
      <c r="D19" s="25">
        <f>IF('F-N° Seg Contrat'!D19=0,"  0",'G-Prima Tot x Tip V'!D19/'F-N° Seg Contrat'!D19*1000)</f>
        <v>18251.690821256037</v>
      </c>
      <c r="E19" s="25">
        <f>IF('F-N° Seg Contrat'!E19=0,"  0",'G-Prima Tot x Tip V'!E19/'F-N° Seg Contrat'!E19*1000)</f>
        <v>20731.203007518798</v>
      </c>
      <c r="F19" s="25" t="str">
        <f>IF('F-N° Seg Contrat'!F19=0,"  0",'G-Prima Tot x Tip V'!F19/'F-N° Seg Contrat'!F19*1000)</f>
        <v>  0</v>
      </c>
      <c r="G19" s="25">
        <f>IF('F-N° Seg Contrat'!G19=0,"  0",'G-Prima Tot x Tip V'!G19/'F-N° Seg Contrat'!G19*1000)</f>
        <v>27510.12891344383</v>
      </c>
      <c r="H19" s="25">
        <f>IF('F-N° Seg Contrat'!H19=0,"  0",'G-Prima Tot x Tip V'!H19/'F-N° Seg Contrat'!H19*1000)</f>
        <v>15809.212787899622</v>
      </c>
      <c r="I19" s="25">
        <f>IF('F-N° Seg Contrat'!I19=0,"  0",'G-Prima Tot x Tip V'!I19/'F-N° Seg Contrat'!I19*1000)</f>
        <v>11742.778942464478</v>
      </c>
    </row>
    <row r="20" spans="1:9" ht="14.25">
      <c r="A20" s="52" t="str">
        <f>'F-N° Seg Contrat'!A20</f>
        <v>Mutual de Seguros</v>
      </c>
      <c r="B20" s="25">
        <f>IF('F-N° Seg Contrat'!B20=0,"  0",'G-Prima Tot x Tip V'!B20/'F-N° Seg Contrat'!B20*1000)</f>
        <v>10369.291827330011</v>
      </c>
      <c r="C20" s="25">
        <f>IF('F-N° Seg Contrat'!C20=0,"  0",'G-Prima Tot x Tip V'!C20/'F-N° Seg Contrat'!C20*1000)</f>
        <v>12263.068937490765</v>
      </c>
      <c r="D20" s="25" t="str">
        <f>IF('F-N° Seg Contrat'!D20=0,"  0",'G-Prima Tot x Tip V'!D20/'F-N° Seg Contrat'!D20*1000)</f>
        <v>  0</v>
      </c>
      <c r="E20" s="25" t="str">
        <f>IF('F-N° Seg Contrat'!E20=0,"  0",'G-Prima Tot x Tip V'!E20/'F-N° Seg Contrat'!E20*1000)</f>
        <v>  0</v>
      </c>
      <c r="F20" s="25">
        <f>IF('F-N° Seg Contrat'!F20=0,"  0",'G-Prima Tot x Tip V'!F20/'F-N° Seg Contrat'!F20*1000)</f>
        <v>45970.281306715064</v>
      </c>
      <c r="G20" s="25" t="str">
        <f>IF('F-N° Seg Contrat'!G20=0,"  0",'G-Prima Tot x Tip V'!G20/'F-N° Seg Contrat'!G20*1000)</f>
        <v>  0</v>
      </c>
      <c r="H20" s="25">
        <f>IF('F-N° Seg Contrat'!H20=0,"  0",'G-Prima Tot x Tip V'!H20/'F-N° Seg Contrat'!H20*1000)</f>
        <v>12198.807565789475</v>
      </c>
      <c r="I20" s="25">
        <f>IF('F-N° Seg Contrat'!I20=0,"  0",'G-Prima Tot x Tip V'!I20/'F-N° Seg Contrat'!I20*1000)</f>
        <v>11736.186490967575</v>
      </c>
    </row>
    <row r="21" spans="1:9" ht="14.25">
      <c r="A21" s="52" t="str">
        <f>'F-N° Seg Contrat'!A21</f>
        <v>Porvenir</v>
      </c>
      <c r="B21" s="25">
        <f>IF('F-N° Seg Contrat'!B21=0,"  0",'G-Prima Tot x Tip V'!B21/'F-N° Seg Contrat'!B21*1000)</f>
        <v>8769.105426103959</v>
      </c>
      <c r="C21" s="25">
        <f>IF('F-N° Seg Contrat'!C21=0,"  0",'G-Prima Tot x Tip V'!C21/'F-N° Seg Contrat'!C21*1000)</f>
        <v>8034.817996834727</v>
      </c>
      <c r="D21" s="25">
        <f>IF('F-N° Seg Contrat'!D21=0,"  0",'G-Prima Tot x Tip V'!D21/'F-N° Seg Contrat'!D21*1000)</f>
        <v>11972.357723577235</v>
      </c>
      <c r="E21" s="25" t="str">
        <f>IF('F-N° Seg Contrat'!E21=0,"  0",'G-Prima Tot x Tip V'!E21/'F-N° Seg Contrat'!E21*1000)</f>
        <v>  0</v>
      </c>
      <c r="F21" s="25">
        <f>IF('F-N° Seg Contrat'!F21=0,"  0",'G-Prima Tot x Tip V'!F21/'F-N° Seg Contrat'!F21*1000)</f>
        <v>39446.04316546763</v>
      </c>
      <c r="G21" s="25" t="str">
        <f>IF('F-N° Seg Contrat'!G21=0,"  0",'G-Prima Tot x Tip V'!G21/'F-N° Seg Contrat'!G21*1000)</f>
        <v>  0</v>
      </c>
      <c r="H21" s="25">
        <f>IF('F-N° Seg Contrat'!H21=0,"  0",'G-Prima Tot x Tip V'!H21/'F-N° Seg Contrat'!H21*1000)</f>
        <v>14354.166666666666</v>
      </c>
      <c r="I21" s="25">
        <f>IF('F-N° Seg Contrat'!I21=0,"  0",'G-Prima Tot x Tip V'!I21/'F-N° Seg Contrat'!I21*1000)</f>
        <v>8838.7545176536</v>
      </c>
    </row>
    <row r="22" spans="1:9" ht="14.25">
      <c r="A22" s="52" t="str">
        <f>'F-N° Seg Contrat'!A22</f>
        <v>Renta Nacional</v>
      </c>
      <c r="B22" s="25">
        <f>IF('F-N° Seg Contrat'!B22=0,"  0",'G-Prima Tot x Tip V'!B22/'F-N° Seg Contrat'!B22*1000)</f>
        <v>5468.201051416848</v>
      </c>
      <c r="C22" s="25">
        <v>9031</v>
      </c>
      <c r="D22" s="25">
        <f>IF('F-N° Seg Contrat'!D22=0,"  0",'G-Prima Tot x Tip V'!D22/'F-N° Seg Contrat'!D22*1000)</f>
        <v>18158.783783783783</v>
      </c>
      <c r="E22" s="25">
        <f>IF('F-N° Seg Contrat'!E22=0,"  0",'G-Prima Tot x Tip V'!E22/'F-N° Seg Contrat'!E22*1000)</f>
        <v>89151.71089385476</v>
      </c>
      <c r="F22" s="25">
        <f>IF('F-N° Seg Contrat'!F22=0,"  0",'G-Prima Tot x Tip V'!F22/'F-N° Seg Contrat'!F22*1000)</f>
        <v>51887.340301974444</v>
      </c>
      <c r="G22" s="25" t="str">
        <f>IF('F-N° Seg Contrat'!G22=0,"  0",'G-Prima Tot x Tip V'!G22/'F-N° Seg Contrat'!G22*1000)</f>
        <v>  0</v>
      </c>
      <c r="H22" s="25">
        <f>IF('F-N° Seg Contrat'!H22=0,"  0",'G-Prima Tot x Tip V'!H22/'F-N° Seg Contrat'!H22*1000)</f>
        <v>5680.259499536608</v>
      </c>
      <c r="I22" s="25">
        <f>IF('F-N° Seg Contrat'!I22=0,"  0",'G-Prima Tot x Tip V'!I22/'F-N° Seg Contrat'!I22*1000)</f>
        <v>24583.330401435458</v>
      </c>
    </row>
    <row r="23" spans="1:9" ht="14.25">
      <c r="A23" s="52" t="str">
        <f>'F-N° Seg Contrat'!A23</f>
        <v>Suramericana</v>
      </c>
      <c r="B23" s="25">
        <f>IF('F-N° Seg Contrat'!B23=0,"  0",'G-Prima Tot x Tip V'!B23/'F-N° Seg Contrat'!B23*1000)</f>
        <v>5136.611056413971</v>
      </c>
      <c r="C23" s="25">
        <f>IF('F-N° Seg Contrat'!C23=0,"  0",'G-Prima Tot x Tip V'!C23/'F-N° Seg Contrat'!C23*1000)</f>
        <v>8023.352654191921</v>
      </c>
      <c r="D23" s="25">
        <f>IF('F-N° Seg Contrat'!D23=0,"  0",'G-Prima Tot x Tip V'!D23/'F-N° Seg Contrat'!D23*1000)</f>
        <v>19250.288850375506</v>
      </c>
      <c r="E23" s="25">
        <f>IF('F-N° Seg Contrat'!E23=0,"  0",'G-Prima Tot x Tip V'!E23/'F-N° Seg Contrat'!E23*1000)</f>
        <v>18293.13701630567</v>
      </c>
      <c r="F23" s="25">
        <f>IF('F-N° Seg Contrat'!F23=0,"  0",'G-Prima Tot x Tip V'!F23/'F-N° Seg Contrat'!F23*1000)</f>
        <v>36019.677810497145</v>
      </c>
      <c r="G23" s="25">
        <f>IF('F-N° Seg Contrat'!G23=0,"  0",'G-Prima Tot x Tip V'!G23/'F-N° Seg Contrat'!G23*1000)</f>
        <v>20929.737455803806</v>
      </c>
      <c r="H23" s="25">
        <f>IF('F-N° Seg Contrat'!H23=0,"  0",'G-Prima Tot x Tip V'!H23/'F-N° Seg Contrat'!H23*1000)</f>
        <v>10698.918918918918</v>
      </c>
      <c r="I23" s="25">
        <f>IF('F-N° Seg Contrat'!I23=0,"  0",'G-Prima Tot x Tip V'!I23/'F-N° Seg Contrat'!I23*1000)</f>
        <v>6255.1431665449845</v>
      </c>
    </row>
    <row r="24" spans="1:10" ht="14.25">
      <c r="A24" s="60" t="str">
        <f>'F-N° Seg Contrat'!A24</f>
        <v>Zenit</v>
      </c>
      <c r="B24" s="108">
        <f>IF('F-N° Seg Contrat'!B24=0,"  0",'G-Prima Tot x Tip V'!B24/'F-N° Seg Contrat'!B24*1000)</f>
        <v>4957.640382960413</v>
      </c>
      <c r="C24" s="108">
        <f>IF('F-N° Seg Contrat'!C24=0,"  0",'G-Prima Tot x Tip V'!C24/'F-N° Seg Contrat'!C24*1000)</f>
        <v>7966.207172524182</v>
      </c>
      <c r="D24" s="108" t="str">
        <f>IF('F-N° Seg Contrat'!D24=0,"  0",'G-Prima Tot x Tip V'!D24/'F-N° Seg Contrat'!D24*1000)</f>
        <v>  0</v>
      </c>
      <c r="E24" s="108">
        <f>IF('F-N° Seg Contrat'!E24=0,"  0",'G-Prima Tot x Tip V'!E24/'F-N° Seg Contrat'!E24*1000)</f>
        <v>14051.636363636364</v>
      </c>
      <c r="F24" s="108">
        <f>IF('F-N° Seg Contrat'!F24=0,"  0",'G-Prima Tot x Tip V'!F24/'F-N° Seg Contrat'!F24*1000)</f>
        <v>33000.68497415779</v>
      </c>
      <c r="G24" s="108" t="str">
        <f>IF('F-N° Seg Contrat'!G24=0,"  0",'G-Prima Tot x Tip V'!G24/'F-N° Seg Contrat'!G24*1000)</f>
        <v>  0</v>
      </c>
      <c r="H24" s="108">
        <f>IF('F-N° Seg Contrat'!H24=0,"  0",'G-Prima Tot x Tip V'!H24/'F-N° Seg Contrat'!H24*1000)</f>
        <v>3708.915502328676</v>
      </c>
      <c r="I24" s="108">
        <f>IF('F-N° Seg Contrat'!I24=0,"  0",'G-Prima Tot x Tip V'!I24/'F-N° Seg Contrat'!I24*1000)</f>
        <v>6459.532706881911</v>
      </c>
      <c r="J24" s="107"/>
    </row>
    <row r="25" spans="1:10" ht="6" customHeight="1">
      <c r="A25" s="52"/>
      <c r="B25" s="25"/>
      <c r="C25" s="25"/>
      <c r="D25" s="25"/>
      <c r="E25" s="25"/>
      <c r="F25" s="25"/>
      <c r="G25" s="25"/>
      <c r="H25" s="25"/>
      <c r="I25" s="25"/>
      <c r="J25" s="107"/>
    </row>
    <row r="26" spans="1:9" ht="12.75" customHeight="1">
      <c r="A26" s="20" t="s">
        <v>14</v>
      </c>
      <c r="B26" s="25">
        <f>IF('F-N° Seg Contrat'!B26=0,"  0",'G-Prima Tot x Tip V'!B26/'F-N° Seg Contrat'!B26*1000)</f>
        <v>6036.829591285397</v>
      </c>
      <c r="C26" s="25">
        <f>IF('F-N° Seg Contrat'!C26=0,"  0",'G-Prima Tot x Tip V'!C26/'F-N° Seg Contrat'!C26*1000)</f>
        <v>8549.894303499095</v>
      </c>
      <c r="D26" s="25">
        <f>IF('F-N° Seg Contrat'!D26=0,"  0",'G-Prima Tot x Tip V'!D26/'F-N° Seg Contrat'!D26*1000)</f>
        <v>20725.438499273787</v>
      </c>
      <c r="E26" s="25">
        <f>IF('F-N° Seg Contrat'!E26=0,"  0",'G-Prima Tot x Tip V'!E26/'F-N° Seg Contrat'!E26*1000)</f>
        <v>52833.01583191537</v>
      </c>
      <c r="F26" s="25">
        <f>IF('F-N° Seg Contrat'!F26=0,"  0",'G-Prima Tot x Tip V'!F26/'F-N° Seg Contrat'!F26*1000)</f>
        <v>34067.87311211413</v>
      </c>
      <c r="G26" s="25">
        <f>IF('F-N° Seg Contrat'!G26=0,"  0",'G-Prima Tot x Tip V'!G26/'F-N° Seg Contrat'!G26*1000)</f>
        <v>21407.831941366967</v>
      </c>
      <c r="H26" s="25">
        <f>IF('F-N° Seg Contrat'!H26=0,"  0",'G-Prima Tot x Tip V'!H26/'F-N° Seg Contrat'!H26*1000)</f>
        <v>8417.790803212016</v>
      </c>
      <c r="I26" s="25">
        <f>IF('F-N° Seg Contrat'!I26=0,"  0",'G-Prima Tot x Tip V'!I26/'F-N° Seg Contrat'!I26*1000)</f>
        <v>9158.467876513483</v>
      </c>
    </row>
    <row r="27" spans="1:9" s="45" customFormat="1" ht="6" customHeight="1">
      <c r="A27" s="105"/>
      <c r="B27" s="113"/>
      <c r="C27" s="113"/>
      <c r="D27" s="113"/>
      <c r="E27" s="113"/>
      <c r="F27" s="113"/>
      <c r="G27" s="113"/>
      <c r="H27" s="113"/>
      <c r="I27" s="113"/>
    </row>
    <row r="28" spans="1:9" ht="14.25">
      <c r="A28" s="18"/>
      <c r="B28" s="20"/>
      <c r="C28" s="20"/>
      <c r="D28" s="20"/>
      <c r="E28" s="20"/>
      <c r="F28" s="20"/>
      <c r="G28" s="20"/>
      <c r="H28" s="20"/>
      <c r="I28" s="20"/>
    </row>
    <row r="29" spans="1:9" ht="14.25">
      <c r="A29" s="18"/>
      <c r="B29" s="20"/>
      <c r="C29" s="20"/>
      <c r="D29" s="20"/>
      <c r="E29" s="20"/>
      <c r="F29" s="20"/>
      <c r="G29" s="20"/>
      <c r="H29" s="20"/>
      <c r="I29" s="20"/>
    </row>
    <row r="30" spans="1:9" ht="14.25">
      <c r="A30" s="18"/>
      <c r="B30" s="20"/>
      <c r="C30" s="20"/>
      <c r="D30" s="20"/>
      <c r="E30" s="20"/>
      <c r="F30" s="20"/>
      <c r="G30" s="20"/>
      <c r="H30" s="20"/>
      <c r="I30" s="20"/>
    </row>
    <row r="31" spans="1:9" ht="14.25">
      <c r="A31" s="18"/>
      <c r="B31" s="20"/>
      <c r="C31" s="20"/>
      <c r="D31" s="20"/>
      <c r="E31" s="20"/>
      <c r="F31" s="20"/>
      <c r="G31" s="20"/>
      <c r="H31" s="20"/>
      <c r="I31" s="20"/>
    </row>
  </sheetData>
  <sheetProtection/>
  <printOptions/>
  <pageMargins left="1.18" right="0.75" top="0.8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Carlos Patricio Dettoni Verdugo</cp:lastModifiedBy>
  <cp:lastPrinted>2014-05-05T15:08:12Z</cp:lastPrinted>
  <dcterms:created xsi:type="dcterms:W3CDTF">1998-11-26T15:05:36Z</dcterms:created>
  <dcterms:modified xsi:type="dcterms:W3CDTF">2022-05-26T22:06:28Z</dcterms:modified>
  <cp:category/>
  <cp:version/>
  <cp:contentType/>
  <cp:contentStatus/>
</cp:coreProperties>
</file>