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05" windowWidth="17325" windowHeight="393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'MODALIDADES'!$A$1:$J$797</definedName>
    <definedName name="_xlnm.Print_Area" localSheetId="2">'N° CONTRATOS Y SALDO AC.'!$A$1:$K$798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<sst xmlns="http://schemas.openxmlformats.org/spreadsheetml/2006/main" count="1069" uniqueCount="227">
  <si>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</si>
  <si>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</si>
  <si>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</si>
  <si>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</si>
  <si>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</si>
  <si>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</si>
  <si>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</si>
  <si>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</si>
  <si>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</si>
  <si>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</si>
  <si>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</si>
  <si>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</si>
  <si>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</si>
  <si>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</si>
  <si>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</si>
  <si>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</si>
  <si>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</si>
  <si>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</si>
  <si>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</si>
  <si>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</si>
  <si>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</si>
  <si>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</si>
  <si>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</si>
  <si>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</si>
  <si>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</si>
  <si>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</si>
  <si>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</si>
  <si>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</si>
  <si>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</si>
  <si>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</si>
  <si>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</si>
  <si>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</si>
  <si>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</si>
  <si>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</si>
  <si>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</si>
  <si>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</si>
  <si>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</si>
  <si>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</si>
  <si>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</si>
  <si>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</si>
  <si>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</si>
  <si>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</si>
  <si>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</si>
  <si>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</si>
  <si>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</si>
  <si>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</si>
  <si>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</si>
  <si>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</si>
  <si>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</si>
  <si>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</si>
  <si>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</si>
  <si>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</si>
  <si>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</si>
  <si>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</si>
  <si>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</si>
  <si>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</si>
  <si>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</si>
  <si>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</si>
  <si>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</si>
  <si>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</si>
  <si>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</si>
  <si>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</si>
  <si>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</si>
  <si>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</si>
  <si>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</si>
  <si>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</si>
  <si>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</si>
  <si>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</si>
  <si>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</si>
  <si>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</si>
  <si>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</si>
  <si>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</si>
  <si>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</si>
  <si>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</si>
  <si>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</si>
  <si>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</si>
  <si>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</si>
  <si>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</si>
  <si>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</si>
  <si>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</si>
  <si>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</si>
  <si>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</si>
  <si>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</si>
  <si>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</si>
  <si>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</si>
  <si>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</si>
  <si>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</si>
  <si>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</si>
  <si>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</si>
  <si>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</si>
  <si>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</si>
  <si>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</si>
  <si>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</si>
  <si>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</si>
  <si>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</si>
  <si>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</si>
  <si>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</si>
  <si>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</si>
  <si>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</si>
  <si>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</si>
  <si>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</si>
  <si>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</si>
  <si>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</si>
  <si>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</si>
  <si>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</si>
  <si>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</si>
  <si>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</si>
  <si>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</si>
  <si>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</si>
  <si>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</si>
  <si>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</si>
  <si>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</si>
  <si>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</si>
  <si>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</si>
  <si>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</si>
  <si>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</si>
  <si>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</si>
  <si>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</si>
  <si>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</si>
  <si>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</si>
  <si>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</si>
  <si>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</si>
  <si>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</si>
  <si>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</si>
  <si>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</si>
  <si>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</si>
  <si>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</si>
  <si>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</si>
  <si>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</si>
  <si>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</si>
  <si>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</si>
  <si>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</si>
  <si>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</si>
  <si>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</si>
  <si>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</si>
  <si>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</si>
  <si>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</si>
  <si>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</si>
  <si>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</si>
  <si>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</si>
  <si>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</si>
  <si>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</si>
  <si>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</si>
  <si>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</si>
  <si>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</si>
  <si>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</si>
  <si>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</si>
  <si>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</si>
  <si>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</si>
  <si>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</si>
  <si>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</si>
  <si>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</si>
  <si>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</si>
  <si>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</si>
  <si>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</si>
  <si>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</si>
  <si>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</si>
  <si>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</si>
  <si>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</si>
  <si>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</si>
  <si>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</si>
  <si>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</si>
  <si>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</si>
  <si>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</si>
  <si>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</si>
  <si>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</si>
  <si>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</si>
  <si>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</si>
  <si>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</si>
  <si>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</si>
  <si>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</si>
  <si>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</si>
  <si>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</si>
  <si>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</si>
  <si>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</si>
  <si>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</si>
  <si>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</si>
  <si>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</si>
  <si>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</si>
  <si>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</si>
  <si>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</si>
  <si>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</si>
  <si>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</si>
  <si>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</si>
  <si>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</si>
  <si>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</si>
  <si>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</si>
  <si>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</si>
  <si>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</si>
  <si>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</si>
  <si>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</si>
  <si>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</si>
  <si>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</si>
  <si>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</si>
  <si>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</si>
  <si>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</si>
  <si>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</si>
  <si>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</si>
  <si>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</si>
  <si>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</si>
  <si>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</si>
  <si>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</si>
  <si>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</si>
  <si>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</si>
  <si>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</si>
  <si>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</si>
  <si>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</si>
  <si>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</si>
  <si>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1.1 Antecedentes del APV en la banca a Septiembre de 2013</t>
  </si>
  <si>
    <t>1.2 Evolución del APV en la banca a Septiembre de 2013</t>
  </si>
  <si>
    <t>1.3 Modalidades de ahorro previsional en la banca a Septiembre de 2013</t>
  </si>
  <si>
    <t>1.4 Saldos promedio por instrumento en la banca a Septiembre de 2013</t>
  </si>
  <si>
    <t>1.5 Representación de cada género en el número de cuentas de APV en la banca a Septiembre de 2013</t>
  </si>
  <si>
    <t>Antecedentes a Septiembre 2013</t>
  </si>
  <si>
    <t>A Septiembre 2013</t>
  </si>
  <si>
    <t>1.1 Antecedentes del APV en la banca a Septiembre 2013</t>
  </si>
  <si>
    <t>1.2 Evolución del APV en la banca a Septiembre 2013</t>
  </si>
  <si>
    <t>1.3 Modalidades de ahorro previsional en la banca a Septiembre 2013 *</t>
  </si>
  <si>
    <t>* La información corresponde al promedio entre Abril y Septiembre 2013</t>
  </si>
  <si>
    <t>1.4 Saldos promedio por instrumento en la banca a Septiembre 2013*</t>
  </si>
  <si>
    <t>1.5 Representación de cada género en el número de cuentas de APV en la banca a Septiembre 2013</t>
  </si>
  <si>
    <t>TOTAL JULIO</t>
  </si>
  <si>
    <t>TOTAL AGOSTO</t>
  </si>
  <si>
    <t>TOTAL SEPTIEMBRE</t>
  </si>
  <si>
    <t>1.6 Participación de la banca en cuentas de APV - Septiembre 2013</t>
  </si>
  <si>
    <t>1.6 Participación de la banca en cuentas de APV a Septiembre de 2013</t>
  </si>
  <si>
    <t>Act : 03-01-2014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</si>
</sst>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</numFmts>
  <fonts count="9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7.5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sz val="8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sz val="7.75"/>
      <color indexed="8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7.1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sz val="10"/>
      <color rgb="FFFF0000"/>
      <name val="Verdana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  <border>
      <left style="thin">
        <color indexed="21"/>
      </left>
      <right style="thin">
        <color indexed="21"/>
      </right>
      <top style="dotted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7" fillId="29" borderId="1" applyNumberFormat="0" applyAlignment="0" applyProtection="0"/>
    <xf numFmtId="0" fontId="2" fillId="0" borderId="0" applyNumberFormat="0" applyFill="0" applyBorder="0" applyAlignment="0" applyProtection="0"/>
    <xf numFmtId="0" fontId="7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0" fillId="21" borderId="5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76" fillId="0" borderId="8" applyNumberFormat="0" applyFill="0" applyAlignment="0" applyProtection="0"/>
    <xf numFmtId="0" fontId="86" fillId="0" borderId="9" applyNumberFormat="0" applyFill="0" applyAlignment="0" applyProtection="0"/>
  </cellStyleXfs>
  <cellXfs count="411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9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9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9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1" fillId="34" borderId="0" xfId="56" applyFont="1" applyFill="1">
      <alignment/>
    </xf>
    <xf numFmtId="0" fontId="19" fillId="34" borderId="0" xfId="56" applyFont="1" applyFill="1" applyAlignment="1">
      <alignment horizontal="center"/>
    </xf>
    <xf numFmtId="0" fontId="19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1" fillId="34" borderId="0" xfId="57" applyFont="1" applyFill="1">
      <alignment/>
    </xf>
    <xf numFmtId="0" fontId="19" fillId="34" borderId="0" xfId="57" applyFont="1" applyFill="1">
      <alignment/>
    </xf>
    <xf numFmtId="0" fontId="21" fillId="34" borderId="0" xfId="54" applyFont="1" applyFill="1">
      <alignment/>
    </xf>
    <xf numFmtId="0" fontId="19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20" fillId="34" borderId="0" xfId="56" applyFont="1" applyFill="1">
      <alignment/>
    </xf>
    <xf numFmtId="3" fontId="18" fillId="34" borderId="31" xfId="54" applyNumberFormat="1" applyFont="1" applyFill="1" applyBorder="1" applyAlignment="1">
      <alignment horizontal="left"/>
    </xf>
    <xf numFmtId="3" fontId="20" fillId="34" borderId="32" xfId="56" applyNumberFormat="1" applyFont="1" applyFill="1" applyBorder="1" applyAlignment="1">
      <alignment horizontal="center"/>
    </xf>
    <xf numFmtId="3" fontId="20" fillId="34" borderId="0" xfId="56" applyNumberFormat="1" applyFont="1" applyFill="1" applyAlignment="1">
      <alignment horizontal="left"/>
    </xf>
    <xf numFmtId="3" fontId="20" fillId="34" borderId="0" xfId="56" applyNumberFormat="1" applyFont="1" applyFill="1">
      <alignment/>
    </xf>
    <xf numFmtId="0" fontId="9" fillId="34" borderId="0" xfId="56" applyFont="1" applyFill="1">
      <alignment/>
    </xf>
    <xf numFmtId="0" fontId="20" fillId="34" borderId="0" xfId="57" applyFont="1" applyFill="1">
      <alignment/>
    </xf>
    <xf numFmtId="3" fontId="20" fillId="34" borderId="32" xfId="57" applyNumberFormat="1" applyFont="1" applyFill="1" applyBorder="1">
      <alignment/>
    </xf>
    <xf numFmtId="3" fontId="20" fillId="34" borderId="0" xfId="57" applyNumberFormat="1" applyFont="1" applyFill="1" applyAlignment="1">
      <alignment horizontal="left"/>
    </xf>
    <xf numFmtId="3" fontId="20" fillId="34" borderId="0" xfId="57" applyNumberFormat="1" applyFont="1" applyFill="1">
      <alignment/>
    </xf>
    <xf numFmtId="0" fontId="20" fillId="34" borderId="0" xfId="54" applyFont="1" applyFill="1">
      <alignment/>
    </xf>
    <xf numFmtId="3" fontId="20" fillId="34" borderId="32" xfId="54" applyNumberFormat="1" applyFont="1" applyFill="1" applyBorder="1">
      <alignment/>
    </xf>
    <xf numFmtId="3" fontId="20" fillId="34" borderId="0" xfId="54" applyNumberFormat="1" applyFont="1" applyFill="1" applyAlignment="1">
      <alignment horizontal="left"/>
    </xf>
    <xf numFmtId="3" fontId="20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3" fontId="16" fillId="34" borderId="37" xfId="56" applyNumberFormat="1" applyFont="1" applyFill="1" applyBorder="1" applyAlignment="1">
      <alignment horizontal="center" vertical="center" wrapText="1"/>
    </xf>
    <xf numFmtId="0" fontId="5" fillId="34" borderId="0" xfId="56" applyFont="1" applyFill="1" applyAlignment="1">
      <alignment horizontal="center"/>
    </xf>
    <xf numFmtId="0" fontId="19" fillId="34" borderId="0" xfId="56" applyFont="1" applyFill="1" applyBorder="1" applyAlignment="1">
      <alignment horizontal="center"/>
    </xf>
    <xf numFmtId="0" fontId="19" fillId="34" borderId="0" xfId="56" applyFont="1" applyFill="1" applyBorder="1">
      <alignment/>
    </xf>
    <xf numFmtId="0" fontId="19" fillId="34" borderId="0" xfId="57" applyFont="1" applyFill="1" applyBorder="1">
      <alignment/>
    </xf>
    <xf numFmtId="0" fontId="19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2" fillId="34" borderId="0" xfId="56" applyFont="1" applyFill="1">
      <alignment/>
    </xf>
    <xf numFmtId="0" fontId="22" fillId="34" borderId="0" xfId="57" applyFont="1" applyFill="1">
      <alignment/>
    </xf>
    <xf numFmtId="0" fontId="22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58" applyFont="1" applyFill="1" applyBorder="1">
      <alignment/>
    </xf>
    <xf numFmtId="0" fontId="24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5" fillId="34" borderId="0" xfId="58" applyFont="1" applyFill="1" applyBorder="1">
      <alignment/>
    </xf>
    <xf numFmtId="0" fontId="25" fillId="34" borderId="0" xfId="58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4" fillId="34" borderId="0" xfId="58" applyFont="1" applyFill="1">
      <alignment/>
    </xf>
    <xf numFmtId="0" fontId="24" fillId="34" borderId="0" xfId="0" applyFont="1" applyFill="1" applyAlignment="1">
      <alignment/>
    </xf>
    <xf numFmtId="0" fontId="24" fillId="34" borderId="10" xfId="58" applyFont="1" applyFill="1" applyBorder="1" applyAlignment="1">
      <alignment horizontal="left" vertical="justify"/>
    </xf>
    <xf numFmtId="0" fontId="24" fillId="34" borderId="10" xfId="0" applyFont="1" applyFill="1" applyBorder="1" applyAlignment="1">
      <alignment horizontal="left" vertical="justify"/>
    </xf>
    <xf numFmtId="3" fontId="24" fillId="34" borderId="0" xfId="0" applyNumberFormat="1" applyFont="1" applyFill="1" applyBorder="1" applyAlignment="1">
      <alignment/>
    </xf>
    <xf numFmtId="49" fontId="24" fillId="34" borderId="0" xfId="55" applyNumberFormat="1" applyFont="1" applyFill="1" applyBorder="1" applyAlignment="1">
      <alignment/>
    </xf>
    <xf numFmtId="3" fontId="24" fillId="34" borderId="0" xfId="0" applyNumberFormat="1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3" fontId="24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55" applyFont="1" applyFill="1" applyBorder="1">
      <alignment/>
    </xf>
    <xf numFmtId="0" fontId="25" fillId="34" borderId="10" xfId="55" applyFont="1" applyFill="1" applyBorder="1">
      <alignment/>
    </xf>
    <xf numFmtId="0" fontId="25" fillId="34" borderId="10" xfId="0" applyFont="1" applyFill="1" applyBorder="1" applyAlignment="1">
      <alignment/>
    </xf>
    <xf numFmtId="0" fontId="27" fillId="34" borderId="0" xfId="55" applyFont="1" applyFill="1" applyBorder="1">
      <alignment/>
    </xf>
    <xf numFmtId="0" fontId="26" fillId="34" borderId="0" xfId="55" applyFont="1" applyFill="1" applyBorder="1" applyAlignment="1">
      <alignment horizontal="center"/>
    </xf>
    <xf numFmtId="3" fontId="25" fillId="34" borderId="0" xfId="0" applyNumberFormat="1" applyFont="1" applyFill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167" fontId="25" fillId="34" borderId="0" xfId="47" applyNumberFormat="1" applyFont="1" applyFill="1" applyBorder="1" applyAlignment="1">
      <alignment/>
    </xf>
    <xf numFmtId="0" fontId="24" fillId="34" borderId="0" xfId="56" applyFont="1" applyFill="1">
      <alignment/>
    </xf>
    <xf numFmtId="0" fontId="24" fillId="34" borderId="0" xfId="54" applyFont="1" applyFill="1">
      <alignment/>
    </xf>
    <xf numFmtId="0" fontId="24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3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5" fillId="34" borderId="10" xfId="0" applyFont="1" applyFill="1" applyBorder="1" applyAlignment="1">
      <alignment horizontal="left" vertical="justify"/>
    </xf>
    <xf numFmtId="3" fontId="24" fillId="34" borderId="0" xfId="58" applyNumberFormat="1" applyFont="1" applyFill="1" applyAlignment="1">
      <alignment horizontal="center"/>
    </xf>
    <xf numFmtId="0" fontId="26" fillId="34" borderId="0" xfId="54" applyFont="1" applyFill="1">
      <alignment/>
    </xf>
    <xf numFmtId="0" fontId="28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9" fillId="34" borderId="0" xfId="54" applyNumberFormat="1" applyFont="1" applyFill="1" applyBorder="1">
      <alignment/>
    </xf>
    <xf numFmtId="3" fontId="26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7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4" fillId="34" borderId="10" xfId="58" applyFont="1" applyFill="1" applyBorder="1">
      <alignment/>
    </xf>
    <xf numFmtId="0" fontId="24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8" fillId="34" borderId="21" xfId="45" applyFont="1" applyFill="1" applyBorder="1" applyAlignment="1" applyProtection="1">
      <alignment vertical="top" wrapText="1"/>
      <protection/>
    </xf>
    <xf numFmtId="171" fontId="5" fillId="34" borderId="37" xfId="47" applyNumberFormat="1" applyFont="1" applyFill="1" applyBorder="1" applyAlignment="1">
      <alignment horizontal="center"/>
    </xf>
    <xf numFmtId="0" fontId="24" fillId="34" borderId="0" xfId="56" applyFont="1" applyFill="1" applyAlignment="1">
      <alignment horizontal="center"/>
    </xf>
    <xf numFmtId="0" fontId="19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20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5" fillId="35" borderId="0" xfId="0" applyNumberFormat="1" applyFont="1" applyFill="1" applyBorder="1" applyAlignment="1">
      <alignment/>
    </xf>
    <xf numFmtId="0" fontId="25" fillId="35" borderId="0" xfId="0" applyFont="1" applyFill="1" applyAlignment="1">
      <alignment/>
    </xf>
    <xf numFmtId="0" fontId="25" fillId="35" borderId="0" xfId="55" applyFont="1" applyFill="1" applyBorder="1">
      <alignment/>
    </xf>
    <xf numFmtId="0" fontId="25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5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4" fillId="35" borderId="0" xfId="58" applyFont="1" applyFill="1" applyBorder="1">
      <alignment/>
    </xf>
    <xf numFmtId="3" fontId="25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4" fillId="35" borderId="10" xfId="58" applyFont="1" applyFill="1" applyBorder="1">
      <alignment/>
    </xf>
    <xf numFmtId="0" fontId="24" fillId="35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9" fillId="34" borderId="0" xfId="0" applyFont="1" applyFill="1" applyAlignment="1">
      <alignment/>
    </xf>
    <xf numFmtId="0" fontId="89" fillId="35" borderId="37" xfId="53" applyNumberFormat="1" applyFont="1" applyFill="1" applyBorder="1">
      <alignment/>
      <protection/>
    </xf>
    <xf numFmtId="167" fontId="89" fillId="35" borderId="37" xfId="53" applyNumberFormat="1" applyFont="1" applyFill="1" applyBorder="1">
      <alignment/>
      <protection/>
    </xf>
    <xf numFmtId="0" fontId="89" fillId="35" borderId="37" xfId="53" applyNumberFormat="1" applyFont="1" applyFill="1" applyBorder="1" applyAlignment="1">
      <alignment horizontal="right"/>
      <protection/>
    </xf>
    <xf numFmtId="0" fontId="90" fillId="34" borderId="0" xfId="58" applyFont="1" applyFill="1" applyBorder="1">
      <alignment/>
    </xf>
    <xf numFmtId="0" fontId="90" fillId="34" borderId="0" xfId="58" applyFont="1" applyFill="1" applyBorder="1" applyAlignment="1">
      <alignment horizontal="center"/>
    </xf>
    <xf numFmtId="0" fontId="90" fillId="34" borderId="0" xfId="0" applyFont="1" applyFill="1" applyBorder="1" applyAlignment="1">
      <alignment/>
    </xf>
    <xf numFmtId="0" fontId="91" fillId="34" borderId="0" xfId="58" applyFont="1" applyFill="1" applyBorder="1" applyAlignment="1">
      <alignment horizontal="left" wrapText="1"/>
    </xf>
    <xf numFmtId="0" fontId="91" fillId="34" borderId="0" xfId="58" applyFont="1" applyFill="1" applyBorder="1" applyAlignment="1">
      <alignment horizontal="center" wrapText="1"/>
    </xf>
    <xf numFmtId="0" fontId="91" fillId="34" borderId="0" xfId="58" applyFont="1" applyFill="1" applyBorder="1" applyAlignment="1">
      <alignment horizontal="center"/>
    </xf>
    <xf numFmtId="0" fontId="91" fillId="34" borderId="0" xfId="58" applyFont="1" applyFill="1" applyBorder="1" applyAlignment="1">
      <alignment horizontal="left"/>
    </xf>
    <xf numFmtId="170" fontId="90" fillId="34" borderId="0" xfId="58" applyNumberFormat="1" applyFont="1" applyFill="1" applyBorder="1" applyAlignment="1">
      <alignment horizontal="left"/>
    </xf>
    <xf numFmtId="3" fontId="90" fillId="34" borderId="0" xfId="58" applyNumberFormat="1" applyFont="1" applyFill="1" applyBorder="1" applyAlignment="1">
      <alignment/>
    </xf>
    <xf numFmtId="3" fontId="90" fillId="34" borderId="0" xfId="58" applyNumberFormat="1" applyFont="1" applyFill="1" applyBorder="1" applyAlignment="1">
      <alignment horizontal="center"/>
    </xf>
    <xf numFmtId="49" fontId="90" fillId="34" borderId="0" xfId="58" applyNumberFormat="1" applyFont="1" applyFill="1" applyBorder="1" applyAlignment="1">
      <alignment/>
    </xf>
    <xf numFmtId="167" fontId="90" fillId="34" borderId="0" xfId="47" applyNumberFormat="1" applyFont="1" applyFill="1" applyBorder="1" applyAlignment="1">
      <alignment horizontal="center"/>
    </xf>
    <xf numFmtId="167" fontId="90" fillId="34" borderId="0" xfId="47" applyNumberFormat="1" applyFont="1" applyFill="1" applyBorder="1" applyAlignment="1">
      <alignment/>
    </xf>
    <xf numFmtId="167" fontId="90" fillId="34" borderId="0" xfId="47" applyNumberFormat="1" applyFont="1" applyFill="1" applyBorder="1" applyAlignment="1">
      <alignment horizontal="right"/>
    </xf>
    <xf numFmtId="167" fontId="90" fillId="34" borderId="0" xfId="58" applyNumberFormat="1" applyFont="1" applyFill="1" applyBorder="1" applyAlignment="1">
      <alignment horizontal="center"/>
    </xf>
    <xf numFmtId="168" fontId="90" fillId="34" borderId="0" xfId="60" applyNumberFormat="1" applyFont="1" applyFill="1" applyBorder="1" applyAlignment="1">
      <alignment horizontal="center"/>
    </xf>
    <xf numFmtId="9" fontId="90" fillId="34" borderId="0" xfId="60" applyFont="1" applyFill="1" applyBorder="1" applyAlignment="1">
      <alignment horizontal="center"/>
    </xf>
    <xf numFmtId="0" fontId="92" fillId="34" borderId="0" xfId="58" applyFont="1" applyFill="1" applyBorder="1">
      <alignment/>
    </xf>
    <xf numFmtId="49" fontId="92" fillId="34" borderId="0" xfId="58" applyNumberFormat="1" applyFont="1" applyFill="1" applyBorder="1" applyAlignment="1">
      <alignment/>
    </xf>
    <xf numFmtId="49" fontId="90" fillId="34" borderId="0" xfId="58" applyNumberFormat="1" applyFont="1" applyFill="1" applyBorder="1" applyAlignment="1">
      <alignment horizontal="left"/>
    </xf>
    <xf numFmtId="1" fontId="90" fillId="34" borderId="0" xfId="58" applyNumberFormat="1" applyFont="1" applyFill="1" applyBorder="1" applyAlignment="1">
      <alignment horizontal="center"/>
    </xf>
    <xf numFmtId="3" fontId="90" fillId="34" borderId="0" xfId="58" applyNumberFormat="1" applyFont="1" applyFill="1" applyBorder="1">
      <alignment/>
    </xf>
    <xf numFmtId="0" fontId="91" fillId="34" borderId="0" xfId="0" applyFont="1" applyFill="1" applyBorder="1" applyAlignment="1">
      <alignment/>
    </xf>
    <xf numFmtId="49" fontId="91" fillId="34" borderId="0" xfId="58" applyNumberFormat="1" applyFont="1" applyFill="1" applyBorder="1" applyAlignment="1">
      <alignment/>
    </xf>
    <xf numFmtId="0" fontId="90" fillId="34" borderId="0" xfId="0" applyFont="1" applyFill="1" applyBorder="1" applyAlignment="1">
      <alignment horizontal="right"/>
    </xf>
    <xf numFmtId="167" fontId="90" fillId="34" borderId="0" xfId="0" applyNumberFormat="1" applyFont="1" applyFill="1" applyBorder="1" applyAlignment="1">
      <alignment/>
    </xf>
    <xf numFmtId="9" fontId="90" fillId="34" borderId="0" xfId="60" applyFont="1" applyFill="1" applyBorder="1" applyAlignment="1">
      <alignment/>
    </xf>
    <xf numFmtId="168" fontId="90" fillId="34" borderId="0" xfId="60" applyNumberFormat="1" applyFont="1" applyFill="1" applyBorder="1" applyAlignment="1">
      <alignment/>
    </xf>
    <xf numFmtId="0" fontId="91" fillId="34" borderId="0" xfId="0" applyFont="1" applyFill="1" applyBorder="1" applyAlignment="1">
      <alignment horizontal="center"/>
    </xf>
    <xf numFmtId="0" fontId="91" fillId="34" borderId="0" xfId="55" applyFont="1" applyFill="1" applyBorder="1" applyAlignment="1">
      <alignment horizontal="center"/>
    </xf>
    <xf numFmtId="0" fontId="87" fillId="34" borderId="0" xfId="0" applyNumberFormat="1" applyFont="1" applyFill="1" applyBorder="1" applyAlignment="1">
      <alignment/>
    </xf>
    <xf numFmtId="0" fontId="91" fillId="34" borderId="0" xfId="0" applyFont="1" applyFill="1" applyBorder="1" applyAlignment="1">
      <alignment horizontal="right"/>
    </xf>
    <xf numFmtId="0" fontId="91" fillId="34" borderId="0" xfId="0" applyFont="1" applyFill="1" applyBorder="1" applyAlignment="1">
      <alignment horizontal="left"/>
    </xf>
    <xf numFmtId="3" fontId="87" fillId="34" borderId="0" xfId="0" applyNumberFormat="1" applyFont="1" applyFill="1" applyBorder="1" applyAlignment="1">
      <alignment/>
    </xf>
    <xf numFmtId="3" fontId="90" fillId="34" borderId="0" xfId="0" applyNumberFormat="1" applyFont="1" applyFill="1" applyBorder="1" applyAlignment="1">
      <alignment/>
    </xf>
    <xf numFmtId="167" fontId="87" fillId="34" borderId="0" xfId="0" applyNumberFormat="1" applyFont="1" applyFill="1" applyBorder="1" applyAlignment="1">
      <alignment/>
    </xf>
    <xf numFmtId="1" fontId="90" fillId="34" borderId="0" xfId="0" applyNumberFormat="1" applyFont="1" applyFill="1" applyBorder="1" applyAlignment="1">
      <alignment/>
    </xf>
    <xf numFmtId="167" fontId="87" fillId="35" borderId="0" xfId="53" applyNumberFormat="1" applyFont="1" applyFill="1" applyBorder="1">
      <alignment/>
      <protection/>
    </xf>
    <xf numFmtId="3" fontId="87" fillId="35" borderId="0" xfId="53" applyNumberFormat="1" applyFont="1" applyFill="1" applyBorder="1">
      <alignment/>
      <protection/>
    </xf>
    <xf numFmtId="9" fontId="90" fillId="34" borderId="0" xfId="60" applyNumberFormat="1" applyFont="1" applyFill="1" applyBorder="1" applyAlignment="1">
      <alignment/>
    </xf>
    <xf numFmtId="0" fontId="90" fillId="35" borderId="0" xfId="0" applyFont="1" applyFill="1" applyBorder="1" applyAlignment="1">
      <alignment/>
    </xf>
    <xf numFmtId="0" fontId="87" fillId="34" borderId="0" xfId="0" applyFont="1" applyFill="1" applyBorder="1" applyAlignment="1">
      <alignment wrapText="1"/>
    </xf>
    <xf numFmtId="0" fontId="87" fillId="34" borderId="0" xfId="0" applyFont="1" applyFill="1" applyBorder="1" applyAlignment="1">
      <alignment/>
    </xf>
    <xf numFmtId="3" fontId="90" fillId="34" borderId="0" xfId="58" applyNumberFormat="1" applyFont="1" applyFill="1" applyBorder="1" applyAlignment="1">
      <alignment horizontal="right"/>
    </xf>
    <xf numFmtId="171" fontId="87" fillId="34" borderId="0" xfId="47" applyNumberFormat="1" applyFont="1" applyFill="1" applyBorder="1" applyAlignment="1">
      <alignment/>
    </xf>
    <xf numFmtId="0" fontId="93" fillId="34" borderId="0" xfId="0" applyFont="1" applyFill="1" applyBorder="1" applyAlignment="1">
      <alignment/>
    </xf>
    <xf numFmtId="3" fontId="93" fillId="34" borderId="0" xfId="0" applyNumberFormat="1" applyFont="1" applyFill="1" applyBorder="1" applyAlignment="1">
      <alignment/>
    </xf>
    <xf numFmtId="171" fontId="90" fillId="34" borderId="0" xfId="47" applyNumberFormat="1" applyFont="1" applyFill="1" applyBorder="1" applyAlignment="1">
      <alignment horizontal="center"/>
    </xf>
    <xf numFmtId="174" fontId="90" fillId="34" borderId="0" xfId="47" applyNumberFormat="1" applyFont="1" applyFill="1" applyBorder="1" applyAlignment="1">
      <alignment horizontal="right"/>
    </xf>
    <xf numFmtId="174" fontId="90" fillId="34" borderId="0" xfId="47" applyNumberFormat="1" applyFont="1" applyFill="1" applyBorder="1" applyAlignment="1">
      <alignment horizontal="center"/>
    </xf>
    <xf numFmtId="175" fontId="94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0" fontId="95" fillId="34" borderId="42" xfId="45" applyFont="1" applyFill="1" applyBorder="1" applyAlignment="1" applyProtection="1">
      <alignment horizontal="center" vertical="top" wrapText="1"/>
      <protection/>
    </xf>
    <xf numFmtId="0" fontId="95" fillId="34" borderId="43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4" fillId="34" borderId="44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MODALIDADES!$C$1087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MODALIDADES!$D$1086:$E$1086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MODALIDADES!$D$1087:$E$1087</c:f>
              <c:numCache>
                <c:ptCount val="2"/>
                <c:pt idx="0">
                  <c:v>0.053377469742422676</c:v>
                </c:pt>
                <c:pt idx="1">
                  <c:v>0.07423415732551254</c:v>
                </c:pt>
              </c:numCache>
            </c:numRef>
          </c:val>
        </c:ser>
        <c:ser>
          <c:idx val="1"/>
          <c:order val="1"/>
          <c:tx>
            <c:strRef>
              <c:f>MODALIDADES!$C$1088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MODALIDADES!$D$1086:$E$1086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MODALIDADES!$D$1088:$E$1088</c:f>
              <c:numCache>
                <c:ptCount val="2"/>
                <c:pt idx="0">
                  <c:v>0.9466225302575774</c:v>
                </c:pt>
                <c:pt idx="1">
                  <c:v>0.9259500485541914</c:v>
                </c:pt>
              </c:numCache>
            </c:numRef>
          </c:val>
        </c:ser>
        <c:overlap val="100"/>
        <c:axId val="35084152"/>
        <c:axId val="47321913"/>
      </c:barChart>
      <c:catAx>
        <c:axId val="35084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21913"/>
        <c:crosses val="autoZero"/>
        <c:auto val="1"/>
        <c:lblOffset val="100"/>
        <c:tickLblSkip val="1"/>
        <c:noMultiLvlLbl val="0"/>
      </c:catAx>
      <c:valAx>
        <c:axId val="47321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841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MODALIDADES!$M$941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MODALIDADES!$L$949:$L$1075</c:f>
              <c:strCache>
                <c:ptCount val="127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  <c:pt idx="121">
                  <c:v>41365</c:v>
                </c:pt>
                <c:pt idx="122">
                  <c:v>41395</c:v>
                </c:pt>
                <c:pt idx="123">
                  <c:v>41426</c:v>
                </c:pt>
                <c:pt idx="124">
                  <c:v>41456</c:v>
                </c:pt>
                <c:pt idx="125">
                  <c:v>41487</c:v>
                </c:pt>
                <c:pt idx="126">
                  <c:v>41518</c:v>
                </c:pt>
              </c:strCache>
            </c:strRef>
          </c:cat>
          <c:val>
            <c:numRef>
              <c:f>MODALIDADES!$M$949:$M$1075</c:f>
              <c:numCache>
                <c:ptCount val="127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  <c:pt idx="100">
                  <c:v>2634</c:v>
                </c:pt>
                <c:pt idx="101">
                  <c:v>2630</c:v>
                </c:pt>
                <c:pt idx="102">
                  <c:v>2628</c:v>
                </c:pt>
                <c:pt idx="103">
                  <c:v>2625</c:v>
                </c:pt>
                <c:pt idx="104">
                  <c:v>2623</c:v>
                </c:pt>
                <c:pt idx="105">
                  <c:v>2620</c:v>
                </c:pt>
                <c:pt idx="106">
                  <c:v>2620</c:v>
                </c:pt>
                <c:pt idx="107">
                  <c:v>2619</c:v>
                </c:pt>
                <c:pt idx="108">
                  <c:v>2619</c:v>
                </c:pt>
                <c:pt idx="109">
                  <c:v>2615</c:v>
                </c:pt>
                <c:pt idx="110">
                  <c:v>2612</c:v>
                </c:pt>
                <c:pt idx="111">
                  <c:v>2609</c:v>
                </c:pt>
                <c:pt idx="112">
                  <c:v>2605</c:v>
                </c:pt>
                <c:pt idx="113">
                  <c:v>2603</c:v>
                </c:pt>
                <c:pt idx="114">
                  <c:v>2601</c:v>
                </c:pt>
                <c:pt idx="115">
                  <c:v>2601</c:v>
                </c:pt>
                <c:pt idx="116">
                  <c:v>3235</c:v>
                </c:pt>
                <c:pt idx="117">
                  <c:v>3232</c:v>
                </c:pt>
                <c:pt idx="118">
                  <c:v>3232</c:v>
                </c:pt>
                <c:pt idx="119">
                  <c:v>3231</c:v>
                </c:pt>
                <c:pt idx="120">
                  <c:v>3230</c:v>
                </c:pt>
                <c:pt idx="121">
                  <c:v>3230</c:v>
                </c:pt>
                <c:pt idx="122">
                  <c:v>3228</c:v>
                </c:pt>
                <c:pt idx="123">
                  <c:v>3227</c:v>
                </c:pt>
                <c:pt idx="124">
                  <c:v>3224</c:v>
                </c:pt>
                <c:pt idx="125">
                  <c:v>3222</c:v>
                </c:pt>
                <c:pt idx="126">
                  <c:v>3221</c:v>
                </c:pt>
              </c:numCache>
            </c:numRef>
          </c:val>
          <c:smooth val="0"/>
        </c:ser>
        <c:marker val="1"/>
        <c:axId val="23244034"/>
        <c:axId val="7869715"/>
      </c:lineChart>
      <c:lineChart>
        <c:grouping val="standard"/>
        <c:varyColors val="0"/>
        <c:ser>
          <c:idx val="2"/>
          <c:order val="1"/>
          <c:tx>
            <c:strRef>
              <c:f>MODALIDADES!$N$941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MODALIDADES!$L$949:$L$1072</c:f>
              <c:strCache>
                <c:ptCount val="124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  <c:pt idx="121">
                  <c:v>41365</c:v>
                </c:pt>
                <c:pt idx="122">
                  <c:v>41395</c:v>
                </c:pt>
                <c:pt idx="123">
                  <c:v>41426</c:v>
                </c:pt>
              </c:strCache>
            </c:strRef>
          </c:cat>
          <c:val>
            <c:numRef>
              <c:f>MODALIDADES!$N$949:$N$1075</c:f>
              <c:numCache>
                <c:ptCount val="127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  <c:pt idx="100">
                  <c:v>1383.532148</c:v>
                </c:pt>
                <c:pt idx="101">
                  <c:v>1386.9283110000001</c:v>
                </c:pt>
                <c:pt idx="102">
                  <c:v>1361.084204</c:v>
                </c:pt>
                <c:pt idx="103">
                  <c:v>1344.315889</c:v>
                </c:pt>
                <c:pt idx="104">
                  <c:v>1352.594592</c:v>
                </c:pt>
                <c:pt idx="105">
                  <c:v>1371.080441</c:v>
                </c:pt>
                <c:pt idx="106">
                  <c:v>1376.411158</c:v>
                </c:pt>
                <c:pt idx="107">
                  <c:v>1378.22569</c:v>
                </c:pt>
                <c:pt idx="108">
                  <c:v>1390.7556920000002</c:v>
                </c:pt>
                <c:pt idx="109">
                  <c:v>1399.1831240000001</c:v>
                </c:pt>
                <c:pt idx="110">
                  <c:v>1406.117337</c:v>
                </c:pt>
                <c:pt idx="111">
                  <c:v>1386.413333</c:v>
                </c:pt>
                <c:pt idx="112">
                  <c:v>1373.273927</c:v>
                </c:pt>
                <c:pt idx="113">
                  <c:v>1373.676525</c:v>
                </c:pt>
                <c:pt idx="114">
                  <c:v>1378.526926</c:v>
                </c:pt>
                <c:pt idx="115">
                  <c:v>1400.040961</c:v>
                </c:pt>
                <c:pt idx="116">
                  <c:v>1429.435037</c:v>
                </c:pt>
                <c:pt idx="117">
                  <c:v>1434.644995</c:v>
                </c:pt>
                <c:pt idx="118">
                  <c:v>1430.266705</c:v>
                </c:pt>
                <c:pt idx="119">
                  <c:v>1428.850974</c:v>
                </c:pt>
                <c:pt idx="120">
                  <c:v>1431.946673</c:v>
                </c:pt>
                <c:pt idx="121">
                  <c:v>1444.9646</c:v>
                </c:pt>
                <c:pt idx="122">
                  <c:v>1428.996</c:v>
                </c:pt>
                <c:pt idx="123">
                  <c:v>1435.3481</c:v>
                </c:pt>
                <c:pt idx="124">
                  <c:v>1428.7731</c:v>
                </c:pt>
                <c:pt idx="125">
                  <c:v>1440.9892</c:v>
                </c:pt>
                <c:pt idx="126">
                  <c:v>1448.1398</c:v>
                </c:pt>
              </c:numCache>
            </c:numRef>
          </c:val>
          <c:smooth val="1"/>
        </c:ser>
        <c:marker val="1"/>
        <c:axId val="3718572"/>
        <c:axId val="33467149"/>
      </c:lineChart>
      <c:dateAx>
        <c:axId val="23244034"/>
        <c:scaling>
          <c:orientation val="minMax"/>
          <c:max val="41518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69715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7869715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23244034"/>
        <c:crossesAt val="1"/>
        <c:crossBetween val="between"/>
        <c:dispUnits/>
      </c:valAx>
      <c:dateAx>
        <c:axId val="3718572"/>
        <c:scaling>
          <c:orientation val="minMax"/>
        </c:scaling>
        <c:axPos val="b"/>
        <c:delete val="1"/>
        <c:majorTickMark val="out"/>
        <c:minorTickMark val="none"/>
        <c:tickLblPos val="nextTo"/>
        <c:crossAx val="33467149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33467149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718572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MODALIDADES!$L$1381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MODALIDADES!$K$1382:$K$1383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MODALIDADES!$L$1382:$L$1383</c:f>
              <c:numCache>
                <c:ptCount val="2"/>
                <c:pt idx="0">
                  <c:v>427.18013231124644</c:v>
                </c:pt>
                <c:pt idx="1">
                  <c:v>1735.1784722222224</c:v>
                </c:pt>
              </c:numCache>
            </c:numRef>
          </c:val>
        </c:ser>
        <c:overlap val="100"/>
        <c:axId val="32768886"/>
        <c:axId val="26484519"/>
      </c:barChart>
      <c:catAx>
        <c:axId val="32768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84519"/>
        <c:crosses val="autoZero"/>
        <c:auto val="1"/>
        <c:lblOffset val="100"/>
        <c:tickLblSkip val="1"/>
        <c:noMultiLvlLbl val="0"/>
      </c:catAx>
      <c:valAx>
        <c:axId val="26484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688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MODALIDADES!$D$1395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MODALIDADES!$E$1394:$G$1394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MODALIDADES!$E$1395:$F$1395</c:f>
              <c:numCache>
                <c:ptCount val="2"/>
                <c:pt idx="0">
                  <c:v>0.6918604651162791</c:v>
                </c:pt>
                <c:pt idx="1">
                  <c:v>0.6907182682846835</c:v>
                </c:pt>
              </c:numCache>
            </c:numRef>
          </c:val>
        </c:ser>
        <c:ser>
          <c:idx val="1"/>
          <c:order val="1"/>
          <c:tx>
            <c:strRef>
              <c:f>MODALIDADES!$D$1396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MODALIDADES!$E$1394:$G$1394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MODALIDADES!$E$1396:$F$1396</c:f>
              <c:numCache>
                <c:ptCount val="2"/>
                <c:pt idx="0">
                  <c:v>0.3081395348837209</c:v>
                </c:pt>
                <c:pt idx="1">
                  <c:v>0.3092817317153165</c:v>
                </c:pt>
              </c:numCache>
            </c:numRef>
          </c:val>
        </c:ser>
        <c:overlap val="100"/>
        <c:axId val="37034080"/>
        <c:axId val="64871265"/>
      </c:barChart>
      <c:catAx>
        <c:axId val="3703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71265"/>
        <c:crosses val="autoZero"/>
        <c:auto val="1"/>
        <c:lblOffset val="100"/>
        <c:tickLblSkip val="1"/>
        <c:noMultiLvlLbl val="0"/>
      </c:catAx>
      <c:valAx>
        <c:axId val="64871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340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MODALIDADES!$E$1411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MODALIDADES!$D$1412:$D$1414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MODALIDADES!$E$1412:$E$1414</c:f>
              <c:numCache>
                <c:ptCount val="3"/>
                <c:pt idx="0">
                  <c:v>0.004083376480640888</c:v>
                </c:pt>
                <c:pt idx="1">
                  <c:v>0.25663261240385765</c:v>
                </c:pt>
                <c:pt idx="2">
                  <c:v>0.7392840111155013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MODALIDADES!$E$1401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MODALIDADES!$D$1402:$D$1404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MODALIDADES!$E$1402:$E$1404</c:f>
              <c:numCache>
                <c:ptCount val="3"/>
                <c:pt idx="0">
                  <c:v>0.013039428748835765</c:v>
                </c:pt>
                <c:pt idx="1">
                  <c:v>0.01552312946289972</c:v>
                </c:pt>
                <c:pt idx="2">
                  <c:v>0.9714374417882645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582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SEPTIEMBRE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2013)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67975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2013)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7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8" t="s">
        <v>118</v>
      </c>
    </row>
    <row r="3" ht="12.75">
      <c r="C3" s="212" t="s">
        <v>213</v>
      </c>
    </row>
    <row r="4" ht="15.75" customHeight="1">
      <c r="C4" s="238" t="s">
        <v>153</v>
      </c>
    </row>
    <row r="5" spans="2:3" ht="12.75">
      <c r="B5" s="239"/>
      <c r="C5" s="28"/>
    </row>
    <row r="6" spans="2:3" ht="24" customHeight="1">
      <c r="B6" s="4">
        <v>1</v>
      </c>
      <c r="C6" s="1" t="s">
        <v>154</v>
      </c>
    </row>
    <row r="7" spans="2:3" s="241" customFormat="1" ht="12.75">
      <c r="B7" s="240"/>
      <c r="C7" s="277" t="s">
        <v>208</v>
      </c>
    </row>
    <row r="8" spans="2:3" s="241" customFormat="1" ht="12.75">
      <c r="B8" s="240"/>
      <c r="C8" s="277" t="s">
        <v>209</v>
      </c>
    </row>
    <row r="9" spans="2:3" s="241" customFormat="1" ht="12.75">
      <c r="B9" s="240"/>
      <c r="C9" s="277" t="s">
        <v>210</v>
      </c>
    </row>
    <row r="10" spans="2:3" s="241" customFormat="1" ht="12.75">
      <c r="B10" s="240"/>
      <c r="C10" s="277" t="s">
        <v>211</v>
      </c>
    </row>
    <row r="11" spans="2:3" s="241" customFormat="1" ht="12.75">
      <c r="B11" s="240"/>
      <c r="C11" s="277" t="s">
        <v>212</v>
      </c>
    </row>
    <row r="12" spans="2:3" s="241" customFormat="1" ht="12.75">
      <c r="B12" s="240"/>
      <c r="C12" s="277" t="s">
        <v>225</v>
      </c>
    </row>
    <row r="13" spans="2:3" ht="19.5" customHeight="1">
      <c r="B13" s="242"/>
      <c r="C13" s="243"/>
    </row>
    <row r="14" spans="2:3" ht="25.5">
      <c r="B14" s="4">
        <v>2</v>
      </c>
      <c r="C14" s="1" t="s">
        <v>155</v>
      </c>
    </row>
    <row r="15" spans="2:3" ht="23.25" customHeight="1">
      <c r="B15" s="242"/>
      <c r="C15" s="243"/>
    </row>
    <row r="16" spans="2:3" ht="24" customHeight="1">
      <c r="B16" s="4">
        <v>3</v>
      </c>
      <c r="C16" s="1" t="s">
        <v>156</v>
      </c>
    </row>
    <row r="17" spans="2:3" ht="19.5" customHeight="1">
      <c r="B17" s="242"/>
      <c r="C17" s="243" t="s">
        <v>21</v>
      </c>
    </row>
    <row r="18" spans="2:3" ht="25.5">
      <c r="B18" s="4">
        <v>4</v>
      </c>
      <c r="C18" s="2" t="s">
        <v>157</v>
      </c>
    </row>
    <row r="19" spans="2:3" ht="12.75">
      <c r="B19" s="242"/>
      <c r="C19" s="243"/>
    </row>
    <row r="20" spans="2:3" s="244" customFormat="1" ht="25.5" customHeight="1">
      <c r="B20" s="4">
        <v>5</v>
      </c>
      <c r="C20" s="3" t="s">
        <v>158</v>
      </c>
    </row>
    <row r="21" spans="2:3" ht="12.75">
      <c r="B21" s="239"/>
      <c r="C21" s="28"/>
    </row>
    <row r="22" spans="2:3" ht="12.75">
      <c r="B22" s="239"/>
      <c r="C22" s="28"/>
    </row>
    <row r="23" ht="12.75">
      <c r="B23" s="245" t="s">
        <v>179</v>
      </c>
    </row>
    <row r="24" ht="12.75">
      <c r="B24" s="245"/>
    </row>
    <row r="25" ht="12.75">
      <c r="B25" s="283" t="s">
        <v>200</v>
      </c>
    </row>
    <row r="26" ht="12.75">
      <c r="B26" s="237" t="s">
        <v>226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zoomScalePageLayoutView="0" workbookViewId="0" topLeftCell="A109">
      <selection activeCell="B121" sqref="B12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10" t="s">
        <v>159</v>
      </c>
      <c r="D2" s="164"/>
      <c r="E2" s="164"/>
      <c r="F2" s="164"/>
      <c r="G2" s="9" t="s">
        <v>21</v>
      </c>
      <c r="H2" s="211" t="s">
        <v>21</v>
      </c>
    </row>
    <row r="3" spans="3:7" ht="12.75">
      <c r="C3" s="212" t="s">
        <v>214</v>
      </c>
      <c r="G3" s="78" t="s">
        <v>153</v>
      </c>
    </row>
    <row r="4" ht="18.75" customHeight="1"/>
    <row r="7" spans="2:24" s="20" customFormat="1" ht="12.75">
      <c r="B7" s="213" t="s">
        <v>215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</row>
    <row r="8" spans="1:24" s="16" customFormat="1" ht="12.75">
      <c r="A8" s="28"/>
      <c r="B8" s="214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5" customFormat="1" ht="17.25" customHeight="1">
      <c r="B9" s="216"/>
      <c r="C9" s="217" t="s">
        <v>93</v>
      </c>
      <c r="D9" s="217" t="s">
        <v>95</v>
      </c>
      <c r="E9" s="217" t="s">
        <v>97</v>
      </c>
      <c r="F9" s="218" t="s">
        <v>99</v>
      </c>
    </row>
    <row r="10" spans="1:24" s="16" customFormat="1" ht="21" customHeight="1">
      <c r="A10" s="28"/>
      <c r="C10" s="219" t="s">
        <v>94</v>
      </c>
      <c r="D10" s="219" t="s">
        <v>96</v>
      </c>
      <c r="E10" s="219" t="s">
        <v>172</v>
      </c>
      <c r="F10" s="220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89</v>
      </c>
      <c r="C11" s="189">
        <v>3</v>
      </c>
      <c r="D11" s="221">
        <v>3173</v>
      </c>
      <c r="E11" s="221">
        <v>1363.5797</v>
      </c>
      <c r="F11" s="222">
        <f>+E11/$E$14</f>
        <v>0.9416076484317814</v>
      </c>
      <c r="H11" s="28"/>
    </row>
    <row r="12" spans="1:8" ht="12.75">
      <c r="A12" s="28"/>
      <c r="B12" s="9" t="s">
        <v>90</v>
      </c>
      <c r="C12" s="189">
        <v>4</v>
      </c>
      <c r="D12" s="221">
        <v>48</v>
      </c>
      <c r="E12" s="221">
        <v>84.5603</v>
      </c>
      <c r="F12" s="222">
        <f>+E12/$E$14</f>
        <v>0.05839235156821854</v>
      </c>
      <c r="H12" s="28"/>
    </row>
    <row r="13" spans="1:8" ht="12.75">
      <c r="A13" s="28"/>
      <c r="B13" s="9" t="s">
        <v>92</v>
      </c>
      <c r="C13" s="189">
        <v>1</v>
      </c>
      <c r="D13" s="221">
        <v>0</v>
      </c>
      <c r="E13" s="221">
        <v>0</v>
      </c>
      <c r="F13" s="222">
        <f>+E13/$E$14</f>
        <v>0</v>
      </c>
      <c r="H13" s="28"/>
    </row>
    <row r="14" spans="1:24" s="16" customFormat="1" ht="12.75">
      <c r="A14" s="28"/>
      <c r="B14" s="223" t="s">
        <v>91</v>
      </c>
      <c r="C14" s="224">
        <f>SUM(C11:C13)</f>
        <v>8</v>
      </c>
      <c r="D14" s="225">
        <f>SUM(D11:D13)</f>
        <v>3221</v>
      </c>
      <c r="E14" s="226">
        <f>SUM(E11:E13)</f>
        <v>1448.14</v>
      </c>
      <c r="F14" s="227">
        <f>+E14/$E$14</f>
        <v>1</v>
      </c>
      <c r="G14" s="223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8" t="s">
        <v>216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42" ht="12.75">
      <c r="B42" s="334" t="s">
        <v>207</v>
      </c>
    </row>
    <row r="45" spans="2:24" s="20" customFormat="1" ht="12.75">
      <c r="B45" s="229" t="s">
        <v>217</v>
      </c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</row>
    <row r="46" ht="12.75">
      <c r="B46" s="230" t="s">
        <v>100</v>
      </c>
    </row>
    <row r="65" ht="12.75">
      <c r="B65" s="231"/>
    </row>
    <row r="66" ht="12.75">
      <c r="B66" s="231"/>
    </row>
    <row r="67" ht="12.75">
      <c r="B67" s="231" t="s">
        <v>218</v>
      </c>
    </row>
    <row r="71" spans="2:24" s="20" customFormat="1" ht="12.75">
      <c r="B71" s="228" t="s">
        <v>219</v>
      </c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</row>
    <row r="90" ht="12.75">
      <c r="B90" s="231"/>
    </row>
    <row r="91" ht="12.75">
      <c r="B91" s="231" t="s">
        <v>218</v>
      </c>
    </row>
    <row r="92" ht="12.75">
      <c r="B92" s="231"/>
    </row>
    <row r="93" ht="12.75">
      <c r="B93" s="231"/>
    </row>
    <row r="94" ht="12.75">
      <c r="B94" s="231"/>
    </row>
    <row r="95" spans="2:24" s="20" customFormat="1" ht="12.75">
      <c r="B95" s="228" t="s">
        <v>220</v>
      </c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</row>
    <row r="112" ht="12.75">
      <c r="F112" s="279"/>
    </row>
    <row r="123" spans="2:24" s="20" customFormat="1" ht="12.75">
      <c r="B123" s="229" t="s">
        <v>224</v>
      </c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</row>
    <row r="124" ht="12.75">
      <c r="B124" s="232"/>
    </row>
    <row r="133" ht="12.75"/>
    <row r="134" ht="12.75"/>
    <row r="143" ht="12.75">
      <c r="B143" s="231" t="s">
        <v>21</v>
      </c>
    </row>
    <row r="151" spans="2:5" ht="12.75">
      <c r="B151" s="231"/>
      <c r="E151" s="233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744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6.7109375" style="38" customWidth="1"/>
    <col min="6" max="6" width="12.00390625" style="38" customWidth="1"/>
    <col min="7" max="7" width="17.00390625" style="38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6" customWidth="1"/>
    <col min="13" max="13" width="6.28125" style="236" bestFit="1" customWidth="1"/>
    <col min="14" max="17" width="3.28125" style="236" bestFit="1" customWidth="1"/>
    <col min="18" max="18" width="4.421875" style="236" bestFit="1" customWidth="1"/>
    <col min="19" max="19" width="6.28125" style="236" bestFit="1" customWidth="1"/>
    <col min="20" max="20" width="4.421875" style="207" bestFit="1" customWidth="1"/>
    <col min="21" max="21" width="11.421875" style="207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0"/>
      <c r="M1" s="260"/>
      <c r="N1" s="260"/>
      <c r="O1" s="260"/>
      <c r="P1" s="260"/>
      <c r="Q1" s="260"/>
      <c r="R1" s="260"/>
      <c r="S1" s="260"/>
      <c r="T1" s="255"/>
      <c r="U1" s="255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0"/>
      <c r="M2" s="260"/>
      <c r="N2" s="260"/>
      <c r="O2" s="260"/>
      <c r="P2" s="260"/>
      <c r="Q2" s="260"/>
      <c r="R2" s="260"/>
      <c r="S2" s="260"/>
      <c r="T2" s="255"/>
      <c r="U2" s="255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153</v>
      </c>
      <c r="K3" s="9" t="s">
        <v>21</v>
      </c>
      <c r="L3" s="260"/>
      <c r="M3" s="260"/>
      <c r="N3" s="260"/>
      <c r="O3" s="260"/>
      <c r="P3" s="260"/>
      <c r="Q3" s="260"/>
      <c r="R3" s="260"/>
      <c r="S3" s="260"/>
      <c r="T3" s="255"/>
      <c r="U3" s="255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0"/>
      <c r="M4" s="260"/>
      <c r="N4" s="260"/>
      <c r="O4" s="260"/>
      <c r="P4" s="260"/>
      <c r="Q4" s="260"/>
      <c r="R4" s="260"/>
      <c r="S4" s="260"/>
      <c r="T4" s="255"/>
      <c r="U4" s="255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0"/>
      <c r="M5" s="260"/>
      <c r="N5" s="260"/>
      <c r="O5" s="260"/>
      <c r="P5" s="260"/>
      <c r="Q5" s="260"/>
      <c r="R5" s="260"/>
      <c r="S5" s="260"/>
      <c r="T5" s="255"/>
      <c r="U5" s="255"/>
    </row>
    <row r="6" spans="3:21" s="5" customFormat="1" ht="12.75">
      <c r="C6" s="6"/>
      <c r="D6" s="7"/>
      <c r="E6" s="6"/>
      <c r="F6" s="6"/>
      <c r="G6" s="6"/>
      <c r="H6" s="6"/>
      <c r="I6" s="6"/>
      <c r="J6" s="6"/>
      <c r="K6" s="6"/>
      <c r="L6" s="260"/>
      <c r="M6" s="260"/>
      <c r="N6" s="260"/>
      <c r="O6" s="260"/>
      <c r="P6" s="260"/>
      <c r="Q6" s="260"/>
      <c r="R6" s="260"/>
      <c r="S6" s="260"/>
      <c r="T6" s="255"/>
      <c r="U6" s="255"/>
    </row>
    <row r="7" spans="2:21" s="5" customFormat="1" ht="12.75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0"/>
      <c r="M7" s="260"/>
      <c r="N7" s="260"/>
      <c r="O7" s="260"/>
      <c r="P7" s="260"/>
      <c r="Q7" s="260"/>
      <c r="R7" s="260"/>
      <c r="S7" s="260"/>
      <c r="T7" s="255"/>
      <c r="U7" s="255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1"/>
      <c r="M8" s="262"/>
      <c r="N8" s="262"/>
      <c r="O8" s="261"/>
      <c r="P8" s="261"/>
      <c r="Q8" s="261"/>
      <c r="R8" s="261"/>
      <c r="S8" s="261"/>
      <c r="T8" s="256"/>
      <c r="U8" s="256"/>
    </row>
    <row r="9" spans="2:21" s="19" customFormat="1" ht="12.75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0"/>
      <c r="M9" s="259"/>
      <c r="N9" s="259"/>
      <c r="O9" s="260"/>
      <c r="P9" s="260"/>
      <c r="Q9" s="260"/>
      <c r="R9" s="260"/>
      <c r="S9" s="260"/>
      <c r="T9" s="255"/>
      <c r="U9" s="255"/>
    </row>
    <row r="10" spans="2:21" s="24" customFormat="1" ht="12.75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1"/>
      <c r="M10" s="262"/>
      <c r="N10" s="262"/>
      <c r="O10" s="261"/>
      <c r="P10" s="261"/>
      <c r="Q10" s="261"/>
      <c r="R10" s="261"/>
      <c r="S10" s="261"/>
      <c r="T10" s="256"/>
      <c r="U10" s="256"/>
    </row>
    <row r="11" spans="2:21" s="5" customFormat="1" ht="12.75" hidden="1">
      <c r="B11" s="258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0"/>
      <c r="M11" s="259"/>
      <c r="N11" s="259"/>
      <c r="O11" s="260"/>
      <c r="P11" s="260"/>
      <c r="Q11" s="260"/>
      <c r="R11" s="260"/>
      <c r="S11" s="260"/>
      <c r="T11" s="255"/>
      <c r="U11" s="255"/>
    </row>
    <row r="12" spans="2:21" s="5" customFormat="1" ht="12.75" hidden="1">
      <c r="B12" s="258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0"/>
      <c r="M12" s="259"/>
      <c r="N12" s="259"/>
      <c r="O12" s="260"/>
      <c r="P12" s="260"/>
      <c r="Q12" s="260"/>
      <c r="R12" s="260"/>
      <c r="S12" s="260"/>
      <c r="T12" s="255"/>
      <c r="U12" s="255"/>
    </row>
    <row r="13" spans="2:21" s="5" customFormat="1" ht="12.75" hidden="1">
      <c r="B13" s="258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0"/>
      <c r="M13" s="259"/>
      <c r="N13" s="259"/>
      <c r="O13" s="260"/>
      <c r="P13" s="260"/>
      <c r="Q13" s="260"/>
      <c r="R13" s="260"/>
      <c r="S13" s="260"/>
      <c r="T13" s="255"/>
      <c r="U13" s="255"/>
    </row>
    <row r="14" spans="2:21" s="5" customFormat="1" ht="12.75" hidden="1">
      <c r="B14" s="258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0"/>
      <c r="M14" s="259"/>
      <c r="N14" s="259"/>
      <c r="O14" s="260"/>
      <c r="P14" s="260"/>
      <c r="Q14" s="260"/>
      <c r="R14" s="260"/>
      <c r="S14" s="260"/>
      <c r="T14" s="255"/>
      <c r="U14" s="255"/>
    </row>
    <row r="15" spans="2:21" s="5" customFormat="1" ht="12.75" hidden="1">
      <c r="B15" s="258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0"/>
      <c r="M15" s="259"/>
      <c r="N15" s="259"/>
      <c r="O15" s="260"/>
      <c r="P15" s="260"/>
      <c r="Q15" s="260"/>
      <c r="R15" s="260"/>
      <c r="S15" s="260"/>
      <c r="T15" s="255"/>
      <c r="U15" s="255"/>
    </row>
    <row r="16" spans="2:21" s="5" customFormat="1" ht="12.75" hidden="1">
      <c r="B16" s="258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0"/>
      <c r="M16" s="259"/>
      <c r="N16" s="259"/>
      <c r="O16" s="260"/>
      <c r="P16" s="260"/>
      <c r="Q16" s="260"/>
      <c r="R16" s="260"/>
      <c r="S16" s="260"/>
      <c r="T16" s="255"/>
      <c r="U16" s="255"/>
    </row>
    <row r="17" spans="2:21" s="5" customFormat="1" ht="12.75" hidden="1">
      <c r="B17" s="258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0"/>
      <c r="M17" s="259"/>
      <c r="N17" s="259"/>
      <c r="O17" s="260"/>
      <c r="P17" s="260"/>
      <c r="Q17" s="260"/>
      <c r="R17" s="260"/>
      <c r="S17" s="260"/>
      <c r="T17" s="255"/>
      <c r="U17" s="255"/>
    </row>
    <row r="18" spans="2:21" s="5" customFormat="1" ht="12.75" hidden="1">
      <c r="B18" s="258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0"/>
      <c r="M18" s="259"/>
      <c r="N18" s="259"/>
      <c r="O18" s="260"/>
      <c r="P18" s="260"/>
      <c r="Q18" s="260"/>
      <c r="R18" s="260"/>
      <c r="S18" s="260"/>
      <c r="T18" s="255"/>
      <c r="U18" s="255"/>
    </row>
    <row r="19" spans="2:21" s="5" customFormat="1" ht="12.75" hidden="1">
      <c r="B19" s="258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0"/>
      <c r="M19" s="259"/>
      <c r="N19" s="259"/>
      <c r="O19" s="260"/>
      <c r="P19" s="260"/>
      <c r="Q19" s="260"/>
      <c r="R19" s="260"/>
      <c r="S19" s="260"/>
      <c r="T19" s="255"/>
      <c r="U19" s="255"/>
    </row>
    <row r="20" spans="2:21" s="5" customFormat="1" ht="12.75" hidden="1">
      <c r="B20" s="258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0"/>
      <c r="M20" s="259"/>
      <c r="N20" s="259"/>
      <c r="O20" s="260"/>
      <c r="P20" s="260"/>
      <c r="Q20" s="260"/>
      <c r="R20" s="260"/>
      <c r="S20" s="260"/>
      <c r="T20" s="255"/>
      <c r="U20" s="255"/>
    </row>
    <row r="21" spans="2:21" s="5" customFormat="1" ht="12.75" hidden="1">
      <c r="B21" s="258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0"/>
      <c r="M21" s="259"/>
      <c r="N21" s="259"/>
      <c r="O21" s="260"/>
      <c r="P21" s="260"/>
      <c r="Q21" s="260"/>
      <c r="R21" s="260"/>
      <c r="S21" s="260"/>
      <c r="T21" s="255"/>
      <c r="U21" s="255"/>
    </row>
    <row r="22" spans="2:21" s="5" customFormat="1" ht="12.75" hidden="1">
      <c r="B22" s="258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0"/>
      <c r="M22" s="259"/>
      <c r="N22" s="259"/>
      <c r="O22" s="260"/>
      <c r="P22" s="260"/>
      <c r="Q22" s="260"/>
      <c r="R22" s="260"/>
      <c r="S22" s="260"/>
      <c r="T22" s="255"/>
      <c r="U22" s="255"/>
    </row>
    <row r="23" spans="2:21" s="5" customFormat="1" ht="12.75" hidden="1">
      <c r="B23" s="258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0"/>
      <c r="M23" s="259"/>
      <c r="N23" s="259"/>
      <c r="O23" s="260"/>
      <c r="P23" s="260"/>
      <c r="Q23" s="260"/>
      <c r="R23" s="260"/>
      <c r="S23" s="260"/>
      <c r="T23" s="255"/>
      <c r="U23" s="255"/>
    </row>
    <row r="24" spans="2:21" s="5" customFormat="1" ht="12.75" hidden="1">
      <c r="B24" s="258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0"/>
      <c r="M24" s="259"/>
      <c r="N24" s="259"/>
      <c r="O24" s="260"/>
      <c r="P24" s="260"/>
      <c r="Q24" s="260"/>
      <c r="R24" s="260"/>
      <c r="S24" s="260"/>
      <c r="T24" s="255"/>
      <c r="U24" s="255"/>
    </row>
    <row r="25" spans="2:21" s="5" customFormat="1" ht="12.75" hidden="1">
      <c r="B25" s="258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0"/>
      <c r="M25" s="259"/>
      <c r="N25" s="259"/>
      <c r="O25" s="260"/>
      <c r="P25" s="260"/>
      <c r="Q25" s="260"/>
      <c r="R25" s="260"/>
      <c r="S25" s="260"/>
      <c r="T25" s="255"/>
      <c r="U25" s="255"/>
    </row>
    <row r="26" spans="2:21" s="5" customFormat="1" ht="12.75" hidden="1">
      <c r="B26" s="258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0"/>
      <c r="M26" s="259"/>
      <c r="N26" s="259"/>
      <c r="O26" s="260"/>
      <c r="P26" s="260"/>
      <c r="Q26" s="260"/>
      <c r="R26" s="260"/>
      <c r="S26" s="260"/>
      <c r="T26" s="255"/>
      <c r="U26" s="255"/>
    </row>
    <row r="27" spans="2:21" s="5" customFormat="1" ht="12.75" hidden="1">
      <c r="B27" s="258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0"/>
      <c r="M27" s="259"/>
      <c r="N27" s="259"/>
      <c r="O27" s="260"/>
      <c r="P27" s="260"/>
      <c r="Q27" s="260"/>
      <c r="R27" s="260"/>
      <c r="S27" s="260"/>
      <c r="T27" s="255"/>
      <c r="U27" s="255"/>
    </row>
    <row r="28" spans="2:21" s="5" customFormat="1" ht="12.75" hidden="1">
      <c r="B28" s="258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0"/>
      <c r="M28" s="259"/>
      <c r="N28" s="259"/>
      <c r="O28" s="260"/>
      <c r="P28" s="260"/>
      <c r="Q28" s="260"/>
      <c r="R28" s="260"/>
      <c r="S28" s="260"/>
      <c r="T28" s="255"/>
      <c r="U28" s="255"/>
    </row>
    <row r="29" spans="2:21" s="5" customFormat="1" ht="12.75" hidden="1">
      <c r="B29" s="258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0"/>
      <c r="M29" s="259"/>
      <c r="N29" s="259"/>
      <c r="O29" s="260"/>
      <c r="P29" s="260"/>
      <c r="Q29" s="260"/>
      <c r="R29" s="260"/>
      <c r="S29" s="260"/>
      <c r="T29" s="255"/>
      <c r="U29" s="255"/>
    </row>
    <row r="30" spans="2:21" s="5" customFormat="1" ht="12.75" hidden="1">
      <c r="B30" s="258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0"/>
      <c r="M30" s="259"/>
      <c r="N30" s="259"/>
      <c r="O30" s="260"/>
      <c r="P30" s="260"/>
      <c r="Q30" s="260"/>
      <c r="R30" s="260"/>
      <c r="S30" s="260"/>
      <c r="T30" s="255"/>
      <c r="U30" s="255"/>
    </row>
    <row r="31" spans="2:21" s="5" customFormat="1" ht="12.75" hidden="1">
      <c r="B31" s="258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0"/>
      <c r="M31" s="259"/>
      <c r="N31" s="259"/>
      <c r="O31" s="260"/>
      <c r="P31" s="260"/>
      <c r="Q31" s="260"/>
      <c r="R31" s="260"/>
      <c r="S31" s="260"/>
      <c r="T31" s="255"/>
      <c r="U31" s="255"/>
    </row>
    <row r="32" spans="2:21" s="5" customFormat="1" ht="12.75" hidden="1">
      <c r="B32" s="258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0"/>
      <c r="M32" s="263"/>
      <c r="N32" s="259"/>
      <c r="O32" s="260"/>
      <c r="P32" s="260"/>
      <c r="Q32" s="260"/>
      <c r="R32" s="260"/>
      <c r="S32" s="260"/>
      <c r="T32" s="255"/>
      <c r="U32" s="255"/>
    </row>
    <row r="33" spans="2:21" s="5" customFormat="1" ht="14.25" customHeight="1" hidden="1">
      <c r="B33" s="258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0"/>
      <c r="M33" s="259"/>
      <c r="N33" s="259"/>
      <c r="O33" s="236"/>
      <c r="P33" s="260"/>
      <c r="Q33" s="260"/>
      <c r="R33" s="260"/>
      <c r="S33" s="260"/>
      <c r="T33" s="255"/>
      <c r="U33" s="255"/>
    </row>
    <row r="34" spans="1:14" ht="12.75" hidden="1">
      <c r="A34" s="5"/>
      <c r="B34" s="258">
        <v>38169</v>
      </c>
      <c r="C34" s="29"/>
      <c r="D34" s="29">
        <f aca="true" t="shared" si="0" ref="D34:K43">+D174+D313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4"/>
      <c r="N34" s="264"/>
    </row>
    <row r="35" spans="1:14" ht="12.75" hidden="1">
      <c r="A35" s="5"/>
      <c r="B35" s="258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5"/>
      <c r="N35" s="265"/>
    </row>
    <row r="36" spans="1:14" ht="12.75" hidden="1">
      <c r="A36" s="5"/>
      <c r="B36" s="258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5"/>
      <c r="N36" s="265"/>
    </row>
    <row r="37" spans="1:14" ht="12.75" hidden="1">
      <c r="A37" s="5"/>
      <c r="B37" s="258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5"/>
      <c r="N37" s="265"/>
    </row>
    <row r="38" spans="1:14" ht="12.75" hidden="1">
      <c r="A38" s="5"/>
      <c r="B38" s="258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5"/>
      <c r="N38" s="265"/>
    </row>
    <row r="39" spans="1:14" ht="12.75" hidden="1">
      <c r="A39" s="5"/>
      <c r="B39" s="258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5"/>
      <c r="N39" s="265"/>
    </row>
    <row r="40" spans="1:14" ht="12.75" hidden="1">
      <c r="A40" s="5"/>
      <c r="B40" s="258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5"/>
      <c r="N40" s="265"/>
    </row>
    <row r="41" spans="1:14" ht="12.75" hidden="1">
      <c r="A41" s="5"/>
      <c r="B41" s="258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5"/>
      <c r="N41" s="265"/>
    </row>
    <row r="42" spans="1:14" ht="12.75" hidden="1">
      <c r="A42" s="5"/>
      <c r="B42" s="258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5"/>
      <c r="N42" s="265"/>
    </row>
    <row r="43" spans="1:14" ht="12.75" hidden="1">
      <c r="A43" s="5"/>
      <c r="B43" s="258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5"/>
      <c r="N43" s="265"/>
    </row>
    <row r="44" spans="1:14" ht="12.75" hidden="1">
      <c r="A44" s="5"/>
      <c r="B44" s="258">
        <v>38473</v>
      </c>
      <c r="C44" s="29"/>
      <c r="D44" s="29">
        <f aca="true" t="shared" si="1" ref="D44:K53">+D184+D323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5"/>
      <c r="N44" s="265"/>
    </row>
    <row r="45" spans="1:14" ht="12.75" hidden="1">
      <c r="A45" s="5"/>
      <c r="B45" s="258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5"/>
      <c r="N45" s="265"/>
    </row>
    <row r="46" spans="2:11" ht="12.75" hidden="1">
      <c r="B46" s="258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8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8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5"/>
      <c r="N48" s="265"/>
    </row>
    <row r="49" spans="2:14" ht="12.75" hidden="1">
      <c r="B49" s="258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5"/>
      <c r="N49" s="265"/>
    </row>
    <row r="50" spans="2:14" ht="12.75" hidden="1">
      <c r="B50" s="258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5"/>
      <c r="N50" s="265"/>
    </row>
    <row r="51" spans="2:14" ht="12.75" hidden="1">
      <c r="B51" s="258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5"/>
      <c r="N51" s="265"/>
    </row>
    <row r="52" spans="2:14" ht="12.75" hidden="1">
      <c r="B52" s="258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5"/>
      <c r="N52" s="265"/>
    </row>
    <row r="53" spans="2:14" ht="12.75" hidden="1">
      <c r="B53" s="258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5"/>
      <c r="N53" s="265"/>
    </row>
    <row r="54" spans="2:14" ht="12.75" hidden="1">
      <c r="B54" s="258">
        <v>38777</v>
      </c>
      <c r="C54" s="29"/>
      <c r="D54" s="29">
        <f aca="true" t="shared" si="2" ref="D54:K63">+D194+D333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5"/>
      <c r="N54" s="265"/>
    </row>
    <row r="55" spans="2:14" ht="12.75" hidden="1">
      <c r="B55" s="258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5"/>
      <c r="N55" s="265"/>
    </row>
    <row r="56" spans="2:14" ht="12.75" hidden="1">
      <c r="B56" s="258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5"/>
      <c r="N56" s="265"/>
    </row>
    <row r="57" spans="2:14" ht="12.75" hidden="1">
      <c r="B57" s="258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5"/>
      <c r="N57" s="265"/>
    </row>
    <row r="58" spans="2:14" ht="12.75" hidden="1">
      <c r="B58" s="258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5"/>
      <c r="N58" s="265"/>
    </row>
    <row r="59" spans="2:14" ht="12.75" hidden="1">
      <c r="B59" s="258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5"/>
      <c r="N59" s="265"/>
    </row>
    <row r="60" spans="2:14" ht="12.75" hidden="1">
      <c r="B60" s="258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5"/>
      <c r="N60" s="265"/>
    </row>
    <row r="61" spans="2:14" ht="12.75" hidden="1">
      <c r="B61" s="258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5"/>
      <c r="N61" s="265"/>
    </row>
    <row r="62" spans="2:14" ht="12.75" hidden="1">
      <c r="B62" s="258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5"/>
      <c r="N62" s="265"/>
    </row>
    <row r="63" spans="2:14" ht="12.75" hidden="1">
      <c r="B63" s="258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5"/>
      <c r="N63" s="265"/>
    </row>
    <row r="64" spans="2:14" ht="12.75" hidden="1">
      <c r="B64" s="258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5"/>
      <c r="N64" s="265"/>
    </row>
    <row r="65" spans="2:14" ht="12.75" hidden="1">
      <c r="B65" s="258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5"/>
      <c r="N65" s="265"/>
    </row>
    <row r="66" spans="2:14" ht="12.75" hidden="1">
      <c r="B66" s="258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5"/>
      <c r="N66" s="265"/>
    </row>
    <row r="67" spans="2:14" ht="12.75" hidden="1">
      <c r="B67" s="258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5"/>
      <c r="N67" s="265"/>
    </row>
    <row r="68" spans="2:14" ht="12.75" hidden="1">
      <c r="B68" s="258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5"/>
      <c r="N68" s="265"/>
    </row>
    <row r="69" spans="2:14" ht="12.75" hidden="1">
      <c r="B69" s="258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5"/>
      <c r="N69" s="265"/>
    </row>
    <row r="70" spans="2:14" ht="12.75" hidden="1">
      <c r="B70" s="258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5"/>
      <c r="N70" s="265"/>
    </row>
    <row r="71" spans="2:14" ht="12.75" hidden="1">
      <c r="B71" s="258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5"/>
      <c r="N71" s="265"/>
    </row>
    <row r="72" spans="2:14" ht="12.75" hidden="1">
      <c r="B72" s="258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5"/>
      <c r="N72" s="265"/>
    </row>
    <row r="73" spans="2:14" ht="12.75" hidden="1">
      <c r="B73" s="258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5"/>
      <c r="N73" s="265"/>
    </row>
    <row r="74" spans="2:14" ht="12.75" hidden="1">
      <c r="B74" s="258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5"/>
      <c r="N74" s="265"/>
    </row>
    <row r="75" spans="2:14" ht="12.75" hidden="1">
      <c r="B75" s="258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5"/>
      <c r="N75" s="265"/>
    </row>
    <row r="76" spans="2:20" ht="12.75">
      <c r="B76" s="258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5"/>
      <c r="N76" s="265"/>
      <c r="O76" s="265"/>
      <c r="P76" s="265"/>
      <c r="Q76" s="265"/>
      <c r="R76" s="265"/>
      <c r="S76" s="265"/>
      <c r="T76" s="254"/>
    </row>
    <row r="77" spans="2:20" ht="12.75">
      <c r="B77" s="258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5"/>
      <c r="N77" s="265"/>
      <c r="O77" s="265"/>
      <c r="P77" s="265"/>
      <c r="Q77" s="265"/>
      <c r="R77" s="265"/>
      <c r="S77" s="265"/>
      <c r="T77" s="254"/>
    </row>
    <row r="78" spans="2:20" ht="12.75">
      <c r="B78" s="258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6"/>
      <c r="M78" s="265"/>
      <c r="N78" s="265"/>
      <c r="O78" s="265"/>
      <c r="P78" s="265"/>
      <c r="Q78" s="265"/>
      <c r="R78" s="265"/>
      <c r="S78" s="265"/>
      <c r="T78" s="254"/>
    </row>
    <row r="79" spans="2:20" ht="12.75">
      <c r="B79" s="258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6"/>
      <c r="M79" s="265"/>
      <c r="N79" s="265"/>
      <c r="O79" s="265"/>
      <c r="P79" s="265"/>
      <c r="Q79" s="265"/>
      <c r="R79" s="265"/>
      <c r="S79" s="265"/>
      <c r="T79" s="254"/>
    </row>
    <row r="80" spans="2:20" ht="12.75">
      <c r="B80" s="258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6"/>
      <c r="M80" s="265"/>
      <c r="N80" s="265"/>
      <c r="O80" s="265"/>
      <c r="P80" s="265"/>
      <c r="Q80" s="265"/>
      <c r="R80" s="265"/>
      <c r="S80" s="265"/>
      <c r="T80" s="254"/>
    </row>
    <row r="81" spans="2:20" ht="12.75">
      <c r="B81" s="258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6"/>
      <c r="M81" s="265"/>
      <c r="N81" s="265"/>
      <c r="O81" s="265"/>
      <c r="P81" s="265"/>
      <c r="Q81" s="265"/>
      <c r="R81" s="265"/>
      <c r="S81" s="265"/>
      <c r="T81" s="254"/>
    </row>
    <row r="82" spans="2:20" ht="12.75">
      <c r="B82" s="258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6"/>
      <c r="M82" s="265"/>
      <c r="N82" s="265"/>
      <c r="O82" s="265"/>
      <c r="P82" s="265"/>
      <c r="Q82" s="265"/>
      <c r="R82" s="265"/>
      <c r="S82" s="265"/>
      <c r="T82" s="254"/>
    </row>
    <row r="83" spans="2:20" ht="12.75">
      <c r="B83" s="258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6"/>
      <c r="M83" s="265"/>
      <c r="N83" s="265"/>
      <c r="O83" s="265"/>
      <c r="P83" s="265"/>
      <c r="Q83" s="265"/>
      <c r="R83" s="265"/>
      <c r="S83" s="265"/>
      <c r="T83" s="254"/>
    </row>
    <row r="84" spans="2:20" ht="12.75">
      <c r="B84" s="258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6"/>
      <c r="M84" s="265"/>
      <c r="N84" s="265"/>
      <c r="O84" s="265"/>
      <c r="P84" s="265"/>
      <c r="Q84" s="265"/>
      <c r="R84" s="265"/>
      <c r="S84" s="265"/>
      <c r="T84" s="254"/>
    </row>
    <row r="85" spans="2:20" ht="12.75">
      <c r="B85" s="258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6"/>
      <c r="M85" s="265"/>
      <c r="N85" s="265"/>
      <c r="O85" s="265"/>
      <c r="P85" s="265"/>
      <c r="Q85" s="265"/>
      <c r="R85" s="265"/>
      <c r="S85" s="265"/>
      <c r="T85" s="254"/>
    </row>
    <row r="86" spans="2:20" ht="12.75">
      <c r="B86" s="258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6"/>
      <c r="M86" s="266"/>
      <c r="N86" s="265"/>
      <c r="O86" s="265"/>
      <c r="P86" s="265"/>
      <c r="Q86" s="265"/>
      <c r="R86" s="265"/>
      <c r="S86" s="265"/>
      <c r="T86" s="254"/>
    </row>
    <row r="87" spans="2:20" ht="12.75">
      <c r="B87" s="258">
        <v>39783</v>
      </c>
      <c r="C87" s="29"/>
      <c r="D87" s="29">
        <v>43</v>
      </c>
      <c r="E87" s="29">
        <v>46.158385</v>
      </c>
      <c r="F87" s="29">
        <v>14</v>
      </c>
      <c r="G87" s="273">
        <v>21.229704</v>
      </c>
      <c r="H87" s="29">
        <v>52</v>
      </c>
      <c r="I87" s="273">
        <v>330.719863</v>
      </c>
      <c r="J87" s="29">
        <v>2533</v>
      </c>
      <c r="K87" s="29">
        <v>933.876311</v>
      </c>
      <c r="L87" s="266"/>
      <c r="M87" s="266"/>
      <c r="N87" s="265"/>
      <c r="O87" s="265"/>
      <c r="P87" s="265"/>
      <c r="Q87" s="265"/>
      <c r="R87" s="265"/>
      <c r="S87" s="265"/>
      <c r="T87" s="254"/>
    </row>
    <row r="88" spans="2:20" ht="12.75">
      <c r="B88" s="258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6"/>
      <c r="M88" s="266"/>
      <c r="N88" s="265"/>
      <c r="O88" s="265"/>
      <c r="P88" s="265"/>
      <c r="Q88" s="265"/>
      <c r="R88" s="265"/>
      <c r="S88" s="265"/>
      <c r="T88" s="254"/>
    </row>
    <row r="89" spans="2:20" ht="12.75">
      <c r="B89" s="258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6"/>
      <c r="M89" s="266"/>
      <c r="N89" s="265"/>
      <c r="O89" s="265"/>
      <c r="P89" s="265"/>
      <c r="Q89" s="265"/>
      <c r="R89" s="265"/>
      <c r="S89" s="265"/>
      <c r="T89" s="254"/>
    </row>
    <row r="90" spans="2:20" ht="12.75">
      <c r="B90" s="258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6"/>
      <c r="M90" s="266"/>
      <c r="N90" s="265"/>
      <c r="O90" s="265"/>
      <c r="P90" s="265"/>
      <c r="Q90" s="265"/>
      <c r="R90" s="265"/>
      <c r="S90" s="265"/>
      <c r="T90" s="254"/>
    </row>
    <row r="91" spans="2:20" ht="12.75">
      <c r="B91" s="258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6"/>
      <c r="M91" s="266"/>
      <c r="N91" s="265"/>
      <c r="O91" s="265"/>
      <c r="P91" s="265"/>
      <c r="Q91" s="265"/>
      <c r="R91" s="265"/>
      <c r="S91" s="265"/>
      <c r="T91" s="254"/>
    </row>
    <row r="92" spans="2:20" ht="12.75">
      <c r="B92" s="258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6"/>
      <c r="M92" s="266"/>
      <c r="N92" s="265"/>
      <c r="O92" s="265"/>
      <c r="P92" s="265"/>
      <c r="Q92" s="265"/>
      <c r="R92" s="265"/>
      <c r="S92" s="265"/>
      <c r="T92" s="254"/>
    </row>
    <row r="93" spans="2:20" ht="12.75">
      <c r="B93" s="258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6"/>
      <c r="M93" s="266"/>
      <c r="N93" s="265"/>
      <c r="O93" s="265"/>
      <c r="P93" s="265"/>
      <c r="Q93" s="265"/>
      <c r="R93" s="265"/>
      <c r="S93" s="265"/>
      <c r="T93" s="254"/>
    </row>
    <row r="94" spans="2:20" ht="12.75">
      <c r="B94" s="258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6"/>
      <c r="M94" s="266"/>
      <c r="N94" s="265"/>
      <c r="O94" s="265"/>
      <c r="P94" s="265"/>
      <c r="Q94" s="265"/>
      <c r="R94" s="265"/>
      <c r="S94" s="265"/>
      <c r="T94" s="254"/>
    </row>
    <row r="95" spans="2:20" ht="12.75">
      <c r="B95" s="258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6"/>
      <c r="M95" s="266"/>
      <c r="N95" s="265"/>
      <c r="O95" s="265"/>
      <c r="P95" s="265"/>
      <c r="Q95" s="265"/>
      <c r="R95" s="265"/>
      <c r="S95" s="265"/>
      <c r="T95" s="254"/>
    </row>
    <row r="96" spans="2:20" ht="12.75">
      <c r="B96" s="258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6"/>
      <c r="M96" s="266"/>
      <c r="N96" s="265"/>
      <c r="O96" s="265"/>
      <c r="P96" s="265"/>
      <c r="Q96" s="265"/>
      <c r="R96" s="265"/>
      <c r="S96" s="265"/>
      <c r="T96" s="254"/>
    </row>
    <row r="97" spans="2:20" ht="12.75">
      <c r="B97" s="258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6"/>
      <c r="M97" s="266"/>
      <c r="N97" s="265"/>
      <c r="O97" s="265"/>
      <c r="P97" s="265"/>
      <c r="Q97" s="265"/>
      <c r="R97" s="265"/>
      <c r="S97" s="265"/>
      <c r="T97" s="254"/>
    </row>
    <row r="98" spans="2:20" ht="12.75">
      <c r="B98" s="258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6"/>
      <c r="M98" s="266"/>
      <c r="N98" s="265"/>
      <c r="O98" s="265"/>
      <c r="P98" s="265"/>
      <c r="Q98" s="265"/>
      <c r="R98" s="265"/>
      <c r="S98" s="265"/>
      <c r="T98" s="254"/>
    </row>
    <row r="99" spans="2:20" ht="12.75">
      <c r="B99" s="258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6"/>
      <c r="M99" s="266"/>
      <c r="N99" s="265"/>
      <c r="O99" s="265"/>
      <c r="P99" s="265"/>
      <c r="Q99" s="265"/>
      <c r="R99" s="265"/>
      <c r="S99" s="265"/>
      <c r="T99" s="254"/>
    </row>
    <row r="100" spans="2:20" ht="12.75">
      <c r="B100" s="258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6"/>
      <c r="M100" s="266"/>
      <c r="N100" s="265"/>
      <c r="O100" s="265"/>
      <c r="P100" s="265"/>
      <c r="Q100" s="265"/>
      <c r="R100" s="265"/>
      <c r="S100" s="265"/>
      <c r="T100" s="254"/>
    </row>
    <row r="101" spans="2:20" ht="12.75" customHeight="1">
      <c r="B101" s="258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6"/>
      <c r="M101" s="266"/>
      <c r="N101" s="265"/>
      <c r="O101" s="265"/>
      <c r="P101" s="265"/>
      <c r="Q101" s="265"/>
      <c r="R101" s="265"/>
      <c r="S101" s="265"/>
      <c r="T101" s="254"/>
    </row>
    <row r="102" spans="2:20" ht="12.75" customHeight="1">
      <c r="B102" s="258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6"/>
      <c r="M102" s="266"/>
      <c r="N102" s="265"/>
      <c r="O102" s="265"/>
      <c r="P102" s="265"/>
      <c r="Q102" s="265"/>
      <c r="R102" s="265"/>
      <c r="S102" s="265"/>
      <c r="T102" s="254"/>
    </row>
    <row r="103" spans="2:20" ht="12.75" customHeight="1">
      <c r="B103" s="258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6"/>
      <c r="M103" s="266"/>
      <c r="N103" s="265"/>
      <c r="O103" s="265"/>
      <c r="P103" s="265"/>
      <c r="Q103" s="265"/>
      <c r="R103" s="265"/>
      <c r="S103" s="265"/>
      <c r="T103" s="254"/>
    </row>
    <row r="104" spans="2:20" ht="12.75" customHeight="1">
      <c r="B104" s="258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6"/>
      <c r="M104" s="266"/>
      <c r="N104" s="265"/>
      <c r="O104" s="265"/>
      <c r="P104" s="265"/>
      <c r="Q104" s="265"/>
      <c r="R104" s="265"/>
      <c r="S104" s="265"/>
      <c r="T104" s="254"/>
    </row>
    <row r="105" spans="2:20" ht="12.75" customHeight="1">
      <c r="B105" s="258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6"/>
      <c r="M105" s="266"/>
      <c r="N105" s="265"/>
      <c r="O105" s="265"/>
      <c r="P105" s="265"/>
      <c r="Q105" s="265"/>
      <c r="R105" s="265"/>
      <c r="S105" s="265"/>
      <c r="T105" s="254"/>
    </row>
    <row r="106" spans="2:20" ht="12.75" customHeight="1">
      <c r="B106" s="258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6"/>
      <c r="M106" s="266"/>
      <c r="N106" s="265"/>
      <c r="O106" s="265"/>
      <c r="P106" s="265"/>
      <c r="Q106" s="265"/>
      <c r="R106" s="265"/>
      <c r="S106" s="265"/>
      <c r="T106" s="254"/>
    </row>
    <row r="107" spans="2:20" ht="12.75" customHeight="1">
      <c r="B107" s="258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6"/>
      <c r="M107" s="266"/>
      <c r="N107" s="265"/>
      <c r="O107" s="265"/>
      <c r="P107" s="265"/>
      <c r="Q107" s="265"/>
      <c r="R107" s="265"/>
      <c r="S107" s="265"/>
      <c r="T107" s="254"/>
    </row>
    <row r="108" spans="2:20" ht="12.75" customHeight="1">
      <c r="B108" s="258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6"/>
      <c r="M108" s="266"/>
      <c r="N108" s="265"/>
      <c r="O108" s="265"/>
      <c r="P108" s="265"/>
      <c r="Q108" s="265"/>
      <c r="R108" s="265"/>
      <c r="S108" s="265"/>
      <c r="T108" s="254"/>
    </row>
    <row r="109" spans="2:20" ht="12.75" customHeight="1">
      <c r="B109" s="258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6"/>
      <c r="M109" s="266"/>
      <c r="N109" s="265"/>
      <c r="O109" s="265"/>
      <c r="P109" s="265"/>
      <c r="Q109" s="265"/>
      <c r="R109" s="265"/>
      <c r="S109" s="265"/>
      <c r="T109" s="254"/>
    </row>
    <row r="110" spans="2:20" ht="12.75" customHeight="1">
      <c r="B110" s="258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6"/>
      <c r="M110" s="266"/>
      <c r="N110" s="265"/>
      <c r="O110" s="265"/>
      <c r="P110" s="265"/>
      <c r="Q110" s="265"/>
      <c r="R110" s="265"/>
      <c r="S110" s="265"/>
      <c r="T110" s="254"/>
    </row>
    <row r="111" spans="2:15" ht="12.75">
      <c r="B111" s="258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6"/>
      <c r="M111" s="259"/>
      <c r="N111" s="259"/>
      <c r="O111" s="260"/>
    </row>
    <row r="112" spans="2:15" ht="12.75">
      <c r="B112" s="258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6"/>
      <c r="M112" s="259"/>
      <c r="N112" s="259"/>
      <c r="O112" s="260"/>
    </row>
    <row r="113" spans="2:15" ht="12.75">
      <c r="B113" s="258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6"/>
      <c r="M113" s="259"/>
      <c r="N113" s="259"/>
      <c r="O113" s="260"/>
    </row>
    <row r="114" spans="2:15" ht="12.75">
      <c r="B114" s="258">
        <v>40603</v>
      </c>
      <c r="C114" s="29"/>
      <c r="D114" s="29">
        <v>42</v>
      </c>
      <c r="E114" s="29">
        <v>5.117123</v>
      </c>
      <c r="F114" s="294">
        <v>0</v>
      </c>
      <c r="G114" s="294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6"/>
      <c r="M114" s="259"/>
      <c r="N114" s="259"/>
      <c r="O114" s="260"/>
    </row>
    <row r="115" spans="2:15" ht="12.75">
      <c r="B115" s="258">
        <v>40634</v>
      </c>
      <c r="C115" s="29"/>
      <c r="D115" s="29">
        <v>42</v>
      </c>
      <c r="E115" s="29">
        <v>5.210401</v>
      </c>
      <c r="F115" s="294">
        <v>0</v>
      </c>
      <c r="G115" s="294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6"/>
      <c r="M115" s="259"/>
      <c r="N115" s="259"/>
      <c r="O115" s="260"/>
    </row>
    <row r="116" spans="2:15" ht="12.75">
      <c r="B116" s="258">
        <v>40664</v>
      </c>
      <c r="C116" s="29"/>
      <c r="D116" s="29">
        <v>42</v>
      </c>
      <c r="E116" s="29">
        <v>5.456874</v>
      </c>
      <c r="F116" s="294">
        <v>0</v>
      </c>
      <c r="G116" s="294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6"/>
      <c r="M116" s="259"/>
      <c r="N116" s="259"/>
      <c r="O116" s="260"/>
    </row>
    <row r="117" spans="2:15" ht="12.75">
      <c r="B117" s="258">
        <v>40695</v>
      </c>
      <c r="C117" s="29"/>
      <c r="D117" s="29">
        <v>42</v>
      </c>
      <c r="E117" s="29">
        <v>5.603244</v>
      </c>
      <c r="F117" s="294">
        <v>0</v>
      </c>
      <c r="G117" s="294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6"/>
      <c r="M117" s="259"/>
      <c r="N117" s="259"/>
      <c r="O117" s="260"/>
    </row>
    <row r="118" spans="2:15" ht="12.75">
      <c r="B118" s="258">
        <v>40725</v>
      </c>
      <c r="C118" s="29"/>
      <c r="D118" s="29">
        <v>42</v>
      </c>
      <c r="E118" s="29">
        <v>5.69707</v>
      </c>
      <c r="F118" s="294">
        <v>0</v>
      </c>
      <c r="G118" s="294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6"/>
      <c r="M118" s="259"/>
      <c r="N118" s="259"/>
      <c r="O118" s="260"/>
    </row>
    <row r="119" spans="2:15" ht="12.75">
      <c r="B119" s="258">
        <v>40756</v>
      </c>
      <c r="C119" s="29"/>
      <c r="D119" s="29">
        <v>42</v>
      </c>
      <c r="E119" s="29">
        <v>5.740991</v>
      </c>
      <c r="F119" s="294">
        <v>0</v>
      </c>
      <c r="G119" s="294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6"/>
      <c r="M119" s="259"/>
      <c r="N119" s="259"/>
      <c r="O119" s="260"/>
    </row>
    <row r="120" spans="2:15" ht="12.75">
      <c r="B120" s="258">
        <v>40787</v>
      </c>
      <c r="C120" s="29"/>
      <c r="D120" s="29">
        <v>42</v>
      </c>
      <c r="E120" s="29">
        <v>5.834187</v>
      </c>
      <c r="F120" s="294">
        <v>0</v>
      </c>
      <c r="G120" s="294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6"/>
      <c r="M120" s="259"/>
      <c r="N120" s="259"/>
      <c r="O120" s="260"/>
    </row>
    <row r="121" spans="2:15" ht="12.75">
      <c r="B121" s="258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6"/>
      <c r="M121" s="259"/>
      <c r="N121" s="259"/>
      <c r="O121" s="260"/>
    </row>
    <row r="122" spans="2:15" ht="12.75">
      <c r="B122" s="258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6"/>
      <c r="M122" s="259"/>
      <c r="N122" s="259"/>
      <c r="O122" s="260"/>
    </row>
    <row r="123" spans="2:15" ht="12.75">
      <c r="B123" s="258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6"/>
      <c r="M123" s="259"/>
      <c r="N123" s="259"/>
      <c r="O123" s="260"/>
    </row>
    <row r="124" spans="2:15" ht="12.75">
      <c r="B124" s="258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6"/>
      <c r="M124" s="259"/>
      <c r="N124" s="259"/>
      <c r="O124" s="260"/>
    </row>
    <row r="125" spans="2:15" ht="12.75">
      <c r="B125" s="258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6"/>
      <c r="M125" s="259"/>
      <c r="N125" s="259"/>
      <c r="O125" s="260"/>
    </row>
    <row r="126" spans="2:15" ht="12.75">
      <c r="B126" s="258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6"/>
      <c r="M126" s="259"/>
      <c r="N126" s="259"/>
      <c r="O126" s="260"/>
    </row>
    <row r="127" spans="2:15" ht="12.75">
      <c r="B127" s="258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6"/>
      <c r="M127" s="259"/>
      <c r="N127" s="259"/>
      <c r="O127" s="260"/>
    </row>
    <row r="128" spans="2:15" ht="12.75">
      <c r="B128" s="258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6"/>
      <c r="M128" s="259"/>
      <c r="N128" s="259"/>
      <c r="O128" s="260"/>
    </row>
    <row r="129" spans="2:15" ht="12.75">
      <c r="B129" s="258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6"/>
      <c r="M129" s="259"/>
      <c r="N129" s="259"/>
      <c r="O129" s="260"/>
    </row>
    <row r="130" spans="2:15" ht="12.75">
      <c r="B130" s="258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6"/>
      <c r="M130" s="259"/>
      <c r="N130" s="259"/>
      <c r="O130" s="260"/>
    </row>
    <row r="131" spans="2:15" ht="12.75">
      <c r="B131" s="258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6"/>
      <c r="M131" s="259"/>
      <c r="N131" s="259"/>
      <c r="O131" s="260"/>
    </row>
    <row r="132" spans="2:15" ht="12.75">
      <c r="B132" s="258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6"/>
      <c r="M132" s="259"/>
      <c r="N132" s="259"/>
      <c r="O132" s="260"/>
    </row>
    <row r="133" spans="2:15" ht="12.75">
      <c r="B133" s="258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6"/>
      <c r="M133" s="259"/>
      <c r="N133" s="259"/>
      <c r="O133" s="260"/>
    </row>
    <row r="134" spans="2:15" ht="12.75">
      <c r="B134" s="258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6"/>
      <c r="M134" s="259"/>
      <c r="N134" s="259"/>
      <c r="O134" s="260"/>
    </row>
    <row r="135" spans="2:15" ht="12.75">
      <c r="B135" s="258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6"/>
      <c r="M135" s="259"/>
      <c r="N135" s="259"/>
      <c r="O135" s="260"/>
    </row>
    <row r="136" spans="2:15" ht="12.75">
      <c r="B136" s="258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6"/>
      <c r="M136" s="259"/>
      <c r="N136" s="259"/>
      <c r="O136" s="260"/>
    </row>
    <row r="137" spans="2:15" ht="12.75">
      <c r="B137" s="258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6"/>
      <c r="M137" s="259"/>
      <c r="N137" s="259"/>
      <c r="O137" s="260"/>
    </row>
    <row r="138" spans="2:15" ht="12.75">
      <c r="B138" s="258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6"/>
      <c r="M138" s="259"/>
      <c r="N138" s="259"/>
      <c r="O138" s="260"/>
    </row>
    <row r="139" spans="2:15" ht="12.75">
      <c r="B139" s="258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6"/>
      <c r="M139" s="259"/>
      <c r="N139" s="259"/>
      <c r="O139" s="260"/>
    </row>
    <row r="140" spans="2:15" ht="12.75">
      <c r="B140" s="258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6"/>
      <c r="M140" s="259"/>
      <c r="N140" s="259"/>
      <c r="O140" s="260"/>
    </row>
    <row r="141" spans="2:15" ht="12.75">
      <c r="B141" s="258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6"/>
      <c r="M141" s="259"/>
      <c r="N141" s="259"/>
      <c r="O141" s="260"/>
    </row>
    <row r="142" spans="2:15" ht="12.75">
      <c r="B142" s="258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6"/>
      <c r="M142" s="259"/>
      <c r="N142" s="259"/>
      <c r="O142" s="260"/>
    </row>
    <row r="143" spans="2:15" ht="12.75">
      <c r="B143" s="258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6"/>
      <c r="M143" s="259"/>
      <c r="N143" s="259"/>
      <c r="O143" s="260"/>
    </row>
    <row r="144" spans="2:15" ht="12.75">
      <c r="B144" s="258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6"/>
      <c r="M144" s="259"/>
      <c r="N144" s="259"/>
      <c r="O144" s="260"/>
    </row>
    <row r="145" spans="2:15" ht="12.75">
      <c r="B145" s="272"/>
      <c r="C145" s="30"/>
      <c r="D145" s="30"/>
      <c r="E145" s="30"/>
      <c r="F145" s="30"/>
      <c r="G145" s="30"/>
      <c r="H145" s="30"/>
      <c r="I145" s="30"/>
      <c r="J145" s="30"/>
      <c r="K145" s="30"/>
      <c r="L145" s="266"/>
      <c r="M145" s="259"/>
      <c r="N145" s="259"/>
      <c r="O145" s="260"/>
    </row>
    <row r="146" spans="2:15" ht="12.75">
      <c r="B146" s="272"/>
      <c r="C146" s="30"/>
      <c r="D146" s="30"/>
      <c r="E146" s="30"/>
      <c r="F146" s="291"/>
      <c r="G146" s="291"/>
      <c r="H146" s="30"/>
      <c r="I146" s="30"/>
      <c r="J146" s="30"/>
      <c r="K146" s="30"/>
      <c r="L146" s="266"/>
      <c r="M146" s="259"/>
      <c r="N146" s="259"/>
      <c r="O146" s="260"/>
    </row>
    <row r="147" spans="4:11" s="73" customFormat="1" ht="12.75">
      <c r="D147" s="290"/>
      <c r="E147" s="290"/>
      <c r="F147" s="290"/>
      <c r="G147" s="290"/>
      <c r="H147" s="290"/>
      <c r="I147" s="290"/>
      <c r="J147" s="290"/>
      <c r="K147" s="290"/>
    </row>
    <row r="148" spans="3:21" s="15" customFormat="1" ht="12.75">
      <c r="C148" s="12"/>
      <c r="D148" s="12"/>
      <c r="E148" s="32"/>
      <c r="F148" s="12"/>
      <c r="G148" s="12"/>
      <c r="H148" s="12"/>
      <c r="I148" s="12"/>
      <c r="J148" s="12"/>
      <c r="K148" s="12"/>
      <c r="L148" s="261"/>
      <c r="M148" s="267"/>
      <c r="N148" s="267"/>
      <c r="O148" s="261"/>
      <c r="P148" s="261"/>
      <c r="Q148" s="261"/>
      <c r="R148" s="261"/>
      <c r="S148" s="261"/>
      <c r="T148" s="256"/>
      <c r="U148" s="256"/>
    </row>
    <row r="149" spans="2:21" s="19" customFormat="1" ht="12.75">
      <c r="B149" s="17" t="s">
        <v>197</v>
      </c>
      <c r="C149" s="18"/>
      <c r="D149" s="18" t="s">
        <v>79</v>
      </c>
      <c r="E149" s="18"/>
      <c r="F149" s="18" t="s">
        <v>80</v>
      </c>
      <c r="G149" s="18"/>
      <c r="H149" s="18" t="s">
        <v>81</v>
      </c>
      <c r="I149" s="18"/>
      <c r="J149" s="18" t="s">
        <v>82</v>
      </c>
      <c r="K149" s="18"/>
      <c r="L149" s="260"/>
      <c r="M149" s="259"/>
      <c r="N149" s="259"/>
      <c r="O149" s="260"/>
      <c r="P149" s="260"/>
      <c r="Q149" s="260"/>
      <c r="R149" s="260"/>
      <c r="S149" s="260"/>
      <c r="T149" s="255"/>
      <c r="U149" s="255"/>
    </row>
    <row r="150" spans="2:21" s="24" customFormat="1" ht="12.75">
      <c r="B150" s="21"/>
      <c r="C150" s="22"/>
      <c r="D150" s="22" t="s">
        <v>42</v>
      </c>
      <c r="E150" s="23" t="s">
        <v>0</v>
      </c>
      <c r="F150" s="22" t="s">
        <v>42</v>
      </c>
      <c r="G150" s="22" t="s">
        <v>0</v>
      </c>
      <c r="H150" s="22" t="s">
        <v>42</v>
      </c>
      <c r="I150" s="22" t="s">
        <v>0</v>
      </c>
      <c r="J150" s="22" t="s">
        <v>42</v>
      </c>
      <c r="K150" s="22" t="s">
        <v>0</v>
      </c>
      <c r="L150" s="261"/>
      <c r="M150" s="261"/>
      <c r="N150" s="261"/>
      <c r="O150" s="261"/>
      <c r="P150" s="261"/>
      <c r="Q150" s="261"/>
      <c r="R150" s="261"/>
      <c r="S150" s="261"/>
      <c r="T150" s="256"/>
      <c r="U150" s="256"/>
    </row>
    <row r="151" spans="2:21" s="5" customFormat="1" ht="12.75" hidden="1">
      <c r="B151" s="258">
        <v>37469</v>
      </c>
      <c r="C151" s="7"/>
      <c r="D151" s="7">
        <v>0</v>
      </c>
      <c r="E151" s="7">
        <v>0</v>
      </c>
      <c r="F151" s="7">
        <v>20</v>
      </c>
      <c r="G151" s="7">
        <v>7.968524000000001</v>
      </c>
      <c r="H151" s="7">
        <v>58</v>
      </c>
      <c r="I151" s="7">
        <v>81.85139</v>
      </c>
      <c r="J151" s="7">
        <v>1573</v>
      </c>
      <c r="K151" s="7">
        <v>382.67949000000004</v>
      </c>
      <c r="L151" s="260"/>
      <c r="M151" s="259"/>
      <c r="N151" s="259"/>
      <c r="O151" s="260"/>
      <c r="P151" s="260"/>
      <c r="Q151" s="260"/>
      <c r="R151" s="260"/>
      <c r="S151" s="260"/>
      <c r="T151" s="255"/>
      <c r="U151" s="255"/>
    </row>
    <row r="152" spans="2:21" s="5" customFormat="1" ht="12.75" hidden="1">
      <c r="B152" s="258">
        <v>37500</v>
      </c>
      <c r="C152" s="26"/>
      <c r="D152" s="26">
        <v>0</v>
      </c>
      <c r="E152" s="26">
        <v>0</v>
      </c>
      <c r="F152" s="26">
        <v>22</v>
      </c>
      <c r="G152" s="26">
        <v>10.691711</v>
      </c>
      <c r="H152" s="26">
        <v>60</v>
      </c>
      <c r="I152" s="26">
        <v>93.359581</v>
      </c>
      <c r="J152" s="26">
        <v>1764</v>
      </c>
      <c r="K152" s="26">
        <v>479.05743</v>
      </c>
      <c r="L152" s="260"/>
      <c r="M152" s="259"/>
      <c r="N152" s="259"/>
      <c r="O152" s="260"/>
      <c r="P152" s="260"/>
      <c r="Q152" s="260"/>
      <c r="R152" s="260"/>
      <c r="S152" s="260"/>
      <c r="T152" s="255"/>
      <c r="U152" s="255"/>
    </row>
    <row r="153" spans="2:21" s="5" customFormat="1" ht="12.75" hidden="1">
      <c r="B153" s="258">
        <v>37530</v>
      </c>
      <c r="C153" s="26"/>
      <c r="D153" s="26">
        <v>0</v>
      </c>
      <c r="E153" s="26">
        <v>0</v>
      </c>
      <c r="F153" s="26">
        <v>22</v>
      </c>
      <c r="G153" s="26">
        <v>13.96466</v>
      </c>
      <c r="H153" s="26">
        <v>60</v>
      </c>
      <c r="I153" s="26">
        <v>111.105862</v>
      </c>
      <c r="J153" s="26">
        <v>1991</v>
      </c>
      <c r="K153" s="26">
        <v>537.105591</v>
      </c>
      <c r="L153" s="260"/>
      <c r="M153" s="259"/>
      <c r="N153" s="259"/>
      <c r="O153" s="260"/>
      <c r="P153" s="260"/>
      <c r="Q153" s="260"/>
      <c r="R153" s="260"/>
      <c r="S153" s="260"/>
      <c r="T153" s="255"/>
      <c r="U153" s="255"/>
    </row>
    <row r="154" spans="2:21" s="5" customFormat="1" ht="12.75" hidden="1">
      <c r="B154" s="258">
        <v>37561</v>
      </c>
      <c r="C154" s="26"/>
      <c r="D154" s="26">
        <v>0</v>
      </c>
      <c r="E154" s="26">
        <v>0</v>
      </c>
      <c r="F154" s="26">
        <v>23</v>
      </c>
      <c r="G154" s="26">
        <v>17.384025</v>
      </c>
      <c r="H154" s="26">
        <v>60</v>
      </c>
      <c r="I154" s="26">
        <v>120.067158</v>
      </c>
      <c r="J154" s="26">
        <v>2211</v>
      </c>
      <c r="K154" s="26">
        <v>589.843335</v>
      </c>
      <c r="L154" s="260"/>
      <c r="M154" s="259"/>
      <c r="N154" s="259"/>
      <c r="O154" s="260"/>
      <c r="P154" s="260"/>
      <c r="Q154" s="260"/>
      <c r="R154" s="260"/>
      <c r="S154" s="260"/>
      <c r="T154" s="255"/>
      <c r="U154" s="255"/>
    </row>
    <row r="155" spans="2:21" s="5" customFormat="1" ht="12.75" hidden="1">
      <c r="B155" s="258">
        <v>37591</v>
      </c>
      <c r="C155" s="26"/>
      <c r="D155" s="26">
        <v>0</v>
      </c>
      <c r="E155" s="26">
        <v>0</v>
      </c>
      <c r="F155" s="26">
        <v>22</v>
      </c>
      <c r="G155" s="26">
        <v>20.293157</v>
      </c>
      <c r="H155" s="26">
        <v>61</v>
      </c>
      <c r="I155" s="26">
        <v>149.384526</v>
      </c>
      <c r="J155" s="26">
        <v>2395</v>
      </c>
      <c r="K155" s="26">
        <v>667.311311</v>
      </c>
      <c r="L155" s="260"/>
      <c r="M155" s="259"/>
      <c r="N155" s="259"/>
      <c r="O155" s="260"/>
      <c r="P155" s="260"/>
      <c r="Q155" s="260"/>
      <c r="R155" s="260"/>
      <c r="S155" s="260"/>
      <c r="T155" s="255"/>
      <c r="U155" s="255"/>
    </row>
    <row r="156" spans="2:21" s="5" customFormat="1" ht="12.75" hidden="1">
      <c r="B156" s="258">
        <v>37622</v>
      </c>
      <c r="C156" s="26"/>
      <c r="D156" s="26">
        <v>0</v>
      </c>
      <c r="E156" s="26">
        <v>0</v>
      </c>
      <c r="F156" s="26">
        <v>22</v>
      </c>
      <c r="G156" s="26">
        <v>23.848731000000004</v>
      </c>
      <c r="H156" s="26">
        <v>60</v>
      </c>
      <c r="I156" s="26">
        <v>161.755005</v>
      </c>
      <c r="J156" s="26">
        <v>2456</v>
      </c>
      <c r="K156" s="26">
        <v>726.108673</v>
      </c>
      <c r="L156" s="260"/>
      <c r="M156" s="259"/>
      <c r="N156" s="259"/>
      <c r="O156" s="260"/>
      <c r="P156" s="260"/>
      <c r="Q156" s="260"/>
      <c r="R156" s="260"/>
      <c r="S156" s="260"/>
      <c r="T156" s="255"/>
      <c r="U156" s="255"/>
    </row>
    <row r="157" spans="2:21" s="5" customFormat="1" ht="12.75" hidden="1">
      <c r="B157" s="258">
        <v>37653</v>
      </c>
      <c r="C157" s="26"/>
      <c r="D157" s="26">
        <v>0</v>
      </c>
      <c r="E157" s="26">
        <v>0</v>
      </c>
      <c r="F157" s="26">
        <v>23</v>
      </c>
      <c r="G157" s="26">
        <v>27.081618</v>
      </c>
      <c r="H157" s="26">
        <v>60</v>
      </c>
      <c r="I157" s="26">
        <v>168.203083</v>
      </c>
      <c r="J157" s="26">
        <v>2538</v>
      </c>
      <c r="K157" s="26">
        <v>781.823485</v>
      </c>
      <c r="L157" s="260"/>
      <c r="M157" s="259"/>
      <c r="N157" s="259"/>
      <c r="O157" s="260"/>
      <c r="P157" s="260"/>
      <c r="Q157" s="260"/>
      <c r="R157" s="260"/>
      <c r="S157" s="260"/>
      <c r="T157" s="255"/>
      <c r="U157" s="255"/>
    </row>
    <row r="158" spans="2:21" s="5" customFormat="1" ht="12.75" hidden="1">
      <c r="B158" s="258">
        <v>37681</v>
      </c>
      <c r="C158" s="26"/>
      <c r="D158" s="26">
        <v>0</v>
      </c>
      <c r="E158" s="26">
        <v>0</v>
      </c>
      <c r="F158" s="26">
        <v>23</v>
      </c>
      <c r="G158" s="26">
        <v>31.029508000000003</v>
      </c>
      <c r="H158" s="26">
        <v>60</v>
      </c>
      <c r="I158" s="26">
        <v>179.83348900000004</v>
      </c>
      <c r="J158" s="26">
        <v>2700</v>
      </c>
      <c r="K158" s="26">
        <v>840.563909</v>
      </c>
      <c r="L158" s="260"/>
      <c r="M158" s="259"/>
      <c r="N158" s="259"/>
      <c r="O158" s="260"/>
      <c r="P158" s="260"/>
      <c r="Q158" s="260"/>
      <c r="R158" s="260"/>
      <c r="S158" s="260"/>
      <c r="T158" s="255"/>
      <c r="U158" s="255"/>
    </row>
    <row r="159" spans="2:21" s="5" customFormat="1" ht="12.75" hidden="1">
      <c r="B159" s="258">
        <v>37712</v>
      </c>
      <c r="C159" s="26"/>
      <c r="D159" s="26">
        <v>0</v>
      </c>
      <c r="E159" s="26">
        <v>0</v>
      </c>
      <c r="F159" s="26">
        <v>24</v>
      </c>
      <c r="G159" s="26">
        <v>35.503341</v>
      </c>
      <c r="H159" s="26">
        <v>60</v>
      </c>
      <c r="I159" s="26">
        <v>182.827523</v>
      </c>
      <c r="J159" s="26">
        <v>2862</v>
      </c>
      <c r="K159" s="26">
        <v>965.63017</v>
      </c>
      <c r="L159" s="260"/>
      <c r="M159" s="259"/>
      <c r="N159" s="259"/>
      <c r="O159" s="260"/>
      <c r="P159" s="260"/>
      <c r="Q159" s="260"/>
      <c r="R159" s="260"/>
      <c r="S159" s="260"/>
      <c r="T159" s="255"/>
      <c r="U159" s="255"/>
    </row>
    <row r="160" spans="2:21" s="5" customFormat="1" ht="12.75" hidden="1">
      <c r="B160" s="258">
        <v>37742</v>
      </c>
      <c r="C160" s="26"/>
      <c r="D160" s="26">
        <v>0</v>
      </c>
      <c r="E160" s="26">
        <v>0</v>
      </c>
      <c r="F160" s="26">
        <v>24</v>
      </c>
      <c r="G160" s="26">
        <v>40.16436100000001</v>
      </c>
      <c r="H160" s="26">
        <v>60</v>
      </c>
      <c r="I160" s="26">
        <v>193.759496</v>
      </c>
      <c r="J160" s="26">
        <v>2964</v>
      </c>
      <c r="K160" s="26">
        <v>1019.44769</v>
      </c>
      <c r="L160" s="260"/>
      <c r="M160" s="259"/>
      <c r="N160" s="259"/>
      <c r="O160" s="260"/>
      <c r="P160" s="260"/>
      <c r="Q160" s="260"/>
      <c r="R160" s="260"/>
      <c r="S160" s="260"/>
      <c r="T160" s="255"/>
      <c r="U160" s="255"/>
    </row>
    <row r="161" spans="2:21" s="5" customFormat="1" ht="12.75" hidden="1">
      <c r="B161" s="258">
        <v>37773</v>
      </c>
      <c r="C161" s="26"/>
      <c r="D161" s="26">
        <v>0</v>
      </c>
      <c r="E161" s="26">
        <v>0</v>
      </c>
      <c r="F161" s="26">
        <v>24</v>
      </c>
      <c r="G161" s="26">
        <v>44.276769</v>
      </c>
      <c r="H161" s="26">
        <v>60</v>
      </c>
      <c r="I161" s="26">
        <v>195.001938</v>
      </c>
      <c r="J161" s="26">
        <v>3081</v>
      </c>
      <c r="K161" s="26">
        <v>1102.294718</v>
      </c>
      <c r="L161" s="260"/>
      <c r="M161" s="259"/>
      <c r="N161" s="259"/>
      <c r="O161" s="260"/>
      <c r="P161" s="260"/>
      <c r="Q161" s="260"/>
      <c r="R161" s="260"/>
      <c r="S161" s="260"/>
      <c r="T161" s="255"/>
      <c r="U161" s="255"/>
    </row>
    <row r="162" spans="2:21" s="5" customFormat="1" ht="12.75" hidden="1">
      <c r="B162" s="258">
        <v>37803</v>
      </c>
      <c r="C162" s="26"/>
      <c r="D162" s="26">
        <v>0</v>
      </c>
      <c r="E162" s="26">
        <v>0</v>
      </c>
      <c r="F162" s="26">
        <v>24</v>
      </c>
      <c r="G162" s="26">
        <v>48.311917</v>
      </c>
      <c r="H162" s="26">
        <v>61</v>
      </c>
      <c r="I162" s="26">
        <v>202.037154</v>
      </c>
      <c r="J162" s="26">
        <v>3200</v>
      </c>
      <c r="K162" s="26">
        <v>1145.458095</v>
      </c>
      <c r="L162" s="260"/>
      <c r="M162" s="259"/>
      <c r="N162" s="259"/>
      <c r="O162" s="260"/>
      <c r="P162" s="260"/>
      <c r="Q162" s="260"/>
      <c r="R162" s="260"/>
      <c r="S162" s="260"/>
      <c r="T162" s="255"/>
      <c r="U162" s="255"/>
    </row>
    <row r="163" spans="2:21" s="5" customFormat="1" ht="12.75" hidden="1">
      <c r="B163" s="258">
        <v>37834</v>
      </c>
      <c r="C163" s="26"/>
      <c r="D163" s="26">
        <v>0</v>
      </c>
      <c r="E163" s="26">
        <v>0</v>
      </c>
      <c r="F163" s="26">
        <v>24</v>
      </c>
      <c r="G163" s="26">
        <v>52.234545000000004</v>
      </c>
      <c r="H163" s="26">
        <v>61</v>
      </c>
      <c r="I163" s="26">
        <v>207.112977</v>
      </c>
      <c r="J163" s="26">
        <v>3322</v>
      </c>
      <c r="K163" s="26">
        <v>1195.47954</v>
      </c>
      <c r="L163" s="260"/>
      <c r="M163" s="259"/>
      <c r="N163" s="259"/>
      <c r="O163" s="260"/>
      <c r="P163" s="260"/>
      <c r="Q163" s="260"/>
      <c r="R163" s="260"/>
      <c r="S163" s="260"/>
      <c r="T163" s="255"/>
      <c r="U163" s="255"/>
    </row>
    <row r="164" spans="2:21" s="5" customFormat="1" ht="12.75" hidden="1">
      <c r="B164" s="258">
        <v>37865</v>
      </c>
      <c r="C164" s="26"/>
      <c r="D164" s="26">
        <v>0</v>
      </c>
      <c r="E164" s="26">
        <v>0</v>
      </c>
      <c r="F164" s="26">
        <v>24</v>
      </c>
      <c r="G164" s="26">
        <v>55.721899</v>
      </c>
      <c r="H164" s="26">
        <v>59</v>
      </c>
      <c r="I164" s="26">
        <v>186.11282900000003</v>
      </c>
      <c r="J164" s="26">
        <v>3441</v>
      </c>
      <c r="K164" s="26">
        <v>1196.0860300000002</v>
      </c>
      <c r="L164" s="260"/>
      <c r="M164" s="259"/>
      <c r="N164" s="259"/>
      <c r="O164" s="260"/>
      <c r="P164" s="260"/>
      <c r="Q164" s="260"/>
      <c r="R164" s="260"/>
      <c r="S164" s="260"/>
      <c r="T164" s="255"/>
      <c r="U164" s="255"/>
    </row>
    <row r="165" spans="2:21" s="5" customFormat="1" ht="12.75" hidden="1">
      <c r="B165" s="258">
        <v>37895</v>
      </c>
      <c r="C165" s="26"/>
      <c r="D165" s="26">
        <v>0</v>
      </c>
      <c r="E165" s="26">
        <v>0</v>
      </c>
      <c r="F165" s="26">
        <v>24</v>
      </c>
      <c r="G165" s="26">
        <v>49.650238</v>
      </c>
      <c r="H165" s="26">
        <v>59</v>
      </c>
      <c r="I165" s="26">
        <v>178.77262600000003</v>
      </c>
      <c r="J165" s="26">
        <v>3484</v>
      </c>
      <c r="K165" s="26">
        <v>1253.78426</v>
      </c>
      <c r="L165" s="260"/>
      <c r="M165" s="259"/>
      <c r="N165" s="259"/>
      <c r="O165" s="260"/>
      <c r="P165" s="260"/>
      <c r="Q165" s="260"/>
      <c r="R165" s="260"/>
      <c r="S165" s="260"/>
      <c r="T165" s="255"/>
      <c r="U165" s="255"/>
    </row>
    <row r="166" spans="2:21" s="5" customFormat="1" ht="12.75" hidden="1">
      <c r="B166" s="258">
        <v>37926</v>
      </c>
      <c r="C166" s="26"/>
      <c r="D166" s="26">
        <v>0</v>
      </c>
      <c r="E166" s="26">
        <v>0</v>
      </c>
      <c r="F166" s="26">
        <v>22</v>
      </c>
      <c r="G166" s="26">
        <v>52.654832</v>
      </c>
      <c r="H166" s="26">
        <v>59</v>
      </c>
      <c r="I166" s="26">
        <v>195.195147</v>
      </c>
      <c r="J166" s="26">
        <v>3584</v>
      </c>
      <c r="K166" s="26">
        <v>1198.1519290000003</v>
      </c>
      <c r="L166" s="260"/>
      <c r="M166" s="259"/>
      <c r="N166" s="259"/>
      <c r="O166" s="260"/>
      <c r="P166" s="260"/>
      <c r="Q166" s="260"/>
      <c r="R166" s="260"/>
      <c r="S166" s="260"/>
      <c r="T166" s="255"/>
      <c r="U166" s="255"/>
    </row>
    <row r="167" spans="2:21" s="5" customFormat="1" ht="12.75" hidden="1">
      <c r="B167" s="258">
        <v>37956</v>
      </c>
      <c r="C167" s="26"/>
      <c r="D167" s="26">
        <v>0</v>
      </c>
      <c r="E167" s="26">
        <v>0</v>
      </c>
      <c r="F167" s="26">
        <v>22</v>
      </c>
      <c r="G167" s="26">
        <v>38.859809000000006</v>
      </c>
      <c r="H167" s="26">
        <v>58</v>
      </c>
      <c r="I167" s="26">
        <v>210.608208</v>
      </c>
      <c r="J167" s="26">
        <v>3682</v>
      </c>
      <c r="K167" s="26">
        <v>1195.8337060000003</v>
      </c>
      <c r="L167" s="260"/>
      <c r="M167" s="259"/>
      <c r="N167" s="259"/>
      <c r="O167" s="260"/>
      <c r="P167" s="260"/>
      <c r="Q167" s="260"/>
      <c r="R167" s="260"/>
      <c r="S167" s="260"/>
      <c r="T167" s="255"/>
      <c r="U167" s="255"/>
    </row>
    <row r="168" spans="2:21" s="5" customFormat="1" ht="12.75" hidden="1">
      <c r="B168" s="258">
        <v>37987</v>
      </c>
      <c r="C168" s="26"/>
      <c r="D168" s="26">
        <v>0</v>
      </c>
      <c r="E168" s="26">
        <v>0</v>
      </c>
      <c r="F168" s="26">
        <v>22</v>
      </c>
      <c r="G168" s="26">
        <v>41.37376300000001</v>
      </c>
      <c r="H168" s="26">
        <v>55</v>
      </c>
      <c r="I168" s="26">
        <v>221.60643200000004</v>
      </c>
      <c r="J168" s="26">
        <v>3675</v>
      </c>
      <c r="K168" s="26">
        <v>1153.865205</v>
      </c>
      <c r="L168" s="260"/>
      <c r="M168" s="259"/>
      <c r="N168" s="259"/>
      <c r="O168" s="260"/>
      <c r="P168" s="260"/>
      <c r="Q168" s="260"/>
      <c r="R168" s="260"/>
      <c r="S168" s="260"/>
      <c r="T168" s="255"/>
      <c r="U168" s="255"/>
    </row>
    <row r="169" spans="2:21" s="5" customFormat="1" ht="12.75" hidden="1">
      <c r="B169" s="258">
        <v>38018</v>
      </c>
      <c r="C169" s="26"/>
      <c r="D169" s="26">
        <v>0</v>
      </c>
      <c r="E169" s="26">
        <v>0</v>
      </c>
      <c r="F169" s="26">
        <v>22</v>
      </c>
      <c r="G169" s="26">
        <v>43.844643</v>
      </c>
      <c r="H169" s="26">
        <v>55</v>
      </c>
      <c r="I169" s="26">
        <v>218.27636000000004</v>
      </c>
      <c r="J169" s="26">
        <v>3677</v>
      </c>
      <c r="K169" s="26">
        <v>1160.876389</v>
      </c>
      <c r="L169" s="260"/>
      <c r="M169" s="259"/>
      <c r="N169" s="259"/>
      <c r="O169" s="260"/>
      <c r="P169" s="260"/>
      <c r="Q169" s="260"/>
      <c r="R169" s="260"/>
      <c r="S169" s="260"/>
      <c r="T169" s="255"/>
      <c r="U169" s="255"/>
    </row>
    <row r="170" spans="2:21" s="5" customFormat="1" ht="12.75" hidden="1">
      <c r="B170" s="258">
        <v>38047</v>
      </c>
      <c r="C170" s="26"/>
      <c r="D170" s="26">
        <v>0</v>
      </c>
      <c r="E170" s="26">
        <v>0</v>
      </c>
      <c r="F170" s="26">
        <v>22</v>
      </c>
      <c r="G170" s="26">
        <v>46.63652</v>
      </c>
      <c r="H170" s="26">
        <v>54</v>
      </c>
      <c r="I170" s="26">
        <v>215.41285000000002</v>
      </c>
      <c r="J170" s="26">
        <v>3704</v>
      </c>
      <c r="K170" s="26">
        <v>1182.611022</v>
      </c>
      <c r="L170" s="260"/>
      <c r="M170" s="259"/>
      <c r="N170" s="259"/>
      <c r="O170" s="260"/>
      <c r="P170" s="260"/>
      <c r="Q170" s="260"/>
      <c r="R170" s="260"/>
      <c r="S170" s="260"/>
      <c r="T170" s="255"/>
      <c r="U170" s="255"/>
    </row>
    <row r="171" spans="2:21" s="5" customFormat="1" ht="12.75" hidden="1">
      <c r="B171" s="258">
        <v>38078</v>
      </c>
      <c r="C171" s="26"/>
      <c r="D171" s="26">
        <v>0</v>
      </c>
      <c r="E171" s="26">
        <v>0</v>
      </c>
      <c r="F171" s="26">
        <v>22</v>
      </c>
      <c r="G171" s="26">
        <v>49.246899</v>
      </c>
      <c r="H171" s="26">
        <v>51</v>
      </c>
      <c r="I171" s="26">
        <v>191.41941200000002</v>
      </c>
      <c r="J171" s="26">
        <v>3526</v>
      </c>
      <c r="K171" s="26">
        <v>1073.39447</v>
      </c>
      <c r="L171" s="260"/>
      <c r="M171" s="259"/>
      <c r="N171" s="259"/>
      <c r="O171" s="260"/>
      <c r="P171" s="260"/>
      <c r="Q171" s="260"/>
      <c r="R171" s="260"/>
      <c r="S171" s="260"/>
      <c r="T171" s="255"/>
      <c r="U171" s="255"/>
    </row>
    <row r="172" spans="2:21" s="5" customFormat="1" ht="12.75" hidden="1">
      <c r="B172" s="258">
        <v>38108</v>
      </c>
      <c r="C172" s="26"/>
      <c r="D172" s="26">
        <v>0</v>
      </c>
      <c r="E172" s="26">
        <v>0</v>
      </c>
      <c r="F172" s="26">
        <v>22</v>
      </c>
      <c r="G172" s="26">
        <v>39.477846</v>
      </c>
      <c r="H172" s="26">
        <v>52</v>
      </c>
      <c r="I172" s="26">
        <v>195.099578</v>
      </c>
      <c r="J172" s="26">
        <v>3514</v>
      </c>
      <c r="K172" s="26">
        <v>1084.369886</v>
      </c>
      <c r="L172" s="260"/>
      <c r="M172" s="259"/>
      <c r="N172" s="259"/>
      <c r="O172" s="260"/>
      <c r="P172" s="260"/>
      <c r="Q172" s="260"/>
      <c r="R172" s="260"/>
      <c r="S172" s="260"/>
      <c r="T172" s="255"/>
      <c r="U172" s="255"/>
    </row>
    <row r="173" spans="2:21" s="5" customFormat="1" ht="12.75" hidden="1">
      <c r="B173" s="258">
        <v>38139</v>
      </c>
      <c r="C173" s="26"/>
      <c r="D173" s="26">
        <v>0</v>
      </c>
      <c r="E173" s="26">
        <v>0</v>
      </c>
      <c r="F173" s="26">
        <v>22</v>
      </c>
      <c r="G173" s="26">
        <v>40.791268</v>
      </c>
      <c r="H173" s="26">
        <v>50</v>
      </c>
      <c r="I173" s="26">
        <v>199.38768800000003</v>
      </c>
      <c r="J173" s="26">
        <v>3530</v>
      </c>
      <c r="K173" s="26">
        <v>1096.683662</v>
      </c>
      <c r="L173" s="260"/>
      <c r="M173" s="259"/>
      <c r="N173" s="259"/>
      <c r="O173" s="260"/>
      <c r="P173" s="260"/>
      <c r="Q173" s="260"/>
      <c r="R173" s="260"/>
      <c r="S173" s="260"/>
      <c r="T173" s="255"/>
      <c r="U173" s="255"/>
    </row>
    <row r="174" spans="2:14" ht="12.75" hidden="1">
      <c r="B174" s="258">
        <v>38169</v>
      </c>
      <c r="C174" s="29"/>
      <c r="D174" s="26">
        <v>0</v>
      </c>
      <c r="E174" s="26">
        <v>0</v>
      </c>
      <c r="F174" s="26">
        <v>21</v>
      </c>
      <c r="G174" s="26">
        <v>37.627981</v>
      </c>
      <c r="H174" s="26">
        <v>50</v>
      </c>
      <c r="I174" s="26">
        <v>199.387688</v>
      </c>
      <c r="J174" s="26">
        <v>3496</v>
      </c>
      <c r="K174" s="26">
        <v>1122.435681</v>
      </c>
      <c r="M174" s="259"/>
      <c r="N174" s="259"/>
    </row>
    <row r="175" spans="2:14" ht="12.75" hidden="1">
      <c r="B175" s="258">
        <v>38200</v>
      </c>
      <c r="C175" s="29"/>
      <c r="D175" s="26">
        <v>0</v>
      </c>
      <c r="E175" s="26">
        <v>0</v>
      </c>
      <c r="F175" s="26">
        <v>21</v>
      </c>
      <c r="G175" s="26">
        <v>60.851597</v>
      </c>
      <c r="H175" s="26">
        <v>50</v>
      </c>
      <c r="I175" s="26">
        <v>172.729442</v>
      </c>
      <c r="J175" s="26">
        <v>3458</v>
      </c>
      <c r="K175" s="26">
        <v>1102.161617</v>
      </c>
      <c r="M175" s="259"/>
      <c r="N175" s="259"/>
    </row>
    <row r="176" spans="2:14" ht="12.75" hidden="1">
      <c r="B176" s="258">
        <v>38231</v>
      </c>
      <c r="C176" s="29"/>
      <c r="D176" s="26">
        <v>0</v>
      </c>
      <c r="E176" s="26">
        <v>0</v>
      </c>
      <c r="F176" s="26">
        <v>0</v>
      </c>
      <c r="G176" s="26">
        <v>0</v>
      </c>
      <c r="H176" s="26">
        <v>50</v>
      </c>
      <c r="I176" s="26">
        <v>173.240725</v>
      </c>
      <c r="J176" s="26">
        <v>3424</v>
      </c>
      <c r="K176" s="26">
        <v>1093.705596</v>
      </c>
      <c r="M176" s="259"/>
      <c r="N176" s="259"/>
    </row>
    <row r="177" spans="1:12" ht="12.75" hidden="1">
      <c r="A177" s="5"/>
      <c r="B177" s="258">
        <v>38261</v>
      </c>
      <c r="C177" s="29"/>
      <c r="D177" s="26">
        <v>0</v>
      </c>
      <c r="E177" s="26">
        <v>0</v>
      </c>
      <c r="F177" s="26">
        <v>22</v>
      </c>
      <c r="G177" s="26">
        <v>64.299546</v>
      </c>
      <c r="H177" s="26">
        <v>49</v>
      </c>
      <c r="I177" s="26">
        <v>174.631713</v>
      </c>
      <c r="J177" s="26">
        <v>3387</v>
      </c>
      <c r="K177" s="26">
        <v>1121.081505</v>
      </c>
      <c r="L177" s="260"/>
    </row>
    <row r="178" spans="1:12" ht="12.75" hidden="1">
      <c r="A178" s="5"/>
      <c r="B178" s="258">
        <v>38292</v>
      </c>
      <c r="C178" s="29"/>
      <c r="D178" s="26">
        <v>0</v>
      </c>
      <c r="E178" s="26">
        <v>0</v>
      </c>
      <c r="F178" s="26">
        <v>22</v>
      </c>
      <c r="G178" s="26">
        <v>65.993561</v>
      </c>
      <c r="H178" s="26">
        <v>49</v>
      </c>
      <c r="I178" s="26">
        <v>178.149127</v>
      </c>
      <c r="J178" s="26">
        <v>3338</v>
      </c>
      <c r="K178" s="26">
        <v>1129.320913</v>
      </c>
      <c r="L178" s="260"/>
    </row>
    <row r="179" spans="1:12" ht="12.75" hidden="1">
      <c r="A179" s="5"/>
      <c r="B179" s="258">
        <v>38322</v>
      </c>
      <c r="C179" s="29"/>
      <c r="D179" s="26">
        <v>0</v>
      </c>
      <c r="E179" s="26">
        <v>0</v>
      </c>
      <c r="F179" s="26">
        <v>22</v>
      </c>
      <c r="G179" s="26">
        <v>67.645081</v>
      </c>
      <c r="H179" s="26">
        <v>49</v>
      </c>
      <c r="I179" s="26">
        <v>181.623493</v>
      </c>
      <c r="J179" s="26">
        <v>3293</v>
      </c>
      <c r="K179" s="26">
        <v>1153.908316</v>
      </c>
      <c r="L179" s="260"/>
    </row>
    <row r="180" spans="1:12" ht="12.75" hidden="1">
      <c r="A180" s="5"/>
      <c r="B180" s="258">
        <v>38353</v>
      </c>
      <c r="C180" s="29"/>
      <c r="D180" s="26">
        <v>0</v>
      </c>
      <c r="E180" s="26">
        <v>0</v>
      </c>
      <c r="F180" s="26">
        <v>22</v>
      </c>
      <c r="G180" s="26">
        <v>69.301544</v>
      </c>
      <c r="H180" s="26">
        <v>49</v>
      </c>
      <c r="I180" s="26">
        <v>186.113057</v>
      </c>
      <c r="J180" s="26">
        <v>3264</v>
      </c>
      <c r="K180" s="26">
        <v>1130.100214</v>
      </c>
      <c r="L180" s="260"/>
    </row>
    <row r="181" spans="1:12" ht="12.75" hidden="1">
      <c r="A181" s="5"/>
      <c r="B181" s="258">
        <v>38384</v>
      </c>
      <c r="C181" s="29"/>
      <c r="D181" s="26">
        <v>0</v>
      </c>
      <c r="E181" s="26">
        <v>0</v>
      </c>
      <c r="F181" s="26">
        <v>22</v>
      </c>
      <c r="G181" s="26">
        <v>71.116501</v>
      </c>
      <c r="H181" s="26">
        <v>49</v>
      </c>
      <c r="I181" s="26">
        <v>187.187745</v>
      </c>
      <c r="J181" s="26">
        <v>3231</v>
      </c>
      <c r="K181" s="26">
        <v>1134.222474</v>
      </c>
      <c r="L181" s="260"/>
    </row>
    <row r="182" spans="1:12" ht="12.75" hidden="1">
      <c r="A182" s="5"/>
      <c r="B182" s="258">
        <v>38412</v>
      </c>
      <c r="C182" s="29"/>
      <c r="D182" s="26">
        <v>0</v>
      </c>
      <c r="E182" s="26">
        <v>0</v>
      </c>
      <c r="F182" s="26">
        <v>22</v>
      </c>
      <c r="G182" s="26">
        <v>72.810904</v>
      </c>
      <c r="H182" s="26">
        <v>49</v>
      </c>
      <c r="I182" s="26">
        <v>187.177122</v>
      </c>
      <c r="J182" s="26">
        <v>3193</v>
      </c>
      <c r="K182" s="26">
        <v>1145.059513</v>
      </c>
      <c r="L182" s="260"/>
    </row>
    <row r="183" spans="1:12" ht="12.75" hidden="1">
      <c r="A183" s="5"/>
      <c r="B183" s="258">
        <v>38443</v>
      </c>
      <c r="C183" s="29"/>
      <c r="D183" s="26">
        <v>0</v>
      </c>
      <c r="E183" s="26">
        <v>0</v>
      </c>
      <c r="F183" s="26">
        <v>22</v>
      </c>
      <c r="G183" s="26">
        <v>73.744796</v>
      </c>
      <c r="H183" s="26">
        <v>47</v>
      </c>
      <c r="I183" s="26">
        <v>158.09925</v>
      </c>
      <c r="J183" s="26">
        <v>3162</v>
      </c>
      <c r="K183" s="26">
        <v>1177.130708</v>
      </c>
      <c r="L183" s="260"/>
    </row>
    <row r="184" spans="1:12" ht="12.75" hidden="1">
      <c r="A184" s="5"/>
      <c r="B184" s="258">
        <v>38473</v>
      </c>
      <c r="C184" s="29"/>
      <c r="D184" s="26">
        <v>0</v>
      </c>
      <c r="E184" s="26">
        <v>0</v>
      </c>
      <c r="F184" s="26">
        <v>22</v>
      </c>
      <c r="G184" s="26">
        <v>76.548763</v>
      </c>
      <c r="H184" s="26">
        <v>47</v>
      </c>
      <c r="I184" s="26">
        <v>165.110166</v>
      </c>
      <c r="J184" s="26">
        <v>3135</v>
      </c>
      <c r="K184" s="26">
        <v>1165.619994</v>
      </c>
      <c r="L184" s="260"/>
    </row>
    <row r="185" spans="1:12" ht="12.75" hidden="1">
      <c r="A185" s="5"/>
      <c r="B185" s="258">
        <v>38504</v>
      </c>
      <c r="C185" s="29"/>
      <c r="D185" s="26">
        <v>0</v>
      </c>
      <c r="E185" s="26">
        <v>0</v>
      </c>
      <c r="F185" s="26">
        <v>22</v>
      </c>
      <c r="G185" s="26">
        <v>76.821448</v>
      </c>
      <c r="H185" s="26">
        <v>47</v>
      </c>
      <c r="I185" s="26">
        <v>170.557756</v>
      </c>
      <c r="J185" s="26">
        <v>3109</v>
      </c>
      <c r="K185" s="26">
        <v>1165.645148</v>
      </c>
      <c r="L185" s="260"/>
    </row>
    <row r="186" spans="1:12" ht="12.75" hidden="1">
      <c r="A186" s="5"/>
      <c r="B186" s="258">
        <v>38534</v>
      </c>
      <c r="C186" s="29"/>
      <c r="D186" s="26">
        <v>0</v>
      </c>
      <c r="E186" s="26">
        <v>0</v>
      </c>
      <c r="F186" s="26">
        <v>22</v>
      </c>
      <c r="G186" s="26">
        <v>77.153309</v>
      </c>
      <c r="H186" s="26">
        <v>47</v>
      </c>
      <c r="I186" s="26">
        <v>175.05122</v>
      </c>
      <c r="J186" s="26">
        <v>3089</v>
      </c>
      <c r="K186" s="26">
        <v>1157.615597</v>
      </c>
      <c r="L186" s="260"/>
    </row>
    <row r="187" spans="1:12" ht="12.75" hidden="1">
      <c r="A187" s="5"/>
      <c r="B187" s="258">
        <v>38565</v>
      </c>
      <c r="C187" s="29"/>
      <c r="D187" s="26">
        <v>0</v>
      </c>
      <c r="E187" s="26">
        <v>0</v>
      </c>
      <c r="F187" s="26">
        <v>22</v>
      </c>
      <c r="G187" s="26">
        <v>77.427852</v>
      </c>
      <c r="H187" s="26">
        <v>47</v>
      </c>
      <c r="I187" s="26">
        <v>179.656637</v>
      </c>
      <c r="J187" s="26">
        <v>3071</v>
      </c>
      <c r="K187" s="26">
        <v>1121.39052</v>
      </c>
      <c r="L187" s="260"/>
    </row>
    <row r="188" spans="1:12" ht="12.75" hidden="1">
      <c r="A188" s="5"/>
      <c r="B188" s="258">
        <v>38596</v>
      </c>
      <c r="C188" s="29"/>
      <c r="D188" s="26">
        <v>0</v>
      </c>
      <c r="E188" s="26">
        <v>0</v>
      </c>
      <c r="F188" s="26">
        <v>22</v>
      </c>
      <c r="G188" s="26">
        <v>78.837725</v>
      </c>
      <c r="H188" s="26">
        <v>47</v>
      </c>
      <c r="I188" s="26">
        <v>160.434713</v>
      </c>
      <c r="J188" s="26">
        <v>3049</v>
      </c>
      <c r="K188" s="26">
        <v>1084.534594</v>
      </c>
      <c r="L188" s="260"/>
    </row>
    <row r="189" spans="1:14" ht="12.75" customHeight="1" hidden="1">
      <c r="A189" s="5"/>
      <c r="B189" s="258">
        <v>38626</v>
      </c>
      <c r="C189" s="29"/>
      <c r="D189" s="26">
        <v>0</v>
      </c>
      <c r="E189" s="26">
        <v>0</v>
      </c>
      <c r="F189" s="26">
        <v>22</v>
      </c>
      <c r="G189" s="26">
        <v>79.17463</v>
      </c>
      <c r="H189" s="26">
        <v>47</v>
      </c>
      <c r="I189" s="26">
        <v>163.452551</v>
      </c>
      <c r="J189" s="26">
        <v>3027</v>
      </c>
      <c r="K189" s="26">
        <v>1082.538037</v>
      </c>
      <c r="M189" s="259"/>
      <c r="N189" s="259"/>
    </row>
    <row r="190" spans="1:14" ht="12.75" hidden="1">
      <c r="A190" s="5"/>
      <c r="B190" s="258">
        <v>38657</v>
      </c>
      <c r="C190" s="29"/>
      <c r="D190" s="26">
        <v>0</v>
      </c>
      <c r="E190" s="26">
        <v>0</v>
      </c>
      <c r="F190" s="26">
        <v>22</v>
      </c>
      <c r="G190" s="26">
        <v>26.075195</v>
      </c>
      <c r="H190" s="26">
        <v>47</v>
      </c>
      <c r="I190" s="26">
        <v>166.425833</v>
      </c>
      <c r="J190" s="26">
        <v>3009</v>
      </c>
      <c r="K190" s="26">
        <v>1095.774318</v>
      </c>
      <c r="M190" s="259"/>
      <c r="N190" s="259"/>
    </row>
    <row r="191" spans="1:14" ht="12.75" hidden="1">
      <c r="A191" s="5"/>
      <c r="B191" s="258">
        <v>38687</v>
      </c>
      <c r="C191" s="29"/>
      <c r="D191" s="26">
        <v>0</v>
      </c>
      <c r="E191" s="26">
        <v>0</v>
      </c>
      <c r="F191" s="26">
        <v>22</v>
      </c>
      <c r="G191" s="26">
        <v>26.35581</v>
      </c>
      <c r="H191" s="26">
        <v>47</v>
      </c>
      <c r="I191" s="26">
        <v>188.927662</v>
      </c>
      <c r="J191" s="26">
        <v>2989</v>
      </c>
      <c r="K191" s="26">
        <v>1084.349805</v>
      </c>
      <c r="M191" s="259"/>
      <c r="N191" s="259"/>
    </row>
    <row r="192" spans="1:14" ht="12.75" hidden="1">
      <c r="A192" s="5"/>
      <c r="B192" s="258">
        <v>38718</v>
      </c>
      <c r="C192" s="29"/>
      <c r="D192" s="26">
        <v>0</v>
      </c>
      <c r="E192" s="26">
        <v>0</v>
      </c>
      <c r="F192" s="26">
        <v>22</v>
      </c>
      <c r="G192" s="26">
        <v>26.671445</v>
      </c>
      <c r="H192" s="26">
        <v>47</v>
      </c>
      <c r="I192" s="26">
        <v>191.529897</v>
      </c>
      <c r="J192" s="26">
        <v>2966</v>
      </c>
      <c r="K192" s="26">
        <v>1082.137358</v>
      </c>
      <c r="M192" s="259"/>
      <c r="N192" s="259"/>
    </row>
    <row r="193" spans="1:14" ht="12.75" hidden="1">
      <c r="A193" s="5"/>
      <c r="B193" s="258">
        <v>38749</v>
      </c>
      <c r="C193" s="29"/>
      <c r="D193" s="26">
        <v>0</v>
      </c>
      <c r="E193" s="26">
        <v>0</v>
      </c>
      <c r="F193" s="26">
        <v>22</v>
      </c>
      <c r="G193" s="26">
        <v>26.778292</v>
      </c>
      <c r="H193" s="26">
        <v>47</v>
      </c>
      <c r="I193" s="26">
        <v>194.001326</v>
      </c>
      <c r="J193" s="26">
        <v>2935</v>
      </c>
      <c r="K193" s="26">
        <v>1065.288448</v>
      </c>
      <c r="M193" s="259"/>
      <c r="N193" s="259"/>
    </row>
    <row r="194" spans="1:14" ht="12.75" hidden="1">
      <c r="A194" s="5"/>
      <c r="B194" s="258">
        <v>38777</v>
      </c>
      <c r="C194" s="29"/>
      <c r="D194" s="26">
        <v>0</v>
      </c>
      <c r="E194" s="26">
        <v>0</v>
      </c>
      <c r="F194" s="26">
        <v>22</v>
      </c>
      <c r="G194" s="26">
        <v>26.56354</v>
      </c>
      <c r="H194" s="26">
        <v>47</v>
      </c>
      <c r="I194" s="26">
        <v>196.895089</v>
      </c>
      <c r="J194" s="26">
        <v>2919</v>
      </c>
      <c r="K194" s="26">
        <v>1079.31163</v>
      </c>
      <c r="M194" s="259"/>
      <c r="N194" s="259"/>
    </row>
    <row r="195" spans="1:14" ht="12.75" hidden="1">
      <c r="A195" s="5"/>
      <c r="B195" s="258">
        <v>38808</v>
      </c>
      <c r="C195" s="29"/>
      <c r="D195" s="26">
        <v>0</v>
      </c>
      <c r="E195" s="26">
        <v>0</v>
      </c>
      <c r="F195" s="26">
        <v>22</v>
      </c>
      <c r="G195" s="26">
        <v>27.057458</v>
      </c>
      <c r="H195" s="26">
        <v>47</v>
      </c>
      <c r="I195" s="26">
        <v>201.648509</v>
      </c>
      <c r="J195" s="26">
        <v>2900</v>
      </c>
      <c r="K195" s="26">
        <v>1094.969123</v>
      </c>
      <c r="M195" s="259"/>
      <c r="N195" s="259"/>
    </row>
    <row r="196" spans="1:14" ht="12.75" hidden="1">
      <c r="A196" s="5"/>
      <c r="B196" s="258">
        <v>38838</v>
      </c>
      <c r="C196" s="29"/>
      <c r="D196" s="26">
        <v>0</v>
      </c>
      <c r="E196" s="26">
        <v>0</v>
      </c>
      <c r="F196" s="26">
        <v>22</v>
      </c>
      <c r="G196" s="26">
        <v>30.016181</v>
      </c>
      <c r="H196" s="26">
        <v>47</v>
      </c>
      <c r="I196" s="26">
        <v>169.042996</v>
      </c>
      <c r="J196" s="26">
        <v>2870</v>
      </c>
      <c r="K196" s="26">
        <v>1095.158326</v>
      </c>
      <c r="M196" s="259"/>
      <c r="N196" s="259"/>
    </row>
    <row r="197" spans="1:14" ht="12.75" hidden="1">
      <c r="A197" s="5"/>
      <c r="B197" s="258">
        <v>38869</v>
      </c>
      <c r="C197" s="29"/>
      <c r="D197" s="26">
        <v>0</v>
      </c>
      <c r="E197" s="26">
        <v>0</v>
      </c>
      <c r="F197" s="26">
        <v>22</v>
      </c>
      <c r="G197" s="26">
        <v>30.271758</v>
      </c>
      <c r="H197" s="26">
        <v>47</v>
      </c>
      <c r="I197" s="26">
        <v>173.230257</v>
      </c>
      <c r="J197" s="26">
        <v>2856</v>
      </c>
      <c r="K197" s="26">
        <v>1081.330699</v>
      </c>
      <c r="M197" s="259"/>
      <c r="N197" s="259"/>
    </row>
    <row r="198" spans="1:14" ht="12.75" hidden="1">
      <c r="A198" s="5"/>
      <c r="B198" s="258">
        <v>38899</v>
      </c>
      <c r="C198" s="29"/>
      <c r="D198" s="26">
        <v>0</v>
      </c>
      <c r="E198" s="26">
        <v>0</v>
      </c>
      <c r="F198" s="26">
        <v>22</v>
      </c>
      <c r="G198" s="26">
        <v>28.189158</v>
      </c>
      <c r="H198" s="26">
        <v>47</v>
      </c>
      <c r="I198" s="26">
        <v>176.701221</v>
      </c>
      <c r="J198" s="26">
        <v>2834</v>
      </c>
      <c r="K198" s="26">
        <v>1074.400603</v>
      </c>
      <c r="M198" s="259"/>
      <c r="N198" s="259"/>
    </row>
    <row r="199" spans="1:14" ht="12.75" hidden="1">
      <c r="A199" s="5"/>
      <c r="B199" s="258">
        <v>38930</v>
      </c>
      <c r="C199" s="29"/>
      <c r="D199" s="26">
        <v>0</v>
      </c>
      <c r="E199" s="26">
        <v>0</v>
      </c>
      <c r="F199" s="26">
        <v>22</v>
      </c>
      <c r="G199" s="26">
        <v>28.299167</v>
      </c>
      <c r="H199" s="26">
        <v>47</v>
      </c>
      <c r="I199" s="26">
        <v>178.784895</v>
      </c>
      <c r="J199" s="26">
        <v>2812</v>
      </c>
      <c r="K199" s="26">
        <v>1070.247394</v>
      </c>
      <c r="M199" s="259"/>
      <c r="N199" s="259"/>
    </row>
    <row r="200" spans="1:14" ht="12.75" hidden="1">
      <c r="A200" s="5"/>
      <c r="B200" s="258">
        <v>38961</v>
      </c>
      <c r="C200" s="29"/>
      <c r="D200" s="26">
        <v>0</v>
      </c>
      <c r="E200" s="26">
        <v>0</v>
      </c>
      <c r="F200" s="26">
        <v>22</v>
      </c>
      <c r="G200" s="26">
        <v>30.065141</v>
      </c>
      <c r="H200" s="26">
        <v>47</v>
      </c>
      <c r="I200" s="26">
        <v>183.247024</v>
      </c>
      <c r="J200" s="26">
        <v>2796</v>
      </c>
      <c r="K200" s="26">
        <v>1049.794585</v>
      </c>
      <c r="M200" s="259"/>
      <c r="N200" s="259"/>
    </row>
    <row r="201" spans="1:14" ht="12.75" hidden="1">
      <c r="A201" s="5"/>
      <c r="B201" s="258">
        <v>38991</v>
      </c>
      <c r="C201" s="29"/>
      <c r="D201" s="26">
        <v>0</v>
      </c>
      <c r="E201" s="26">
        <v>0</v>
      </c>
      <c r="F201" s="26">
        <v>22</v>
      </c>
      <c r="G201" s="26">
        <v>30.285955</v>
      </c>
      <c r="H201" s="26">
        <v>46</v>
      </c>
      <c r="I201" s="26">
        <v>176.604798</v>
      </c>
      <c r="J201" s="26">
        <v>2778</v>
      </c>
      <c r="K201" s="26">
        <v>1045.872163</v>
      </c>
      <c r="M201" s="259"/>
      <c r="N201" s="259"/>
    </row>
    <row r="202" spans="1:14" ht="12.75" hidden="1">
      <c r="A202" s="5"/>
      <c r="B202" s="258">
        <v>39022</v>
      </c>
      <c r="C202" s="29"/>
      <c r="D202" s="26">
        <v>0</v>
      </c>
      <c r="E202" s="26">
        <v>0</v>
      </c>
      <c r="F202" s="26">
        <v>22</v>
      </c>
      <c r="G202" s="26">
        <v>30.543786</v>
      </c>
      <c r="H202" s="26">
        <v>46</v>
      </c>
      <c r="I202" s="26">
        <v>178.37222</v>
      </c>
      <c r="J202" s="26">
        <v>2760</v>
      </c>
      <c r="K202" s="26">
        <v>1004.490161</v>
      </c>
      <c r="M202" s="259"/>
      <c r="N202" s="259"/>
    </row>
    <row r="203" spans="1:14" ht="12.75" hidden="1">
      <c r="A203" s="5"/>
      <c r="B203" s="258">
        <v>39052</v>
      </c>
      <c r="C203" s="29"/>
      <c r="D203" s="26">
        <v>0</v>
      </c>
      <c r="E203" s="26">
        <v>0</v>
      </c>
      <c r="F203" s="26">
        <v>14</v>
      </c>
      <c r="G203" s="26">
        <v>30.782713</v>
      </c>
      <c r="H203" s="26">
        <v>47</v>
      </c>
      <c r="I203" s="26">
        <v>189.562029</v>
      </c>
      <c r="J203" s="26">
        <v>2750</v>
      </c>
      <c r="K203" s="26">
        <v>963.095973</v>
      </c>
      <c r="M203" s="259"/>
      <c r="N203" s="259"/>
    </row>
    <row r="204" spans="1:14" ht="12.75" hidden="1">
      <c r="A204" s="5"/>
      <c r="B204" s="258">
        <v>39083</v>
      </c>
      <c r="C204" s="29"/>
      <c r="D204" s="26">
        <v>0</v>
      </c>
      <c r="E204" s="26">
        <v>0</v>
      </c>
      <c r="F204" s="26">
        <v>14</v>
      </c>
      <c r="G204" s="26">
        <v>31.021086</v>
      </c>
      <c r="H204" s="26">
        <v>47</v>
      </c>
      <c r="I204" s="26">
        <v>191.255586</v>
      </c>
      <c r="J204" s="26">
        <v>2741</v>
      </c>
      <c r="K204" s="26">
        <v>951.060165</v>
      </c>
      <c r="M204" s="259"/>
      <c r="N204" s="259"/>
    </row>
    <row r="205" spans="1:14" ht="12.75" hidden="1">
      <c r="A205" s="5"/>
      <c r="B205" s="258">
        <v>39114</v>
      </c>
      <c r="C205" s="29"/>
      <c r="D205" s="26">
        <v>0</v>
      </c>
      <c r="E205" s="26">
        <v>0</v>
      </c>
      <c r="F205" s="26">
        <v>14</v>
      </c>
      <c r="G205" s="26">
        <v>31.031382</v>
      </c>
      <c r="H205" s="26">
        <v>47</v>
      </c>
      <c r="I205" s="26">
        <v>192.588162</v>
      </c>
      <c r="J205" s="26">
        <v>2734</v>
      </c>
      <c r="K205" s="26">
        <v>947.407485</v>
      </c>
      <c r="M205" s="259"/>
      <c r="N205" s="259"/>
    </row>
    <row r="206" spans="1:14" ht="12.75" hidden="1">
      <c r="A206" s="5"/>
      <c r="B206" s="258">
        <v>39142</v>
      </c>
      <c r="C206" s="29"/>
      <c r="D206" s="26">
        <v>0</v>
      </c>
      <c r="E206" s="26">
        <v>0</v>
      </c>
      <c r="F206" s="26">
        <v>15</v>
      </c>
      <c r="G206" s="26">
        <v>31.31343</v>
      </c>
      <c r="H206" s="26">
        <v>46</v>
      </c>
      <c r="I206" s="26">
        <v>194.648654</v>
      </c>
      <c r="J206" s="26">
        <v>2705</v>
      </c>
      <c r="K206" s="26">
        <v>941.641878</v>
      </c>
      <c r="M206" s="259"/>
      <c r="N206" s="259"/>
    </row>
    <row r="207" spans="1:14" ht="12.75" hidden="1">
      <c r="A207" s="5"/>
      <c r="B207" s="258">
        <v>39173</v>
      </c>
      <c r="C207" s="29"/>
      <c r="D207" s="26">
        <v>0</v>
      </c>
      <c r="E207" s="26">
        <v>0</v>
      </c>
      <c r="F207" s="26">
        <v>15</v>
      </c>
      <c r="G207" s="26">
        <v>31.67864</v>
      </c>
      <c r="H207" s="26">
        <v>46</v>
      </c>
      <c r="I207" s="26">
        <v>201.72181</v>
      </c>
      <c r="J207" s="26">
        <v>2697</v>
      </c>
      <c r="K207" s="26">
        <v>944.454399</v>
      </c>
      <c r="M207" s="259"/>
      <c r="N207" s="259"/>
    </row>
    <row r="208" spans="1:14" ht="12.75" hidden="1">
      <c r="A208" s="5"/>
      <c r="B208" s="258">
        <v>39203</v>
      </c>
      <c r="C208" s="29"/>
      <c r="D208" s="26">
        <v>0</v>
      </c>
      <c r="E208" s="26">
        <v>0</v>
      </c>
      <c r="F208" s="26">
        <v>15</v>
      </c>
      <c r="G208" s="26">
        <v>32.12275</v>
      </c>
      <c r="H208" s="26">
        <v>46</v>
      </c>
      <c r="I208" s="26">
        <v>203.250662</v>
      </c>
      <c r="J208" s="26">
        <v>2691</v>
      </c>
      <c r="K208" s="26">
        <v>939.950332</v>
      </c>
      <c r="M208" s="259"/>
      <c r="N208" s="259"/>
    </row>
    <row r="209" spans="1:14" ht="12.75" hidden="1">
      <c r="A209" s="5"/>
      <c r="B209" s="258">
        <v>39234</v>
      </c>
      <c r="C209" s="29"/>
      <c r="D209" s="26">
        <v>0</v>
      </c>
      <c r="E209" s="26">
        <v>0</v>
      </c>
      <c r="F209" s="26">
        <v>15</v>
      </c>
      <c r="G209" s="26">
        <v>32.363746</v>
      </c>
      <c r="H209" s="26">
        <v>46</v>
      </c>
      <c r="I209" s="26">
        <v>206.632175</v>
      </c>
      <c r="J209" s="26">
        <v>2678</v>
      </c>
      <c r="K209" s="26">
        <v>933.562811</v>
      </c>
      <c r="M209" s="259"/>
      <c r="N209" s="259"/>
    </row>
    <row r="210" spans="1:14" ht="12.75" hidden="1">
      <c r="A210" s="5"/>
      <c r="B210" s="258">
        <v>39264</v>
      </c>
      <c r="C210" s="29"/>
      <c r="D210" s="26">
        <v>0</v>
      </c>
      <c r="E210" s="26">
        <v>0</v>
      </c>
      <c r="F210" s="26">
        <v>15</v>
      </c>
      <c r="G210" s="26">
        <v>32.610203</v>
      </c>
      <c r="H210" s="26">
        <v>46</v>
      </c>
      <c r="I210" s="26">
        <v>211.089202</v>
      </c>
      <c r="J210" s="26">
        <v>2671</v>
      </c>
      <c r="K210" s="26">
        <v>909.195532</v>
      </c>
      <c r="M210" s="259"/>
      <c r="N210" s="259"/>
    </row>
    <row r="211" spans="1:14" ht="12.75" hidden="1">
      <c r="A211" s="5"/>
      <c r="B211" s="258">
        <v>39295</v>
      </c>
      <c r="C211" s="29"/>
      <c r="D211" s="26">
        <v>0</v>
      </c>
      <c r="E211" s="26">
        <v>0</v>
      </c>
      <c r="F211" s="26">
        <v>15</v>
      </c>
      <c r="G211" s="26">
        <v>32.8543</v>
      </c>
      <c r="H211" s="26">
        <v>46</v>
      </c>
      <c r="I211" s="26">
        <v>211.309711</v>
      </c>
      <c r="J211" s="26">
        <v>2667</v>
      </c>
      <c r="K211" s="26">
        <v>908.64833</v>
      </c>
      <c r="M211" s="259"/>
      <c r="N211" s="259"/>
    </row>
    <row r="212" spans="2:14" ht="12.75" hidden="1">
      <c r="B212" s="258">
        <v>39326</v>
      </c>
      <c r="C212" s="29"/>
      <c r="D212" s="26">
        <v>0</v>
      </c>
      <c r="E212" s="26">
        <v>0</v>
      </c>
      <c r="F212" s="26">
        <v>15</v>
      </c>
      <c r="G212" s="26">
        <v>35.053951</v>
      </c>
      <c r="H212" s="26">
        <v>46</v>
      </c>
      <c r="I212" s="26">
        <v>214.703547</v>
      </c>
      <c r="J212" s="26">
        <v>2657</v>
      </c>
      <c r="K212" s="26">
        <v>907.620852</v>
      </c>
      <c r="M212" s="259"/>
      <c r="N212" s="259"/>
    </row>
    <row r="213" spans="2:14" ht="12.75" hidden="1">
      <c r="B213" s="258">
        <v>39356</v>
      </c>
      <c r="C213" s="29"/>
      <c r="D213" s="26">
        <v>0</v>
      </c>
      <c r="E213" s="26">
        <v>0</v>
      </c>
      <c r="F213" s="26">
        <v>15</v>
      </c>
      <c r="G213" s="26">
        <v>35.303277</v>
      </c>
      <c r="H213" s="26">
        <v>46</v>
      </c>
      <c r="I213" s="26">
        <v>216.31569</v>
      </c>
      <c r="J213" s="26">
        <v>2648</v>
      </c>
      <c r="K213" s="26">
        <v>911.361598</v>
      </c>
      <c r="M213" s="259"/>
      <c r="N213" s="259"/>
    </row>
    <row r="214" spans="2:14" ht="12.75" hidden="1">
      <c r="B214" s="258">
        <v>39387</v>
      </c>
      <c r="C214" s="29"/>
      <c r="D214" s="26">
        <v>0</v>
      </c>
      <c r="E214" s="26">
        <v>0</v>
      </c>
      <c r="F214" s="26">
        <v>15</v>
      </c>
      <c r="G214" s="26">
        <v>35.793777</v>
      </c>
      <c r="H214" s="26">
        <v>46</v>
      </c>
      <c r="I214" s="26">
        <v>215.820966</v>
      </c>
      <c r="J214" s="26">
        <v>2633</v>
      </c>
      <c r="K214" s="26">
        <v>902.091847</v>
      </c>
      <c r="M214" s="259"/>
      <c r="N214" s="259"/>
    </row>
    <row r="215" spans="2:14" ht="12.75" hidden="1">
      <c r="B215" s="258">
        <v>39417</v>
      </c>
      <c r="C215" s="29"/>
      <c r="D215" s="26">
        <v>0</v>
      </c>
      <c r="E215" s="26">
        <v>0</v>
      </c>
      <c r="F215" s="26">
        <v>15</v>
      </c>
      <c r="G215" s="26">
        <v>36.047205</v>
      </c>
      <c r="H215" s="26">
        <v>46</v>
      </c>
      <c r="I215" s="26">
        <v>229.9626</v>
      </c>
      <c r="J215" s="26">
        <v>2624</v>
      </c>
      <c r="K215" s="26">
        <v>902.119029</v>
      </c>
      <c r="M215" s="259"/>
      <c r="N215" s="259"/>
    </row>
    <row r="216" spans="2:14" ht="12.75">
      <c r="B216" s="258">
        <v>39448</v>
      </c>
      <c r="C216" s="29"/>
      <c r="D216" s="26">
        <v>0</v>
      </c>
      <c r="E216" s="26">
        <v>0</v>
      </c>
      <c r="F216" s="26">
        <v>15</v>
      </c>
      <c r="G216" s="26">
        <v>36.3023</v>
      </c>
      <c r="H216" s="26">
        <v>46</v>
      </c>
      <c r="I216" s="26">
        <v>231.635403</v>
      </c>
      <c r="J216" s="26">
        <v>2611</v>
      </c>
      <c r="K216" s="26">
        <v>889.744721</v>
      </c>
      <c r="M216" s="259"/>
      <c r="N216" s="259"/>
    </row>
    <row r="217" spans="2:14" ht="12.75">
      <c r="B217" s="258">
        <v>39479</v>
      </c>
      <c r="C217" s="29"/>
      <c r="D217" s="26">
        <v>0</v>
      </c>
      <c r="E217" s="26">
        <v>0</v>
      </c>
      <c r="F217" s="26">
        <v>15</v>
      </c>
      <c r="G217" s="26">
        <v>36.579256</v>
      </c>
      <c r="H217" s="26">
        <v>46</v>
      </c>
      <c r="I217" s="26">
        <v>233.182359</v>
      </c>
      <c r="J217" s="26">
        <v>2603</v>
      </c>
      <c r="K217" s="26">
        <v>898.92422</v>
      </c>
      <c r="L217" s="266"/>
      <c r="M217" s="259"/>
      <c r="N217" s="259"/>
    </row>
    <row r="218" spans="2:14" ht="12.75">
      <c r="B218" s="258">
        <v>39508</v>
      </c>
      <c r="C218" s="29"/>
      <c r="D218" s="26">
        <v>0</v>
      </c>
      <c r="E218" s="26">
        <v>0</v>
      </c>
      <c r="F218" s="26">
        <v>15</v>
      </c>
      <c r="G218" s="26">
        <v>36.598037</v>
      </c>
      <c r="H218" s="26">
        <v>46</v>
      </c>
      <c r="I218" s="26">
        <v>233.960935</v>
      </c>
      <c r="J218" s="26">
        <v>2598</v>
      </c>
      <c r="K218" s="26">
        <v>908.754006</v>
      </c>
      <c r="L218" s="266"/>
      <c r="M218" s="259"/>
      <c r="N218" s="259"/>
    </row>
    <row r="219" spans="2:14" ht="12.75">
      <c r="B219" s="258">
        <v>39539</v>
      </c>
      <c r="C219" s="29"/>
      <c r="D219" s="26">
        <v>0</v>
      </c>
      <c r="E219" s="26">
        <v>0</v>
      </c>
      <c r="F219" s="26">
        <v>15</v>
      </c>
      <c r="G219" s="26">
        <v>37.389881</v>
      </c>
      <c r="H219" s="26">
        <v>46</v>
      </c>
      <c r="I219" s="26">
        <v>240.388051</v>
      </c>
      <c r="J219" s="26">
        <v>2593</v>
      </c>
      <c r="K219" s="26">
        <v>933.747765</v>
      </c>
      <c r="L219" s="266"/>
      <c r="M219" s="259"/>
      <c r="N219" s="259"/>
    </row>
    <row r="220" spans="2:14" ht="12.75">
      <c r="B220" s="258">
        <v>39569</v>
      </c>
      <c r="C220" s="29"/>
      <c r="D220" s="26">
        <v>0</v>
      </c>
      <c r="E220" s="26">
        <v>0</v>
      </c>
      <c r="F220" s="26">
        <v>15</v>
      </c>
      <c r="G220" s="26">
        <v>38.128273</v>
      </c>
      <c r="H220" s="26">
        <v>45</v>
      </c>
      <c r="I220" s="26">
        <v>244.811973</v>
      </c>
      <c r="J220" s="26">
        <v>2588</v>
      </c>
      <c r="K220" s="26">
        <v>950.146603</v>
      </c>
      <c r="L220" s="266"/>
      <c r="M220" s="259"/>
      <c r="N220" s="259"/>
    </row>
    <row r="221" spans="2:14" ht="12.75">
      <c r="B221" s="258">
        <v>39600</v>
      </c>
      <c r="C221" s="29"/>
      <c r="D221" s="26">
        <v>0</v>
      </c>
      <c r="E221" s="26">
        <v>0</v>
      </c>
      <c r="F221" s="26">
        <v>15</v>
      </c>
      <c r="G221" s="26">
        <v>38.498472</v>
      </c>
      <c r="H221" s="26">
        <v>45</v>
      </c>
      <c r="I221" s="26">
        <v>251.918227</v>
      </c>
      <c r="J221" s="26">
        <v>2581</v>
      </c>
      <c r="K221" s="26">
        <v>885.718123</v>
      </c>
      <c r="L221" s="266"/>
      <c r="M221" s="259"/>
      <c r="N221" s="259"/>
    </row>
    <row r="222" spans="2:14" ht="12.75">
      <c r="B222" s="258">
        <v>39630</v>
      </c>
      <c r="C222" s="29"/>
      <c r="D222" s="26">
        <v>0</v>
      </c>
      <c r="E222" s="29">
        <v>0</v>
      </c>
      <c r="F222" s="29">
        <v>15</v>
      </c>
      <c r="G222" s="29">
        <v>38.880472</v>
      </c>
      <c r="H222" s="29">
        <v>45</v>
      </c>
      <c r="I222" s="29">
        <v>265.556445</v>
      </c>
      <c r="J222" s="29">
        <v>2572</v>
      </c>
      <c r="K222" s="29">
        <v>890.442015</v>
      </c>
      <c r="L222" s="266"/>
      <c r="M222" s="259"/>
      <c r="N222" s="259"/>
    </row>
    <row r="223" spans="2:14" ht="12.75">
      <c r="B223" s="258">
        <v>39661</v>
      </c>
      <c r="C223" s="29"/>
      <c r="D223" s="26">
        <v>0</v>
      </c>
      <c r="E223" s="29">
        <v>0</v>
      </c>
      <c r="F223" s="29">
        <v>15</v>
      </c>
      <c r="G223" s="29">
        <v>39.258841</v>
      </c>
      <c r="H223" s="29">
        <v>45</v>
      </c>
      <c r="I223" s="29">
        <v>258.448162</v>
      </c>
      <c r="J223" s="29">
        <v>2565</v>
      </c>
      <c r="K223" s="29">
        <v>901.181106</v>
      </c>
      <c r="L223" s="266"/>
      <c r="M223" s="259"/>
      <c r="N223" s="259"/>
    </row>
    <row r="224" spans="2:14" ht="12.75">
      <c r="B224" s="258">
        <v>39692</v>
      </c>
      <c r="C224" s="29"/>
      <c r="D224" s="26">
        <v>0</v>
      </c>
      <c r="E224" s="29">
        <v>0</v>
      </c>
      <c r="F224" s="29">
        <v>15</v>
      </c>
      <c r="G224" s="29">
        <v>43.449893</v>
      </c>
      <c r="H224" s="29">
        <v>45</v>
      </c>
      <c r="I224" s="29">
        <v>266.11928</v>
      </c>
      <c r="J224" s="29">
        <v>2561</v>
      </c>
      <c r="K224" s="29">
        <v>893.421334</v>
      </c>
      <c r="L224" s="266"/>
      <c r="M224" s="259"/>
      <c r="N224" s="259"/>
    </row>
    <row r="225" spans="2:14" ht="12.75">
      <c r="B225" s="258">
        <v>39722</v>
      </c>
      <c r="C225" s="29"/>
      <c r="D225" s="26">
        <v>0</v>
      </c>
      <c r="E225" s="29">
        <v>0</v>
      </c>
      <c r="F225" s="29">
        <v>15</v>
      </c>
      <c r="G225" s="29">
        <v>43.120059</v>
      </c>
      <c r="H225" s="29">
        <v>45</v>
      </c>
      <c r="I225" s="29">
        <v>267.795298</v>
      </c>
      <c r="J225" s="29">
        <v>2553</v>
      </c>
      <c r="K225" s="29">
        <v>910.710787</v>
      </c>
      <c r="L225" s="266"/>
      <c r="M225" s="259"/>
      <c r="N225" s="259"/>
    </row>
    <row r="226" spans="2:14" ht="12.75">
      <c r="B226" s="258">
        <v>39753</v>
      </c>
      <c r="C226" s="29"/>
      <c r="D226" s="26">
        <v>0</v>
      </c>
      <c r="E226" s="29">
        <v>0</v>
      </c>
      <c r="F226" s="29">
        <v>15</v>
      </c>
      <c r="G226" s="29">
        <v>43.668622</v>
      </c>
      <c r="H226" s="29">
        <v>45</v>
      </c>
      <c r="I226" s="29">
        <v>269.37548</v>
      </c>
      <c r="J226" s="29">
        <v>2549</v>
      </c>
      <c r="K226" s="29">
        <v>915.519992</v>
      </c>
      <c r="L226" s="266"/>
      <c r="M226" s="259"/>
      <c r="N226" s="259"/>
    </row>
    <row r="227" spans="2:14" ht="12.75">
      <c r="B227" s="258">
        <v>39783</v>
      </c>
      <c r="C227" s="29"/>
      <c r="D227" s="26">
        <v>0</v>
      </c>
      <c r="E227" s="29">
        <v>0</v>
      </c>
      <c r="F227" s="29">
        <v>14</v>
      </c>
      <c r="G227" s="273">
        <v>21.229704</v>
      </c>
      <c r="H227" s="29">
        <v>45</v>
      </c>
      <c r="I227" s="273">
        <v>271</v>
      </c>
      <c r="J227" s="29">
        <v>2533</v>
      </c>
      <c r="K227" s="29">
        <v>933.876311</v>
      </c>
      <c r="L227" s="266"/>
      <c r="M227" s="259"/>
      <c r="N227" s="259"/>
    </row>
    <row r="228" spans="2:14" ht="12.75">
      <c r="B228" s="258">
        <v>39814</v>
      </c>
      <c r="C228" s="29"/>
      <c r="D228" s="26">
        <v>0</v>
      </c>
      <c r="E228" s="29">
        <v>0</v>
      </c>
      <c r="F228" s="29">
        <v>12</v>
      </c>
      <c r="G228" s="29">
        <v>18.358693</v>
      </c>
      <c r="H228" s="29">
        <v>45</v>
      </c>
      <c r="I228" s="29">
        <v>272.24838</v>
      </c>
      <c r="J228" s="29">
        <v>2532</v>
      </c>
      <c r="K228" s="29">
        <v>941.88374</v>
      </c>
      <c r="L228" s="266"/>
      <c r="M228" s="259"/>
      <c r="N228" s="259"/>
    </row>
    <row r="229" spans="2:14" ht="12.75">
      <c r="B229" s="258">
        <v>39845</v>
      </c>
      <c r="C229" s="29"/>
      <c r="D229" s="26">
        <v>0</v>
      </c>
      <c r="E229" s="29">
        <v>0</v>
      </c>
      <c r="F229" s="29">
        <v>11</v>
      </c>
      <c r="G229" s="29">
        <v>16.844251</v>
      </c>
      <c r="H229" s="29">
        <v>45</v>
      </c>
      <c r="I229" s="29">
        <v>273.467964</v>
      </c>
      <c r="J229" s="29">
        <v>2527</v>
      </c>
      <c r="K229" s="29">
        <v>934.293934</v>
      </c>
      <c r="L229" s="266"/>
      <c r="M229" s="259"/>
      <c r="N229" s="259"/>
    </row>
    <row r="230" spans="2:14" ht="12.75">
      <c r="B230" s="258">
        <v>39873</v>
      </c>
      <c r="C230" s="29"/>
      <c r="D230" s="26">
        <v>0</v>
      </c>
      <c r="E230" s="29">
        <v>0</v>
      </c>
      <c r="F230" s="29">
        <v>12</v>
      </c>
      <c r="G230" s="29">
        <v>17.259984</v>
      </c>
      <c r="H230" s="29">
        <v>45</v>
      </c>
      <c r="I230" s="29">
        <v>266.493922</v>
      </c>
      <c r="J230" s="29">
        <v>2525</v>
      </c>
      <c r="K230" s="29">
        <v>953.531888</v>
      </c>
      <c r="L230" s="266"/>
      <c r="M230" s="259"/>
      <c r="N230" s="259"/>
    </row>
    <row r="231" spans="2:14" ht="12.75">
      <c r="B231" s="258">
        <v>39904</v>
      </c>
      <c r="C231" s="29"/>
      <c r="D231" s="26">
        <v>0</v>
      </c>
      <c r="E231" s="26">
        <v>0</v>
      </c>
      <c r="F231" s="26">
        <v>12</v>
      </c>
      <c r="G231" s="26">
        <v>17.625654</v>
      </c>
      <c r="H231" s="26">
        <v>45</v>
      </c>
      <c r="I231" s="26">
        <v>271.373584</v>
      </c>
      <c r="J231" s="26">
        <v>2515</v>
      </c>
      <c r="K231" s="26">
        <v>971.561314</v>
      </c>
      <c r="L231" s="266"/>
      <c r="M231" s="259"/>
      <c r="N231" s="259"/>
    </row>
    <row r="232" spans="2:14" ht="12.75">
      <c r="B232" s="258">
        <v>39934</v>
      </c>
      <c r="C232" s="29"/>
      <c r="D232" s="26">
        <v>0</v>
      </c>
      <c r="E232" s="26">
        <v>0</v>
      </c>
      <c r="F232" s="26">
        <v>12</v>
      </c>
      <c r="G232" s="26">
        <v>17.772326</v>
      </c>
      <c r="H232" s="26">
        <v>45</v>
      </c>
      <c r="I232" s="26">
        <v>273.469148</v>
      </c>
      <c r="J232" s="26">
        <v>2511</v>
      </c>
      <c r="K232" s="26">
        <v>993.894941</v>
      </c>
      <c r="L232" s="266"/>
      <c r="M232" s="259"/>
      <c r="N232" s="259"/>
    </row>
    <row r="233" spans="2:14" ht="12.75">
      <c r="B233" s="258">
        <v>39965</v>
      </c>
      <c r="C233" s="29"/>
      <c r="D233" s="26">
        <v>0</v>
      </c>
      <c r="E233" s="26">
        <v>0</v>
      </c>
      <c r="F233" s="26">
        <v>12</v>
      </c>
      <c r="G233" s="26">
        <v>16.974345</v>
      </c>
      <c r="H233" s="26">
        <v>45</v>
      </c>
      <c r="I233" s="26">
        <v>277.467402</v>
      </c>
      <c r="J233" s="26">
        <v>2503</v>
      </c>
      <c r="K233" s="26">
        <v>996.920276</v>
      </c>
      <c r="L233" s="266"/>
      <c r="M233" s="259"/>
      <c r="N233" s="259"/>
    </row>
    <row r="234" spans="2:14" ht="12.75">
      <c r="B234" s="258">
        <v>39995</v>
      </c>
      <c r="C234" s="29"/>
      <c r="D234" s="26">
        <v>0</v>
      </c>
      <c r="E234" s="26">
        <v>0</v>
      </c>
      <c r="F234" s="26">
        <v>11</v>
      </c>
      <c r="G234" s="26">
        <v>16.972919</v>
      </c>
      <c r="H234" s="26">
        <v>45</v>
      </c>
      <c r="I234" s="26">
        <v>283.681555</v>
      </c>
      <c r="J234" s="26">
        <v>2497</v>
      </c>
      <c r="K234" s="26">
        <v>986.026247</v>
      </c>
      <c r="L234" s="266"/>
      <c r="M234" s="259"/>
      <c r="N234" s="259"/>
    </row>
    <row r="235" spans="2:14" ht="12.75">
      <c r="B235" s="258">
        <v>40026</v>
      </c>
      <c r="C235" s="29"/>
      <c r="D235" s="26">
        <v>0</v>
      </c>
      <c r="E235" s="26">
        <v>0</v>
      </c>
      <c r="F235" s="26">
        <v>12</v>
      </c>
      <c r="G235" s="26">
        <v>17.846826</v>
      </c>
      <c r="H235" s="26">
        <v>45</v>
      </c>
      <c r="I235" s="26">
        <v>284.988893</v>
      </c>
      <c r="J235" s="26">
        <v>2482</v>
      </c>
      <c r="K235" s="26">
        <v>977.519641</v>
      </c>
      <c r="L235" s="266"/>
      <c r="M235" s="259"/>
      <c r="N235" s="259"/>
    </row>
    <row r="236" spans="2:14" ht="12.75">
      <c r="B236" s="258">
        <v>40057</v>
      </c>
      <c r="C236" s="29"/>
      <c r="D236" s="26">
        <v>0</v>
      </c>
      <c r="E236" s="26">
        <v>0</v>
      </c>
      <c r="F236" s="26">
        <v>12</v>
      </c>
      <c r="G236" s="26">
        <v>17.7868</v>
      </c>
      <c r="H236" s="26">
        <v>45</v>
      </c>
      <c r="I236" s="26">
        <v>286.869117</v>
      </c>
      <c r="J236" s="26">
        <v>2477</v>
      </c>
      <c r="K236" s="26">
        <v>977.033354</v>
      </c>
      <c r="L236" s="266"/>
      <c r="M236" s="259"/>
      <c r="N236" s="259"/>
    </row>
    <row r="237" spans="2:14" ht="12.75">
      <c r="B237" s="258">
        <v>40087</v>
      </c>
      <c r="C237" s="29"/>
      <c r="D237" s="26">
        <v>0</v>
      </c>
      <c r="E237" s="26">
        <v>0</v>
      </c>
      <c r="F237" s="26">
        <v>12</v>
      </c>
      <c r="G237" s="26">
        <v>17.7868</v>
      </c>
      <c r="H237" s="26">
        <v>45</v>
      </c>
      <c r="I237" s="26">
        <v>300.171477</v>
      </c>
      <c r="J237" s="26">
        <v>2472</v>
      </c>
      <c r="K237" s="26">
        <v>976.426929</v>
      </c>
      <c r="L237" s="266"/>
      <c r="M237" s="259"/>
      <c r="N237" s="259"/>
    </row>
    <row r="238" spans="2:14" ht="12.75">
      <c r="B238" s="258">
        <v>40118</v>
      </c>
      <c r="C238" s="29"/>
      <c r="D238" s="26">
        <v>0</v>
      </c>
      <c r="E238" s="26">
        <v>0</v>
      </c>
      <c r="F238" s="26">
        <v>12</v>
      </c>
      <c r="G238" s="26">
        <v>17.7868</v>
      </c>
      <c r="H238" s="26">
        <v>45</v>
      </c>
      <c r="I238" s="26">
        <v>305.650161</v>
      </c>
      <c r="J238" s="26">
        <v>2468</v>
      </c>
      <c r="K238" s="26">
        <v>966.818741</v>
      </c>
      <c r="L238" s="266"/>
      <c r="M238" s="259"/>
      <c r="N238" s="259"/>
    </row>
    <row r="239" spans="2:14" ht="12.75">
      <c r="B239" s="258">
        <v>40148</v>
      </c>
      <c r="C239" s="29"/>
      <c r="D239" s="26">
        <v>0</v>
      </c>
      <c r="E239" s="26">
        <v>0</v>
      </c>
      <c r="F239" s="26">
        <v>12</v>
      </c>
      <c r="G239" s="26">
        <v>17.7868</v>
      </c>
      <c r="H239" s="26">
        <v>43</v>
      </c>
      <c r="I239" s="26">
        <v>306.878255</v>
      </c>
      <c r="J239" s="26">
        <v>2462</v>
      </c>
      <c r="K239" s="26">
        <v>967.17713</v>
      </c>
      <c r="L239" s="266"/>
      <c r="M239" s="259"/>
      <c r="N239" s="259"/>
    </row>
    <row r="240" spans="2:14" ht="12.75">
      <c r="B240" s="258">
        <v>40179</v>
      </c>
      <c r="C240" s="29"/>
      <c r="D240" s="26">
        <v>0</v>
      </c>
      <c r="E240" s="26">
        <v>0</v>
      </c>
      <c r="F240" s="26">
        <v>12</v>
      </c>
      <c r="G240" s="26">
        <v>17.793546</v>
      </c>
      <c r="H240" s="26">
        <v>43</v>
      </c>
      <c r="I240" s="26">
        <v>356.314316</v>
      </c>
      <c r="J240" s="26">
        <v>2457</v>
      </c>
      <c r="K240" s="26">
        <v>962.497427</v>
      </c>
      <c r="L240" s="266"/>
      <c r="M240" s="259"/>
      <c r="N240" s="259"/>
    </row>
    <row r="241" spans="2:14" ht="12.75">
      <c r="B241" s="258">
        <v>40210</v>
      </c>
      <c r="C241" s="29"/>
      <c r="D241" s="26">
        <v>0</v>
      </c>
      <c r="E241" s="26">
        <v>0</v>
      </c>
      <c r="F241" s="26">
        <v>4</v>
      </c>
      <c r="G241" s="26">
        <v>0.167732</v>
      </c>
      <c r="H241" s="26">
        <v>43</v>
      </c>
      <c r="I241" s="26">
        <v>286.287552</v>
      </c>
      <c r="J241" s="26">
        <v>2454</v>
      </c>
      <c r="K241" s="26">
        <v>953.576951</v>
      </c>
      <c r="L241" s="266"/>
      <c r="M241" s="259"/>
      <c r="N241" s="259"/>
    </row>
    <row r="242" spans="2:14" ht="12.75">
      <c r="B242" s="258">
        <v>40238</v>
      </c>
      <c r="C242" s="29"/>
      <c r="D242" s="26">
        <v>0</v>
      </c>
      <c r="E242" s="26">
        <v>0</v>
      </c>
      <c r="F242" s="26">
        <v>3</v>
      </c>
      <c r="G242" s="26">
        <v>0.166079</v>
      </c>
      <c r="H242" s="26">
        <v>43</v>
      </c>
      <c r="I242" s="26">
        <v>286.635683</v>
      </c>
      <c r="J242" s="26">
        <v>2449</v>
      </c>
      <c r="K242" s="26">
        <v>962.506398</v>
      </c>
      <c r="L242" s="266"/>
      <c r="M242" s="259"/>
      <c r="N242" s="259"/>
    </row>
    <row r="243" spans="2:14" ht="12.75">
      <c r="B243" s="258">
        <v>40269</v>
      </c>
      <c r="C243" s="29"/>
      <c r="D243" s="26">
        <v>0</v>
      </c>
      <c r="E243" s="26">
        <v>0</v>
      </c>
      <c r="F243" s="26">
        <v>3</v>
      </c>
      <c r="G243" s="26">
        <v>0.019531</v>
      </c>
      <c r="H243" s="26">
        <v>43</v>
      </c>
      <c r="I243" s="26">
        <v>295.975545</v>
      </c>
      <c r="J243" s="26">
        <v>2447</v>
      </c>
      <c r="K243" s="26">
        <v>973.111639</v>
      </c>
      <c r="L243" s="266"/>
      <c r="M243" s="259"/>
      <c r="N243" s="259"/>
    </row>
    <row r="244" spans="2:14" ht="12.75">
      <c r="B244" s="258">
        <v>40299</v>
      </c>
      <c r="C244" s="29"/>
      <c r="D244" s="26">
        <v>0</v>
      </c>
      <c r="E244" s="26">
        <v>0</v>
      </c>
      <c r="F244" s="26">
        <v>3</v>
      </c>
      <c r="G244" s="26">
        <v>0.019742</v>
      </c>
      <c r="H244" s="26">
        <v>43</v>
      </c>
      <c r="I244" s="26">
        <v>299.814544</v>
      </c>
      <c r="J244" s="26">
        <v>2442</v>
      </c>
      <c r="K244" s="26">
        <v>978.604483</v>
      </c>
      <c r="L244" s="266"/>
      <c r="M244" s="259"/>
      <c r="N244" s="259"/>
    </row>
    <row r="245" spans="2:14" ht="12.75">
      <c r="B245" s="258">
        <v>40330</v>
      </c>
      <c r="C245" s="29"/>
      <c r="D245" s="26">
        <v>0</v>
      </c>
      <c r="E245" s="26">
        <v>0</v>
      </c>
      <c r="F245" s="26">
        <v>4</v>
      </c>
      <c r="G245" s="26">
        <v>0.019773</v>
      </c>
      <c r="H245" s="26">
        <v>43</v>
      </c>
      <c r="I245" s="26">
        <v>303.042072</v>
      </c>
      <c r="J245" s="26">
        <v>2441</v>
      </c>
      <c r="K245" s="26">
        <v>976.179867</v>
      </c>
      <c r="L245" s="266"/>
      <c r="M245" s="259"/>
      <c r="N245" s="259"/>
    </row>
    <row r="246" spans="2:14" ht="12.75">
      <c r="B246" s="258">
        <v>40360</v>
      </c>
      <c r="C246" s="29"/>
      <c r="D246" s="26">
        <v>0</v>
      </c>
      <c r="E246" s="26">
        <v>0</v>
      </c>
      <c r="F246" s="26">
        <v>4</v>
      </c>
      <c r="G246" s="26">
        <v>0.019773</v>
      </c>
      <c r="H246" s="26">
        <v>43</v>
      </c>
      <c r="I246" s="26">
        <v>306.135376</v>
      </c>
      <c r="J246" s="26">
        <v>2438</v>
      </c>
      <c r="K246" s="26">
        <v>970.836351</v>
      </c>
      <c r="L246" s="266"/>
      <c r="M246" s="259"/>
      <c r="N246" s="259"/>
    </row>
    <row r="247" spans="2:14" ht="12.75">
      <c r="B247" s="258">
        <v>40391</v>
      </c>
      <c r="C247" s="29"/>
      <c r="D247" s="26">
        <v>0</v>
      </c>
      <c r="E247" s="26">
        <v>0</v>
      </c>
      <c r="F247" s="26">
        <v>4</v>
      </c>
      <c r="G247" s="26">
        <v>0.019773</v>
      </c>
      <c r="H247" s="26">
        <v>43</v>
      </c>
      <c r="I247" s="26">
        <v>305.864612</v>
      </c>
      <c r="J247" s="26">
        <v>2435</v>
      </c>
      <c r="K247" s="26">
        <v>979.300886</v>
      </c>
      <c r="L247" s="266"/>
      <c r="M247" s="259"/>
      <c r="N247" s="259"/>
    </row>
    <row r="248" spans="2:14" ht="12.75">
      <c r="B248" s="258">
        <v>40422</v>
      </c>
      <c r="C248" s="29"/>
      <c r="D248" s="26">
        <v>0</v>
      </c>
      <c r="E248" s="26">
        <v>0</v>
      </c>
      <c r="F248" s="26">
        <v>4</v>
      </c>
      <c r="G248" s="26">
        <v>0.019773</v>
      </c>
      <c r="H248" s="26">
        <v>43</v>
      </c>
      <c r="I248" s="26">
        <v>311.212011</v>
      </c>
      <c r="J248" s="26">
        <v>2433</v>
      </c>
      <c r="K248" s="26">
        <v>975.68461</v>
      </c>
      <c r="L248" s="266"/>
      <c r="M248" s="259"/>
      <c r="N248" s="259"/>
    </row>
    <row r="249" spans="2:14" ht="12.75">
      <c r="B249" s="258">
        <v>40452</v>
      </c>
      <c r="C249" s="29"/>
      <c r="D249" s="26">
        <v>0</v>
      </c>
      <c r="E249" s="26">
        <v>0</v>
      </c>
      <c r="F249" s="26">
        <v>4</v>
      </c>
      <c r="G249" s="26">
        <v>0.019773</v>
      </c>
      <c r="H249" s="26">
        <v>43</v>
      </c>
      <c r="I249" s="26">
        <v>310.752209</v>
      </c>
      <c r="J249" s="26">
        <v>2432</v>
      </c>
      <c r="K249" s="26">
        <v>977.738885</v>
      </c>
      <c r="L249" s="266"/>
      <c r="M249" s="259"/>
      <c r="N249" s="259"/>
    </row>
    <row r="250" spans="2:14" ht="12.75">
      <c r="B250" s="258">
        <v>40483</v>
      </c>
      <c r="C250" s="29"/>
      <c r="D250" s="26">
        <v>0</v>
      </c>
      <c r="E250" s="26">
        <v>0</v>
      </c>
      <c r="F250" s="26">
        <v>4</v>
      </c>
      <c r="G250" s="26">
        <v>0.019773</v>
      </c>
      <c r="H250" s="26">
        <v>43</v>
      </c>
      <c r="I250" s="26">
        <v>312.152505</v>
      </c>
      <c r="J250" s="26">
        <v>2428</v>
      </c>
      <c r="K250" s="26">
        <v>940.152904</v>
      </c>
      <c r="L250" s="266"/>
      <c r="M250" s="259"/>
      <c r="N250" s="259"/>
    </row>
    <row r="251" spans="2:14" ht="12.75">
      <c r="B251" s="258">
        <v>40513</v>
      </c>
      <c r="C251" s="29"/>
      <c r="D251" s="26">
        <v>0</v>
      </c>
      <c r="E251" s="26">
        <v>0</v>
      </c>
      <c r="F251" s="26">
        <v>4</v>
      </c>
      <c r="G251" s="26">
        <v>0.019773</v>
      </c>
      <c r="H251" s="26">
        <v>43</v>
      </c>
      <c r="I251" s="26">
        <v>238.415317</v>
      </c>
      <c r="J251" s="26">
        <v>2423</v>
      </c>
      <c r="K251" s="26">
        <v>941.451833</v>
      </c>
      <c r="L251" s="266"/>
      <c r="M251" s="259"/>
      <c r="N251" s="259"/>
    </row>
    <row r="252" spans="2:14" ht="12.75">
      <c r="B252" s="258">
        <v>40544</v>
      </c>
      <c r="C252" s="29"/>
      <c r="D252" s="26">
        <v>0</v>
      </c>
      <c r="E252" s="26">
        <v>0</v>
      </c>
      <c r="F252" s="26">
        <v>4</v>
      </c>
      <c r="G252" s="26">
        <v>0.019773</v>
      </c>
      <c r="H252" s="26">
        <v>43</v>
      </c>
      <c r="I252" s="26">
        <v>238.438898</v>
      </c>
      <c r="J252" s="26">
        <v>2420</v>
      </c>
      <c r="K252" s="26">
        <v>942.055478</v>
      </c>
      <c r="L252" s="266"/>
      <c r="M252" s="259"/>
      <c r="N252" s="259"/>
    </row>
    <row r="253" spans="2:14" ht="12.75">
      <c r="B253" s="258">
        <v>40575</v>
      </c>
      <c r="C253" s="29"/>
      <c r="D253" s="26">
        <v>0</v>
      </c>
      <c r="E253" s="26">
        <v>0</v>
      </c>
      <c r="F253" s="26">
        <v>4</v>
      </c>
      <c r="G253" s="26">
        <v>0.019773</v>
      </c>
      <c r="H253" s="26">
        <v>43</v>
      </c>
      <c r="I253" s="26">
        <v>239.662749</v>
      </c>
      <c r="J253" s="26">
        <v>2421</v>
      </c>
      <c r="K253" s="26">
        <v>944.568169</v>
      </c>
      <c r="L253" s="266"/>
      <c r="M253" s="259"/>
      <c r="N253" s="259"/>
    </row>
    <row r="254" spans="2:14" ht="12.75">
      <c r="B254" s="258">
        <v>40603</v>
      </c>
      <c r="C254" s="29"/>
      <c r="D254" s="26">
        <v>0</v>
      </c>
      <c r="E254" s="26">
        <v>0</v>
      </c>
      <c r="F254" s="285">
        <v>0</v>
      </c>
      <c r="G254" s="26">
        <v>0</v>
      </c>
      <c r="H254" s="26">
        <v>43</v>
      </c>
      <c r="I254" s="26">
        <v>240.932201</v>
      </c>
      <c r="J254" s="26">
        <v>2414</v>
      </c>
      <c r="K254" s="26">
        <v>958.185234</v>
      </c>
      <c r="L254" s="266"/>
      <c r="M254" s="259"/>
      <c r="N254" s="259"/>
    </row>
    <row r="255" spans="2:14" ht="12.75">
      <c r="B255" s="258">
        <v>40634</v>
      </c>
      <c r="C255" s="29"/>
      <c r="D255" s="29">
        <v>0</v>
      </c>
      <c r="E255" s="29">
        <v>0</v>
      </c>
      <c r="F255" s="273">
        <v>0</v>
      </c>
      <c r="G255" s="29">
        <v>0</v>
      </c>
      <c r="H255" s="29">
        <v>43</v>
      </c>
      <c r="I255" s="29">
        <v>233.790547</v>
      </c>
      <c r="J255" s="29">
        <v>2411</v>
      </c>
      <c r="K255" s="29">
        <v>973.264805</v>
      </c>
      <c r="L255" s="266"/>
      <c r="M255" s="259"/>
      <c r="N255" s="259"/>
    </row>
    <row r="256" spans="2:14" ht="12.75">
      <c r="B256" s="258">
        <v>40664</v>
      </c>
      <c r="C256" s="29"/>
      <c r="D256" s="29">
        <v>0</v>
      </c>
      <c r="E256" s="29">
        <v>0</v>
      </c>
      <c r="F256" s="273">
        <v>0</v>
      </c>
      <c r="G256" s="29">
        <v>0</v>
      </c>
      <c r="H256" s="29">
        <v>43</v>
      </c>
      <c r="I256" s="29">
        <v>233.899955</v>
      </c>
      <c r="J256" s="29">
        <v>2408</v>
      </c>
      <c r="K256" s="29">
        <v>983.782097</v>
      </c>
      <c r="L256" s="266"/>
      <c r="M256" s="259"/>
      <c r="N256" s="259"/>
    </row>
    <row r="257" spans="2:14" ht="12.75">
      <c r="B257" s="258">
        <v>40695</v>
      </c>
      <c r="C257" s="29"/>
      <c r="D257" s="29">
        <v>0</v>
      </c>
      <c r="E257" s="29">
        <v>0</v>
      </c>
      <c r="F257" s="273">
        <v>0</v>
      </c>
      <c r="G257" s="29">
        <v>0</v>
      </c>
      <c r="H257" s="29">
        <v>42</v>
      </c>
      <c r="I257" s="29">
        <v>239.541859</v>
      </c>
      <c r="J257" s="29">
        <v>2401</v>
      </c>
      <c r="K257" s="29">
        <v>987.715198</v>
      </c>
      <c r="L257" s="266"/>
      <c r="M257" s="259"/>
      <c r="N257" s="259"/>
    </row>
    <row r="258" spans="2:15" ht="12.75">
      <c r="B258" s="258">
        <v>40725</v>
      </c>
      <c r="C258" s="29"/>
      <c r="D258" s="29">
        <v>0</v>
      </c>
      <c r="E258" s="29">
        <v>0</v>
      </c>
      <c r="F258" s="273">
        <v>0</v>
      </c>
      <c r="G258" s="29">
        <v>0</v>
      </c>
      <c r="H258" s="29">
        <v>42</v>
      </c>
      <c r="I258" s="29">
        <v>243.694834</v>
      </c>
      <c r="J258" s="29">
        <v>2397</v>
      </c>
      <c r="K258" s="29">
        <v>991.734097</v>
      </c>
      <c r="L258" s="266"/>
      <c r="M258" s="259"/>
      <c r="N258" s="259"/>
      <c r="O258" s="260"/>
    </row>
    <row r="259" spans="2:15" ht="12.75">
      <c r="B259" s="258">
        <v>40756</v>
      </c>
      <c r="C259" s="29"/>
      <c r="D259" s="29">
        <v>0</v>
      </c>
      <c r="E259" s="29">
        <v>0</v>
      </c>
      <c r="F259" s="273">
        <v>0</v>
      </c>
      <c r="G259" s="29">
        <v>0</v>
      </c>
      <c r="H259" s="29">
        <v>42</v>
      </c>
      <c r="I259" s="29">
        <v>244.970953</v>
      </c>
      <c r="J259" s="29">
        <v>2393</v>
      </c>
      <c r="K259" s="29">
        <v>993.318657</v>
      </c>
      <c r="L259" s="266"/>
      <c r="M259" s="259"/>
      <c r="N259" s="259"/>
      <c r="O259" s="260"/>
    </row>
    <row r="260" spans="2:15" ht="12.75">
      <c r="B260" s="258">
        <v>40787</v>
      </c>
      <c r="C260" s="29"/>
      <c r="D260" s="29">
        <v>0</v>
      </c>
      <c r="E260" s="29">
        <v>0</v>
      </c>
      <c r="F260" s="273">
        <v>0</v>
      </c>
      <c r="G260" s="29">
        <v>0</v>
      </c>
      <c r="H260" s="29">
        <v>42</v>
      </c>
      <c r="I260" s="29">
        <v>220.535001</v>
      </c>
      <c r="J260" s="29">
        <v>2391</v>
      </c>
      <c r="K260" s="29">
        <v>991.14293</v>
      </c>
      <c r="L260" s="266"/>
      <c r="M260" s="259"/>
      <c r="N260" s="259"/>
      <c r="O260" s="260"/>
    </row>
    <row r="261" spans="2:15" ht="12.75">
      <c r="B261" s="258">
        <v>40818</v>
      </c>
      <c r="C261" s="29"/>
      <c r="D261" s="29">
        <v>0</v>
      </c>
      <c r="E261" s="29">
        <v>0</v>
      </c>
      <c r="F261" s="273">
        <v>0</v>
      </c>
      <c r="G261" s="29">
        <v>0</v>
      </c>
      <c r="H261" s="29">
        <v>42</v>
      </c>
      <c r="I261" s="29">
        <v>223.699121</v>
      </c>
      <c r="J261" s="29">
        <v>2388</v>
      </c>
      <c r="K261" s="29">
        <v>970.293873</v>
      </c>
      <c r="L261" s="266"/>
      <c r="M261" s="259"/>
      <c r="N261" s="259"/>
      <c r="O261" s="260"/>
    </row>
    <row r="262" spans="2:15" ht="12.75">
      <c r="B262" s="258">
        <v>40850</v>
      </c>
      <c r="C262" s="29"/>
      <c r="D262" s="29">
        <v>0</v>
      </c>
      <c r="E262" s="29">
        <v>0</v>
      </c>
      <c r="F262" s="273">
        <v>0</v>
      </c>
      <c r="G262" s="29">
        <v>0</v>
      </c>
      <c r="H262" s="29">
        <v>42</v>
      </c>
      <c r="I262" s="29">
        <v>225.094936</v>
      </c>
      <c r="J262" s="29">
        <v>2386</v>
      </c>
      <c r="K262" s="29">
        <v>976.195877</v>
      </c>
      <c r="L262" s="266"/>
      <c r="M262" s="259"/>
      <c r="N262" s="259"/>
      <c r="O262" s="260"/>
    </row>
    <row r="263" spans="2:15" ht="12.75">
      <c r="B263" s="258">
        <v>40881</v>
      </c>
      <c r="C263" s="29"/>
      <c r="D263" s="29">
        <v>0</v>
      </c>
      <c r="E263" s="29">
        <v>0</v>
      </c>
      <c r="F263" s="273">
        <v>0</v>
      </c>
      <c r="G263" s="29">
        <v>0</v>
      </c>
      <c r="H263" s="29">
        <v>42</v>
      </c>
      <c r="I263" s="29">
        <v>226.372878</v>
      </c>
      <c r="J263" s="29">
        <v>2383</v>
      </c>
      <c r="K263" s="29">
        <v>991.546037</v>
      </c>
      <c r="L263" s="266"/>
      <c r="M263" s="259"/>
      <c r="N263" s="259"/>
      <c r="O263" s="260"/>
    </row>
    <row r="264" spans="2:15" ht="12.75">
      <c r="B264" s="258">
        <v>40909</v>
      </c>
      <c r="C264" s="29"/>
      <c r="D264" s="29">
        <v>0</v>
      </c>
      <c r="E264" s="29">
        <v>0</v>
      </c>
      <c r="F264" s="273">
        <v>0</v>
      </c>
      <c r="G264" s="29">
        <v>0</v>
      </c>
      <c r="H264" s="29">
        <v>42</v>
      </c>
      <c r="I264" s="29">
        <v>227.704946</v>
      </c>
      <c r="J264" s="29">
        <v>2383</v>
      </c>
      <c r="K264" s="29">
        <v>996.719185</v>
      </c>
      <c r="L264" s="266"/>
      <c r="M264" s="259"/>
      <c r="N264" s="259"/>
      <c r="O264" s="260"/>
    </row>
    <row r="265" spans="2:15" ht="12.75">
      <c r="B265" s="258">
        <v>40940</v>
      </c>
      <c r="C265" s="29"/>
      <c r="D265" s="29">
        <v>0</v>
      </c>
      <c r="E265" s="29">
        <v>0</v>
      </c>
      <c r="F265" s="273">
        <v>0</v>
      </c>
      <c r="G265" s="29">
        <v>0</v>
      </c>
      <c r="H265" s="29">
        <v>42</v>
      </c>
      <c r="I265" s="29">
        <v>229.042763</v>
      </c>
      <c r="J265" s="29">
        <v>2383</v>
      </c>
      <c r="K265" s="29">
        <v>996.460442</v>
      </c>
      <c r="L265" s="266"/>
      <c r="M265" s="259"/>
      <c r="N265" s="259"/>
      <c r="O265" s="260"/>
    </row>
    <row r="266" spans="2:15" ht="12.75">
      <c r="B266" s="258">
        <v>40969</v>
      </c>
      <c r="C266" s="29"/>
      <c r="D266" s="29">
        <v>0</v>
      </c>
      <c r="E266" s="29">
        <v>0</v>
      </c>
      <c r="F266" s="273">
        <v>0</v>
      </c>
      <c r="G266" s="29">
        <v>0</v>
      </c>
      <c r="H266" s="29">
        <v>42</v>
      </c>
      <c r="I266" s="29">
        <v>230.533354</v>
      </c>
      <c r="J266" s="29">
        <v>2383</v>
      </c>
      <c r="K266" s="29">
        <v>1002.33168</v>
      </c>
      <c r="L266" s="266"/>
      <c r="M266" s="259"/>
      <c r="N266" s="259"/>
      <c r="O266" s="260"/>
    </row>
    <row r="267" spans="2:15" ht="12.75">
      <c r="B267" s="258">
        <v>41000</v>
      </c>
      <c r="C267" s="29"/>
      <c r="D267" s="29">
        <v>0</v>
      </c>
      <c r="E267" s="29">
        <v>0</v>
      </c>
      <c r="F267" s="273">
        <v>0</v>
      </c>
      <c r="G267" s="29">
        <v>0</v>
      </c>
      <c r="H267" s="29">
        <v>42</v>
      </c>
      <c r="I267" s="29">
        <v>231.928732</v>
      </c>
      <c r="J267" s="29">
        <v>2379</v>
      </c>
      <c r="K267" s="29">
        <v>999.931231</v>
      </c>
      <c r="L267" s="266"/>
      <c r="M267" s="259"/>
      <c r="N267" s="259"/>
      <c r="O267" s="260"/>
    </row>
    <row r="268" spans="2:15" ht="12.75">
      <c r="B268" s="258">
        <v>41030</v>
      </c>
      <c r="C268" s="29"/>
      <c r="D268" s="29">
        <v>0</v>
      </c>
      <c r="E268" s="29">
        <v>0</v>
      </c>
      <c r="F268" s="273">
        <v>0</v>
      </c>
      <c r="G268" s="29">
        <v>0</v>
      </c>
      <c r="H268" s="29">
        <v>42</v>
      </c>
      <c r="I268" s="29">
        <v>233.248336</v>
      </c>
      <c r="J268" s="29">
        <v>2376</v>
      </c>
      <c r="K268" s="29">
        <v>1002.383319</v>
      </c>
      <c r="L268" s="266"/>
      <c r="M268" s="259"/>
      <c r="N268" s="259"/>
      <c r="O268" s="260"/>
    </row>
    <row r="269" spans="2:15" ht="12.75">
      <c r="B269" s="258">
        <v>41061</v>
      </c>
      <c r="C269" s="29"/>
      <c r="D269" s="29">
        <v>0</v>
      </c>
      <c r="E269" s="29">
        <v>0</v>
      </c>
      <c r="F269" s="273">
        <v>0</v>
      </c>
      <c r="G269" s="29">
        <v>0</v>
      </c>
      <c r="H269" s="29">
        <v>42</v>
      </c>
      <c r="I269" s="29">
        <v>235.157724</v>
      </c>
      <c r="J269" s="29">
        <v>2373</v>
      </c>
      <c r="K269" s="29">
        <v>978.920116</v>
      </c>
      <c r="L269" s="266"/>
      <c r="M269" s="259"/>
      <c r="N269" s="259"/>
      <c r="O269" s="260"/>
    </row>
    <row r="270" spans="2:21" s="311" customFormat="1" ht="12.75">
      <c r="B270" s="258">
        <v>41091</v>
      </c>
      <c r="C270" s="29"/>
      <c r="D270" s="29">
        <v>0</v>
      </c>
      <c r="E270" s="29">
        <v>0</v>
      </c>
      <c r="F270" s="273">
        <v>0</v>
      </c>
      <c r="G270" s="29">
        <v>0</v>
      </c>
      <c r="H270" s="29">
        <v>42</v>
      </c>
      <c r="I270" s="29">
        <v>240.561711</v>
      </c>
      <c r="J270" s="29">
        <v>2370</v>
      </c>
      <c r="K270" s="29">
        <v>958.024001</v>
      </c>
      <c r="L270" s="313"/>
      <c r="M270" s="314"/>
      <c r="N270" s="314"/>
      <c r="O270" s="315"/>
      <c r="P270" s="316"/>
      <c r="Q270" s="316"/>
      <c r="R270" s="316"/>
      <c r="S270" s="316"/>
      <c r="T270" s="317"/>
      <c r="U270" s="317"/>
    </row>
    <row r="271" spans="2:21" s="311" customFormat="1" ht="12.75">
      <c r="B271" s="258">
        <v>41122</v>
      </c>
      <c r="C271" s="29"/>
      <c r="D271" s="29">
        <v>0</v>
      </c>
      <c r="E271" s="29">
        <v>0</v>
      </c>
      <c r="F271" s="273">
        <v>0</v>
      </c>
      <c r="G271" s="29">
        <v>0</v>
      </c>
      <c r="H271" s="29">
        <v>42</v>
      </c>
      <c r="I271" s="29">
        <v>241.874654</v>
      </c>
      <c r="J271" s="29">
        <v>2368</v>
      </c>
      <c r="K271" s="29">
        <v>956.303328</v>
      </c>
      <c r="L271" s="313"/>
      <c r="M271" s="314"/>
      <c r="N271" s="314"/>
      <c r="O271" s="315"/>
      <c r="P271" s="316"/>
      <c r="Q271" s="316"/>
      <c r="R271" s="316"/>
      <c r="S271" s="316"/>
      <c r="T271" s="317"/>
      <c r="U271" s="317"/>
    </row>
    <row r="272" spans="2:21" s="311" customFormat="1" ht="12.75">
      <c r="B272" s="258">
        <v>41153</v>
      </c>
      <c r="C272" s="29"/>
      <c r="D272" s="29">
        <v>0</v>
      </c>
      <c r="E272" s="29">
        <v>0</v>
      </c>
      <c r="F272" s="273">
        <v>0</v>
      </c>
      <c r="G272" s="29">
        <v>0</v>
      </c>
      <c r="H272" s="29">
        <v>42</v>
      </c>
      <c r="I272" s="29">
        <v>246.576339</v>
      </c>
      <c r="J272" s="29">
        <v>2366</v>
      </c>
      <c r="K272" s="29">
        <v>955.87303</v>
      </c>
      <c r="L272" s="313"/>
      <c r="M272" s="314"/>
      <c r="N272" s="314"/>
      <c r="O272" s="315"/>
      <c r="P272" s="316"/>
      <c r="Q272" s="316"/>
      <c r="R272" s="316"/>
      <c r="S272" s="316"/>
      <c r="T272" s="317"/>
      <c r="U272" s="317"/>
    </row>
    <row r="273" spans="2:21" s="311" customFormat="1" ht="12.75">
      <c r="B273" s="258">
        <v>41183</v>
      </c>
      <c r="C273" s="29"/>
      <c r="D273" s="29">
        <v>0</v>
      </c>
      <c r="E273" s="29">
        <v>0</v>
      </c>
      <c r="F273" s="273">
        <v>0</v>
      </c>
      <c r="G273" s="29">
        <v>0</v>
      </c>
      <c r="H273" s="29">
        <v>42</v>
      </c>
      <c r="I273" s="29">
        <v>251</v>
      </c>
      <c r="J273" s="29">
        <v>2365</v>
      </c>
      <c r="K273" s="29">
        <v>973</v>
      </c>
      <c r="L273" s="313"/>
      <c r="M273" s="314"/>
      <c r="N273" s="314"/>
      <c r="O273" s="315"/>
      <c r="P273" s="316"/>
      <c r="Q273" s="316"/>
      <c r="R273" s="316"/>
      <c r="S273" s="316"/>
      <c r="T273" s="317"/>
      <c r="U273" s="317"/>
    </row>
    <row r="274" spans="2:21" s="311" customFormat="1" ht="12.75">
      <c r="B274" s="258">
        <v>41214</v>
      </c>
      <c r="C274" s="29"/>
      <c r="D274" s="29">
        <v>0</v>
      </c>
      <c r="E274" s="29">
        <v>0</v>
      </c>
      <c r="F274" s="273">
        <v>0</v>
      </c>
      <c r="G274" s="29">
        <v>0</v>
      </c>
      <c r="H274" s="29">
        <v>42</v>
      </c>
      <c r="I274" s="29">
        <v>252</v>
      </c>
      <c r="J274" s="29">
        <v>2973</v>
      </c>
      <c r="K274" s="29">
        <v>1001</v>
      </c>
      <c r="L274" s="313"/>
      <c r="M274" s="314"/>
      <c r="N274" s="314"/>
      <c r="O274" s="315"/>
      <c r="P274" s="316"/>
      <c r="Q274" s="316"/>
      <c r="R274" s="316"/>
      <c r="S274" s="316"/>
      <c r="T274" s="317"/>
      <c r="U274" s="317"/>
    </row>
    <row r="275" spans="2:21" s="311" customFormat="1" ht="12.75">
      <c r="B275" s="258">
        <v>41244</v>
      </c>
      <c r="C275" s="29"/>
      <c r="D275" s="29">
        <v>0</v>
      </c>
      <c r="E275" s="29">
        <v>0</v>
      </c>
      <c r="F275" s="273">
        <v>0</v>
      </c>
      <c r="G275" s="29">
        <v>0</v>
      </c>
      <c r="H275" s="29">
        <v>42</v>
      </c>
      <c r="I275" s="29">
        <v>254</v>
      </c>
      <c r="J275" s="29">
        <v>2970</v>
      </c>
      <c r="K275" s="29">
        <v>1003</v>
      </c>
      <c r="L275" s="313"/>
      <c r="M275" s="314"/>
      <c r="N275" s="314"/>
      <c r="O275" s="315"/>
      <c r="P275" s="316"/>
      <c r="Q275" s="316"/>
      <c r="R275" s="316"/>
      <c r="S275" s="316"/>
      <c r="T275" s="317"/>
      <c r="U275" s="317"/>
    </row>
    <row r="276" spans="2:21" s="311" customFormat="1" ht="12.75">
      <c r="B276" s="258">
        <v>41275</v>
      </c>
      <c r="C276" s="29"/>
      <c r="D276" s="29">
        <v>0</v>
      </c>
      <c r="E276" s="29">
        <v>0</v>
      </c>
      <c r="F276" s="273">
        <v>0</v>
      </c>
      <c r="G276" s="29">
        <v>0</v>
      </c>
      <c r="H276" s="29">
        <v>42</v>
      </c>
      <c r="I276" s="29">
        <v>255.435632</v>
      </c>
      <c r="J276" s="29">
        <v>2970</v>
      </c>
      <c r="K276" s="29">
        <v>996.689064</v>
      </c>
      <c r="L276" s="313"/>
      <c r="M276" s="314"/>
      <c r="N276" s="314"/>
      <c r="O276" s="315"/>
      <c r="P276" s="316"/>
      <c r="Q276" s="316"/>
      <c r="R276" s="316"/>
      <c r="S276" s="316"/>
      <c r="T276" s="317"/>
      <c r="U276" s="317"/>
    </row>
    <row r="277" spans="2:21" s="311" customFormat="1" ht="12.75">
      <c r="B277" s="258">
        <v>41306</v>
      </c>
      <c r="C277" s="29"/>
      <c r="D277" s="29">
        <v>0</v>
      </c>
      <c r="E277" s="29">
        <v>0</v>
      </c>
      <c r="F277" s="273">
        <v>0</v>
      </c>
      <c r="G277" s="29">
        <v>0</v>
      </c>
      <c r="H277" s="29">
        <v>42</v>
      </c>
      <c r="I277" s="29">
        <v>256.720854</v>
      </c>
      <c r="J277" s="29">
        <v>2969</v>
      </c>
      <c r="K277" s="29">
        <v>993.412456</v>
      </c>
      <c r="L277" s="313"/>
      <c r="M277" s="314"/>
      <c r="N277" s="314"/>
      <c r="O277" s="315"/>
      <c r="P277" s="316"/>
      <c r="Q277" s="316"/>
      <c r="R277" s="316"/>
      <c r="S277" s="316"/>
      <c r="T277" s="317"/>
      <c r="U277" s="317"/>
    </row>
    <row r="278" spans="2:21" s="311" customFormat="1" ht="12.75">
      <c r="B278" s="258">
        <v>41334</v>
      </c>
      <c r="C278" s="29"/>
      <c r="D278" s="29">
        <v>0</v>
      </c>
      <c r="E278" s="29">
        <v>0</v>
      </c>
      <c r="F278" s="273">
        <v>0</v>
      </c>
      <c r="G278" s="29">
        <v>0</v>
      </c>
      <c r="H278" s="29">
        <v>42</v>
      </c>
      <c r="I278" s="29">
        <v>262.530457</v>
      </c>
      <c r="J278" s="29">
        <v>2968</v>
      </c>
      <c r="K278" s="29">
        <v>988.364192</v>
      </c>
      <c r="L278" s="313"/>
      <c r="M278" s="314"/>
      <c r="N278" s="314"/>
      <c r="O278" s="315"/>
      <c r="P278" s="316"/>
      <c r="Q278" s="316"/>
      <c r="R278" s="316"/>
      <c r="S278" s="316"/>
      <c r="T278" s="317"/>
      <c r="U278" s="317"/>
    </row>
    <row r="279" spans="2:21" s="311" customFormat="1" ht="12.75">
      <c r="B279" s="258">
        <v>41365</v>
      </c>
      <c r="C279" s="29"/>
      <c r="D279" s="29">
        <v>0</v>
      </c>
      <c r="E279" s="29">
        <v>0</v>
      </c>
      <c r="F279" s="273">
        <v>0</v>
      </c>
      <c r="G279" s="29">
        <v>0</v>
      </c>
      <c r="H279" s="29">
        <v>42</v>
      </c>
      <c r="I279" s="29">
        <v>263.3722</v>
      </c>
      <c r="J279" s="29">
        <v>2968</v>
      </c>
      <c r="K279" s="29">
        <v>997.9746</v>
      </c>
      <c r="L279" s="313"/>
      <c r="M279" s="314"/>
      <c r="N279" s="314"/>
      <c r="O279" s="315"/>
      <c r="P279" s="316"/>
      <c r="Q279" s="316"/>
      <c r="R279" s="316"/>
      <c r="S279" s="316"/>
      <c r="T279" s="317"/>
      <c r="U279" s="317"/>
    </row>
    <row r="280" spans="2:21" s="311" customFormat="1" ht="12.75">
      <c r="B280" s="258">
        <v>41395</v>
      </c>
      <c r="C280" s="29"/>
      <c r="D280" s="29">
        <v>0</v>
      </c>
      <c r="E280" s="29">
        <v>0</v>
      </c>
      <c r="F280" s="273">
        <v>0</v>
      </c>
      <c r="G280" s="29">
        <v>0</v>
      </c>
      <c r="H280" s="29">
        <v>42</v>
      </c>
      <c r="I280" s="29">
        <v>264.7014</v>
      </c>
      <c r="J280" s="29">
        <v>2966</v>
      </c>
      <c r="K280" s="29">
        <v>977.7555</v>
      </c>
      <c r="L280" s="313"/>
      <c r="M280" s="314"/>
      <c r="N280" s="314"/>
      <c r="O280" s="315"/>
      <c r="P280" s="316"/>
      <c r="Q280" s="316"/>
      <c r="R280" s="316"/>
      <c r="S280" s="316"/>
      <c r="T280" s="317"/>
      <c r="U280" s="317"/>
    </row>
    <row r="281" spans="2:21" s="311" customFormat="1" ht="12.75">
      <c r="B281" s="258">
        <v>41426</v>
      </c>
      <c r="C281" s="29"/>
      <c r="D281" s="29">
        <v>0</v>
      </c>
      <c r="E281" s="29">
        <v>0</v>
      </c>
      <c r="F281" s="273">
        <v>0</v>
      </c>
      <c r="G281" s="29">
        <v>0</v>
      </c>
      <c r="H281" s="29">
        <v>42</v>
      </c>
      <c r="I281" s="29">
        <v>265.8293</v>
      </c>
      <c r="J281" s="29">
        <v>2965</v>
      </c>
      <c r="K281" s="29">
        <v>981.0302</v>
      </c>
      <c r="L281" s="313"/>
      <c r="M281" s="314"/>
      <c r="N281" s="314"/>
      <c r="O281" s="315"/>
      <c r="P281" s="316"/>
      <c r="Q281" s="316"/>
      <c r="R281" s="316"/>
      <c r="S281" s="316"/>
      <c r="T281" s="317"/>
      <c r="U281" s="317"/>
    </row>
    <row r="282" spans="2:21" s="311" customFormat="1" ht="12.75">
      <c r="B282" s="258">
        <v>41456</v>
      </c>
      <c r="C282" s="29"/>
      <c r="D282" s="29">
        <v>0</v>
      </c>
      <c r="E282" s="29">
        <v>0</v>
      </c>
      <c r="F282" s="273">
        <v>0</v>
      </c>
      <c r="G282" s="29">
        <v>0</v>
      </c>
      <c r="H282" s="29">
        <v>42</v>
      </c>
      <c r="I282" s="29">
        <v>268.879</v>
      </c>
      <c r="J282" s="29">
        <v>2962</v>
      </c>
      <c r="K282" s="29">
        <v>969.2138</v>
      </c>
      <c r="L282" s="313"/>
      <c r="M282" s="314"/>
      <c r="N282" s="314"/>
      <c r="O282" s="315"/>
      <c r="P282" s="316"/>
      <c r="Q282" s="316"/>
      <c r="R282" s="316"/>
      <c r="S282" s="316"/>
      <c r="T282" s="317"/>
      <c r="U282" s="317"/>
    </row>
    <row r="283" spans="2:21" s="311" customFormat="1" ht="12.75">
      <c r="B283" s="258">
        <v>41487</v>
      </c>
      <c r="C283" s="29"/>
      <c r="D283" s="29">
        <v>0</v>
      </c>
      <c r="E283" s="29">
        <v>0</v>
      </c>
      <c r="F283" s="273">
        <v>0</v>
      </c>
      <c r="G283" s="29">
        <v>0</v>
      </c>
      <c r="H283" s="29">
        <v>42</v>
      </c>
      <c r="I283" s="29">
        <v>270.2125</v>
      </c>
      <c r="J283" s="29">
        <v>2960</v>
      </c>
      <c r="K283" s="29">
        <v>978.3923</v>
      </c>
      <c r="L283" s="313"/>
      <c r="M283" s="314"/>
      <c r="N283" s="314"/>
      <c r="O283" s="315"/>
      <c r="P283" s="316"/>
      <c r="Q283" s="316"/>
      <c r="R283" s="316"/>
      <c r="S283" s="316"/>
      <c r="T283" s="317"/>
      <c r="U283" s="317"/>
    </row>
    <row r="284" spans="2:21" s="311" customFormat="1" ht="12.75">
      <c r="B284" s="258">
        <v>41518</v>
      </c>
      <c r="C284" s="29"/>
      <c r="D284" s="29">
        <v>0</v>
      </c>
      <c r="E284" s="29">
        <v>0</v>
      </c>
      <c r="F284" s="273">
        <v>0</v>
      </c>
      <c r="G284" s="29">
        <v>0</v>
      </c>
      <c r="H284" s="29">
        <v>42</v>
      </c>
      <c r="I284" s="29">
        <v>274.8252</v>
      </c>
      <c r="J284" s="29">
        <v>2959</v>
      </c>
      <c r="K284" s="29">
        <v>978.8161</v>
      </c>
      <c r="L284" s="313"/>
      <c r="M284" s="314"/>
      <c r="N284" s="314"/>
      <c r="O284" s="315"/>
      <c r="P284" s="316"/>
      <c r="Q284" s="316"/>
      <c r="R284" s="316"/>
      <c r="S284" s="316"/>
      <c r="T284" s="317"/>
      <c r="U284" s="317"/>
    </row>
    <row r="285" spans="2:21" s="311" customFormat="1" ht="12.75">
      <c r="B285" s="312"/>
      <c r="C285" s="291"/>
      <c r="D285" s="291"/>
      <c r="E285" s="291"/>
      <c r="F285" s="291"/>
      <c r="G285" s="291"/>
      <c r="H285" s="291"/>
      <c r="I285" s="291"/>
      <c r="J285" s="291"/>
      <c r="K285" s="291"/>
      <c r="L285" s="313"/>
      <c r="M285" s="314"/>
      <c r="N285" s="314"/>
      <c r="O285" s="315"/>
      <c r="P285" s="316"/>
      <c r="Q285" s="316"/>
      <c r="R285" s="316"/>
      <c r="S285" s="316"/>
      <c r="T285" s="317"/>
      <c r="U285" s="317"/>
    </row>
    <row r="286" spans="2:14" ht="12.75">
      <c r="B286" s="272"/>
      <c r="C286" s="30"/>
      <c r="D286" s="7"/>
      <c r="E286" s="7"/>
      <c r="F286" s="7"/>
      <c r="G286" s="7"/>
      <c r="H286" s="7"/>
      <c r="I286" s="7"/>
      <c r="J286" s="7"/>
      <c r="K286" s="7"/>
      <c r="L286" s="266"/>
      <c r="M286" s="259"/>
      <c r="N286" s="259"/>
    </row>
    <row r="287" spans="3:21" s="15" customFormat="1" ht="12.75">
      <c r="C287" s="12"/>
      <c r="D287" s="12"/>
      <c r="E287" s="32"/>
      <c r="F287" s="12"/>
      <c r="G287" s="12"/>
      <c r="H287" s="12"/>
      <c r="I287" s="12"/>
      <c r="J287" s="12"/>
      <c r="K287" s="12"/>
      <c r="L287" s="267"/>
      <c r="M287" s="262"/>
      <c r="N287" s="262"/>
      <c r="O287" s="261"/>
      <c r="P287" s="261"/>
      <c r="Q287" s="261"/>
      <c r="R287" s="261"/>
      <c r="S287" s="261"/>
      <c r="T287" s="256"/>
      <c r="U287" s="256"/>
    </row>
    <row r="288" spans="2:21" s="19" customFormat="1" ht="12.75">
      <c r="B288" s="17" t="s">
        <v>198</v>
      </c>
      <c r="C288" s="18"/>
      <c r="D288" s="18" t="s">
        <v>79</v>
      </c>
      <c r="E288" s="18"/>
      <c r="F288" s="18" t="s">
        <v>80</v>
      </c>
      <c r="G288" s="18"/>
      <c r="H288" s="18" t="s">
        <v>81</v>
      </c>
      <c r="I288" s="18"/>
      <c r="J288" s="18" t="s">
        <v>82</v>
      </c>
      <c r="K288" s="18"/>
      <c r="L288" s="260"/>
      <c r="M288" s="259"/>
      <c r="N288" s="259"/>
      <c r="O288" s="260"/>
      <c r="P288" s="260"/>
      <c r="Q288" s="260"/>
      <c r="R288" s="260"/>
      <c r="S288" s="260"/>
      <c r="T288" s="255"/>
      <c r="U288" s="255"/>
    </row>
    <row r="289" spans="2:21" s="24" customFormat="1" ht="12.75">
      <c r="B289" s="21"/>
      <c r="C289" s="22"/>
      <c r="D289" s="22" t="s">
        <v>42</v>
      </c>
      <c r="E289" s="23" t="s">
        <v>0</v>
      </c>
      <c r="F289" s="22" t="s">
        <v>42</v>
      </c>
      <c r="G289" s="22" t="s">
        <v>0</v>
      </c>
      <c r="H289" s="22" t="s">
        <v>42</v>
      </c>
      <c r="I289" s="22" t="s">
        <v>0</v>
      </c>
      <c r="J289" s="22" t="s">
        <v>42</v>
      </c>
      <c r="K289" s="22" t="s">
        <v>0</v>
      </c>
      <c r="L289" s="261"/>
      <c r="M289" s="262"/>
      <c r="N289" s="262"/>
      <c r="O289" s="261"/>
      <c r="P289" s="261"/>
      <c r="Q289" s="261"/>
      <c r="R289" s="261"/>
      <c r="S289" s="261"/>
      <c r="T289" s="256"/>
      <c r="U289" s="256"/>
    </row>
    <row r="290" spans="2:21" s="5" customFormat="1" ht="12.75" hidden="1">
      <c r="B290" s="258">
        <v>37469</v>
      </c>
      <c r="C290" s="7"/>
      <c r="D290" s="7">
        <v>5</v>
      </c>
      <c r="E290" s="7">
        <v>1.7999</v>
      </c>
      <c r="F290" s="7">
        <v>0</v>
      </c>
      <c r="G290" s="7">
        <v>0</v>
      </c>
      <c r="H290" s="7">
        <v>6</v>
      </c>
      <c r="I290" s="7">
        <v>9.583825</v>
      </c>
      <c r="J290" s="7">
        <v>0</v>
      </c>
      <c r="K290" s="7">
        <v>0</v>
      </c>
      <c r="L290" s="260"/>
      <c r="M290" s="259"/>
      <c r="N290" s="259"/>
      <c r="O290" s="260"/>
      <c r="P290" s="260"/>
      <c r="Q290" s="260"/>
      <c r="R290" s="260"/>
      <c r="S290" s="260"/>
      <c r="T290" s="255"/>
      <c r="U290" s="255"/>
    </row>
    <row r="291" spans="2:21" s="5" customFormat="1" ht="12.75" hidden="1">
      <c r="B291" s="258">
        <v>37500</v>
      </c>
      <c r="C291" s="26"/>
      <c r="D291" s="26">
        <v>17</v>
      </c>
      <c r="E291" s="26">
        <v>13.426674000000002</v>
      </c>
      <c r="F291" s="26">
        <v>0</v>
      </c>
      <c r="G291" s="26">
        <v>0</v>
      </c>
      <c r="H291" s="26">
        <v>6</v>
      </c>
      <c r="I291" s="26">
        <v>10.919831</v>
      </c>
      <c r="J291" s="26">
        <v>0</v>
      </c>
      <c r="K291" s="26">
        <v>0</v>
      </c>
      <c r="L291" s="260"/>
      <c r="M291" s="259"/>
      <c r="N291" s="259"/>
      <c r="O291" s="260"/>
      <c r="P291" s="260"/>
      <c r="Q291" s="260"/>
      <c r="R291" s="260"/>
      <c r="S291" s="260"/>
      <c r="T291" s="255"/>
      <c r="U291" s="255"/>
    </row>
    <row r="292" spans="2:21" s="5" customFormat="1" ht="12.75" hidden="1">
      <c r="B292" s="258">
        <v>37530</v>
      </c>
      <c r="C292" s="26"/>
      <c r="D292" s="26">
        <v>31</v>
      </c>
      <c r="E292" s="26">
        <v>36.24218100000001</v>
      </c>
      <c r="F292" s="26">
        <v>0</v>
      </c>
      <c r="G292" s="26">
        <v>0</v>
      </c>
      <c r="H292" s="26">
        <v>6</v>
      </c>
      <c r="I292" s="26">
        <v>11.842583</v>
      </c>
      <c r="J292" s="26">
        <v>0</v>
      </c>
      <c r="K292" s="26">
        <v>0</v>
      </c>
      <c r="L292" s="260"/>
      <c r="M292" s="259"/>
      <c r="N292" s="259"/>
      <c r="O292" s="260"/>
      <c r="P292" s="260"/>
      <c r="Q292" s="260"/>
      <c r="R292" s="260"/>
      <c r="S292" s="260"/>
      <c r="T292" s="255"/>
      <c r="U292" s="255"/>
    </row>
    <row r="293" spans="2:21" s="5" customFormat="1" ht="12.75" hidden="1">
      <c r="B293" s="258">
        <v>37561</v>
      </c>
      <c r="C293" s="26"/>
      <c r="D293" s="26">
        <v>39</v>
      </c>
      <c r="E293" s="26">
        <v>46.433049</v>
      </c>
      <c r="F293" s="26">
        <v>0</v>
      </c>
      <c r="G293" s="26">
        <v>0</v>
      </c>
      <c r="H293" s="26">
        <v>6</v>
      </c>
      <c r="I293" s="26">
        <v>12.770992000000001</v>
      </c>
      <c r="J293" s="26">
        <v>0</v>
      </c>
      <c r="K293" s="26">
        <v>0</v>
      </c>
      <c r="L293" s="260"/>
      <c r="M293" s="259"/>
      <c r="N293" s="259"/>
      <c r="O293" s="260"/>
      <c r="P293" s="260"/>
      <c r="Q293" s="260"/>
      <c r="R293" s="260"/>
      <c r="S293" s="260"/>
      <c r="T293" s="255"/>
      <c r="U293" s="255"/>
    </row>
    <row r="294" spans="2:21" s="5" customFormat="1" ht="12.75" hidden="1">
      <c r="B294" s="258">
        <v>37591</v>
      </c>
      <c r="C294" s="26"/>
      <c r="D294" s="26">
        <v>48</v>
      </c>
      <c r="E294" s="26">
        <v>75.334461</v>
      </c>
      <c r="F294" s="26">
        <v>0</v>
      </c>
      <c r="G294" s="26">
        <v>0</v>
      </c>
      <c r="H294" s="26">
        <v>6</v>
      </c>
      <c r="I294" s="26">
        <v>15.407025</v>
      </c>
      <c r="J294" s="26">
        <v>0</v>
      </c>
      <c r="K294" s="26">
        <v>0</v>
      </c>
      <c r="L294" s="260"/>
      <c r="M294" s="259"/>
      <c r="N294" s="259"/>
      <c r="O294" s="260"/>
      <c r="P294" s="260"/>
      <c r="Q294" s="260"/>
      <c r="R294" s="260"/>
      <c r="S294" s="260"/>
      <c r="T294" s="255"/>
      <c r="U294" s="255"/>
    </row>
    <row r="295" spans="2:21" s="5" customFormat="1" ht="12.75" hidden="1">
      <c r="B295" s="258">
        <v>37622</v>
      </c>
      <c r="C295" s="26"/>
      <c r="D295" s="26">
        <v>53</v>
      </c>
      <c r="E295" s="26">
        <v>103.94905700000001</v>
      </c>
      <c r="F295" s="26">
        <v>0</v>
      </c>
      <c r="G295" s="26">
        <v>0</v>
      </c>
      <c r="H295" s="26">
        <v>6</v>
      </c>
      <c r="I295" s="26">
        <v>17.421433</v>
      </c>
      <c r="J295" s="26">
        <v>0</v>
      </c>
      <c r="K295" s="26">
        <v>0</v>
      </c>
      <c r="L295" s="260"/>
      <c r="M295" s="259"/>
      <c r="N295" s="259"/>
      <c r="O295" s="260"/>
      <c r="P295" s="260"/>
      <c r="Q295" s="260"/>
      <c r="R295" s="260"/>
      <c r="S295" s="260"/>
      <c r="T295" s="255"/>
      <c r="U295" s="255"/>
    </row>
    <row r="296" spans="2:21" s="5" customFormat="1" ht="12.75" hidden="1">
      <c r="B296" s="258">
        <v>37653</v>
      </c>
      <c r="C296" s="26"/>
      <c r="D296" s="26">
        <v>53</v>
      </c>
      <c r="E296" s="26">
        <v>124.683009</v>
      </c>
      <c r="F296" s="26">
        <v>0</v>
      </c>
      <c r="G296" s="26">
        <v>0</v>
      </c>
      <c r="H296" s="26">
        <v>6</v>
      </c>
      <c r="I296" s="26">
        <v>18.081112000000005</v>
      </c>
      <c r="J296" s="26">
        <v>0</v>
      </c>
      <c r="K296" s="26">
        <v>0</v>
      </c>
      <c r="L296" s="260"/>
      <c r="M296" s="259"/>
      <c r="N296" s="259"/>
      <c r="O296" s="260"/>
      <c r="P296" s="260"/>
      <c r="Q296" s="260"/>
      <c r="R296" s="260"/>
      <c r="S296" s="260"/>
      <c r="T296" s="255"/>
      <c r="U296" s="255"/>
    </row>
    <row r="297" spans="2:21" s="5" customFormat="1" ht="12.75" hidden="1">
      <c r="B297" s="258">
        <v>37681</v>
      </c>
      <c r="C297" s="26"/>
      <c r="D297" s="26">
        <v>60</v>
      </c>
      <c r="E297" s="26">
        <v>133.977325</v>
      </c>
      <c r="F297" s="26">
        <v>0</v>
      </c>
      <c r="G297" s="26">
        <v>0</v>
      </c>
      <c r="H297" s="26">
        <v>6</v>
      </c>
      <c r="I297" s="26">
        <v>19.615864000000002</v>
      </c>
      <c r="J297" s="26">
        <v>0</v>
      </c>
      <c r="K297" s="26">
        <v>0</v>
      </c>
      <c r="L297" s="260"/>
      <c r="M297" s="259"/>
      <c r="N297" s="259"/>
      <c r="O297" s="260"/>
      <c r="P297" s="260"/>
      <c r="Q297" s="260"/>
      <c r="R297" s="260"/>
      <c r="S297" s="260"/>
      <c r="T297" s="255"/>
      <c r="U297" s="255"/>
    </row>
    <row r="298" spans="2:21" s="5" customFormat="1" ht="12.75" hidden="1">
      <c r="B298" s="258">
        <v>37712</v>
      </c>
      <c r="C298" s="26"/>
      <c r="D298" s="26">
        <v>67</v>
      </c>
      <c r="E298" s="26">
        <v>146.831815</v>
      </c>
      <c r="F298" s="26">
        <v>0</v>
      </c>
      <c r="G298" s="26">
        <v>0</v>
      </c>
      <c r="H298" s="26">
        <v>7</v>
      </c>
      <c r="I298" s="26">
        <v>20.756744000000005</v>
      </c>
      <c r="J298" s="26">
        <v>0</v>
      </c>
      <c r="K298" s="26">
        <v>0</v>
      </c>
      <c r="L298" s="260"/>
      <c r="M298" s="259"/>
      <c r="N298" s="259"/>
      <c r="O298" s="260"/>
      <c r="P298" s="260"/>
      <c r="Q298" s="260"/>
      <c r="R298" s="260"/>
      <c r="S298" s="260"/>
      <c r="T298" s="255"/>
      <c r="U298" s="255"/>
    </row>
    <row r="299" spans="2:21" s="5" customFormat="1" ht="12.75" hidden="1">
      <c r="B299" s="258">
        <v>37742</v>
      </c>
      <c r="C299" s="26"/>
      <c r="D299" s="26">
        <v>68</v>
      </c>
      <c r="E299" s="26">
        <v>152.63130300000003</v>
      </c>
      <c r="F299" s="26">
        <v>0</v>
      </c>
      <c r="G299" s="26">
        <v>0</v>
      </c>
      <c r="H299" s="26">
        <v>9</v>
      </c>
      <c r="I299" s="26">
        <v>23.407011</v>
      </c>
      <c r="J299" s="26">
        <v>0</v>
      </c>
      <c r="K299" s="26">
        <v>0</v>
      </c>
      <c r="L299" s="260"/>
      <c r="M299" s="259"/>
      <c r="N299" s="259"/>
      <c r="O299" s="260"/>
      <c r="P299" s="260"/>
      <c r="Q299" s="260"/>
      <c r="R299" s="260"/>
      <c r="S299" s="260"/>
      <c r="T299" s="255"/>
      <c r="U299" s="255"/>
    </row>
    <row r="300" spans="2:256" s="5" customFormat="1" ht="12.75" hidden="1">
      <c r="B300" s="258">
        <v>37773</v>
      </c>
      <c r="C300" s="26"/>
      <c r="D300" s="26">
        <v>70</v>
      </c>
      <c r="E300" s="26">
        <v>141.887308</v>
      </c>
      <c r="F300" s="26">
        <v>0</v>
      </c>
      <c r="G300" s="26">
        <v>0</v>
      </c>
      <c r="H300" s="26">
        <v>9</v>
      </c>
      <c r="I300" s="26">
        <v>25.448309</v>
      </c>
      <c r="J300" s="26">
        <v>0</v>
      </c>
      <c r="K300" s="26">
        <v>0</v>
      </c>
      <c r="L300" s="260"/>
      <c r="M300" s="259"/>
      <c r="N300" s="259"/>
      <c r="O300" s="260"/>
      <c r="P300" s="260"/>
      <c r="Q300" s="260"/>
      <c r="R300" s="260"/>
      <c r="S300" s="260"/>
      <c r="T300" s="253"/>
      <c r="U300" s="257"/>
      <c r="V300" s="33"/>
      <c r="W300" s="34"/>
      <c r="X300" s="33"/>
      <c r="Y300" s="34"/>
      <c r="Z300" s="33"/>
      <c r="AA300" s="34"/>
      <c r="AB300" s="33"/>
      <c r="AC300" s="34"/>
      <c r="AM300" s="25"/>
      <c r="AN300" s="33"/>
      <c r="AO300" s="33"/>
      <c r="AP300" s="34"/>
      <c r="AQ300" s="33"/>
      <c r="AR300" s="34"/>
      <c r="AS300" s="33"/>
      <c r="AT300" s="34"/>
      <c r="AU300" s="33"/>
      <c r="AV300" s="34"/>
      <c r="BF300" s="25"/>
      <c r="BG300" s="33"/>
      <c r="BH300" s="33"/>
      <c r="BI300" s="34"/>
      <c r="BJ300" s="33"/>
      <c r="BK300" s="34"/>
      <c r="BL300" s="33"/>
      <c r="BM300" s="34"/>
      <c r="BN300" s="33"/>
      <c r="BO300" s="34"/>
      <c r="BY300" s="25"/>
      <c r="BZ300" s="33"/>
      <c r="CA300" s="33"/>
      <c r="CB300" s="34"/>
      <c r="CC300" s="33"/>
      <c r="CD300" s="34"/>
      <c r="CE300" s="33"/>
      <c r="CF300" s="34"/>
      <c r="CG300" s="33"/>
      <c r="CH300" s="34"/>
      <c r="CR300" s="25"/>
      <c r="CS300" s="33"/>
      <c r="CT300" s="33"/>
      <c r="CU300" s="34"/>
      <c r="CV300" s="33"/>
      <c r="CW300" s="34"/>
      <c r="CX300" s="33"/>
      <c r="CY300" s="34"/>
      <c r="CZ300" s="33"/>
      <c r="DA300" s="34"/>
      <c r="DK300" s="25"/>
      <c r="DL300" s="33"/>
      <c r="DM300" s="33"/>
      <c r="DN300" s="34"/>
      <c r="DO300" s="33"/>
      <c r="DP300" s="34"/>
      <c r="DQ300" s="33"/>
      <c r="DR300" s="34"/>
      <c r="DS300" s="33"/>
      <c r="DT300" s="34"/>
      <c r="ED300" s="25"/>
      <c r="EE300" s="33"/>
      <c r="EF300" s="33"/>
      <c r="EG300" s="34"/>
      <c r="EH300" s="33"/>
      <c r="EI300" s="34"/>
      <c r="EJ300" s="33"/>
      <c r="EK300" s="34"/>
      <c r="EL300" s="33"/>
      <c r="EM300" s="34"/>
      <c r="EW300" s="25"/>
      <c r="EX300" s="33"/>
      <c r="EY300" s="33"/>
      <c r="EZ300" s="34"/>
      <c r="FA300" s="33"/>
      <c r="FB300" s="34"/>
      <c r="FC300" s="33"/>
      <c r="FD300" s="34"/>
      <c r="FE300" s="33"/>
      <c r="FF300" s="34"/>
      <c r="FP300" s="25"/>
      <c r="FQ300" s="33"/>
      <c r="FR300" s="33"/>
      <c r="FS300" s="34"/>
      <c r="FT300" s="33"/>
      <c r="FU300" s="34"/>
      <c r="FV300" s="33"/>
      <c r="FW300" s="34"/>
      <c r="FX300" s="33"/>
      <c r="FY300" s="34"/>
      <c r="GI300" s="25"/>
      <c r="GJ300" s="33"/>
      <c r="GK300" s="33"/>
      <c r="GL300" s="34"/>
      <c r="GM300" s="33"/>
      <c r="GN300" s="34"/>
      <c r="GO300" s="33"/>
      <c r="GP300" s="34"/>
      <c r="GQ300" s="33"/>
      <c r="GR300" s="34"/>
      <c r="HB300" s="25"/>
      <c r="HC300" s="33"/>
      <c r="HD300" s="33"/>
      <c r="HE300" s="34"/>
      <c r="HF300" s="33"/>
      <c r="HG300" s="34"/>
      <c r="HH300" s="33"/>
      <c r="HI300" s="34"/>
      <c r="HJ300" s="33"/>
      <c r="HK300" s="34"/>
      <c r="HU300" s="25"/>
      <c r="HV300" s="33"/>
      <c r="HW300" s="33"/>
      <c r="HX300" s="34"/>
      <c r="HY300" s="33"/>
      <c r="HZ300" s="34"/>
      <c r="IA300" s="33"/>
      <c r="IB300" s="34"/>
      <c r="IC300" s="33"/>
      <c r="ID300" s="34"/>
      <c r="IN300" s="25"/>
      <c r="IO300" s="33"/>
      <c r="IP300" s="33"/>
      <c r="IQ300" s="34"/>
      <c r="IR300" s="33"/>
      <c r="IS300" s="34"/>
      <c r="IT300" s="33"/>
      <c r="IU300" s="34"/>
      <c r="IV300" s="33"/>
    </row>
    <row r="301" spans="2:256" s="5" customFormat="1" ht="12.75" hidden="1">
      <c r="B301" s="258">
        <v>37803</v>
      </c>
      <c r="C301" s="26"/>
      <c r="D301" s="26">
        <v>70</v>
      </c>
      <c r="E301" s="26">
        <v>150.938817</v>
      </c>
      <c r="F301" s="26">
        <v>0</v>
      </c>
      <c r="G301" s="26">
        <v>0</v>
      </c>
      <c r="H301" s="26">
        <v>9</v>
      </c>
      <c r="I301" s="26">
        <v>27.933739000000003</v>
      </c>
      <c r="J301" s="26">
        <v>0</v>
      </c>
      <c r="K301" s="26">
        <v>0</v>
      </c>
      <c r="L301" s="260"/>
      <c r="M301" s="259"/>
      <c r="N301" s="259"/>
      <c r="O301" s="260"/>
      <c r="P301" s="260"/>
      <c r="Q301" s="260"/>
      <c r="R301" s="260"/>
      <c r="S301" s="260"/>
      <c r="T301" s="253"/>
      <c r="U301" s="257"/>
      <c r="V301" s="33"/>
      <c r="W301" s="34"/>
      <c r="X301" s="33"/>
      <c r="Y301" s="34"/>
      <c r="Z301" s="33"/>
      <c r="AA301" s="34"/>
      <c r="AB301" s="33"/>
      <c r="AC301" s="34"/>
      <c r="AM301" s="25"/>
      <c r="AN301" s="33"/>
      <c r="AO301" s="33"/>
      <c r="AP301" s="34"/>
      <c r="AQ301" s="33"/>
      <c r="AR301" s="34"/>
      <c r="AS301" s="33"/>
      <c r="AT301" s="34"/>
      <c r="AU301" s="33"/>
      <c r="AV301" s="34"/>
      <c r="BF301" s="25"/>
      <c r="BG301" s="33"/>
      <c r="BH301" s="33"/>
      <c r="BI301" s="34"/>
      <c r="BJ301" s="33"/>
      <c r="BK301" s="34"/>
      <c r="BL301" s="33"/>
      <c r="BM301" s="34"/>
      <c r="BN301" s="33"/>
      <c r="BO301" s="34"/>
      <c r="BY301" s="25"/>
      <c r="BZ301" s="33"/>
      <c r="CA301" s="33"/>
      <c r="CB301" s="34"/>
      <c r="CC301" s="33"/>
      <c r="CD301" s="34"/>
      <c r="CE301" s="33"/>
      <c r="CF301" s="34"/>
      <c r="CG301" s="33"/>
      <c r="CH301" s="34"/>
      <c r="CR301" s="25"/>
      <c r="CS301" s="33"/>
      <c r="CT301" s="33"/>
      <c r="CU301" s="34"/>
      <c r="CV301" s="33"/>
      <c r="CW301" s="34"/>
      <c r="CX301" s="33"/>
      <c r="CY301" s="34"/>
      <c r="CZ301" s="33"/>
      <c r="DA301" s="34"/>
      <c r="DK301" s="25"/>
      <c r="DL301" s="33"/>
      <c r="DM301" s="33"/>
      <c r="DN301" s="34"/>
      <c r="DO301" s="33"/>
      <c r="DP301" s="34"/>
      <c r="DQ301" s="33"/>
      <c r="DR301" s="34"/>
      <c r="DS301" s="33"/>
      <c r="DT301" s="34"/>
      <c r="ED301" s="25"/>
      <c r="EE301" s="33"/>
      <c r="EF301" s="33"/>
      <c r="EG301" s="34"/>
      <c r="EH301" s="33"/>
      <c r="EI301" s="34"/>
      <c r="EJ301" s="33"/>
      <c r="EK301" s="34"/>
      <c r="EL301" s="33"/>
      <c r="EM301" s="34"/>
      <c r="EW301" s="25"/>
      <c r="EX301" s="33"/>
      <c r="EY301" s="33"/>
      <c r="EZ301" s="34"/>
      <c r="FA301" s="33"/>
      <c r="FB301" s="34"/>
      <c r="FC301" s="33"/>
      <c r="FD301" s="34"/>
      <c r="FE301" s="33"/>
      <c r="FF301" s="34"/>
      <c r="FP301" s="25"/>
      <c r="FQ301" s="33"/>
      <c r="FR301" s="33"/>
      <c r="FS301" s="34"/>
      <c r="FT301" s="33"/>
      <c r="FU301" s="34"/>
      <c r="FV301" s="33"/>
      <c r="FW301" s="34"/>
      <c r="FX301" s="33"/>
      <c r="FY301" s="34"/>
      <c r="GI301" s="25"/>
      <c r="GJ301" s="33"/>
      <c r="GK301" s="33"/>
      <c r="GL301" s="34"/>
      <c r="GM301" s="33"/>
      <c r="GN301" s="34"/>
      <c r="GO301" s="33"/>
      <c r="GP301" s="34"/>
      <c r="GQ301" s="33"/>
      <c r="GR301" s="34"/>
      <c r="HB301" s="25"/>
      <c r="HC301" s="33"/>
      <c r="HD301" s="33"/>
      <c r="HE301" s="34"/>
      <c r="HF301" s="33"/>
      <c r="HG301" s="34"/>
      <c r="HH301" s="33"/>
      <c r="HI301" s="34"/>
      <c r="HJ301" s="33"/>
      <c r="HK301" s="34"/>
      <c r="HU301" s="25"/>
      <c r="HV301" s="33"/>
      <c r="HW301" s="33"/>
      <c r="HX301" s="34"/>
      <c r="HY301" s="33"/>
      <c r="HZ301" s="34"/>
      <c r="IA301" s="33"/>
      <c r="IB301" s="34"/>
      <c r="IC301" s="33"/>
      <c r="ID301" s="34"/>
      <c r="IN301" s="25"/>
      <c r="IO301" s="33"/>
      <c r="IP301" s="33"/>
      <c r="IQ301" s="34"/>
      <c r="IR301" s="33"/>
      <c r="IS301" s="34"/>
      <c r="IT301" s="33"/>
      <c r="IU301" s="34"/>
      <c r="IV301" s="33"/>
    </row>
    <row r="302" spans="2:256" s="5" customFormat="1" ht="12.75" hidden="1">
      <c r="B302" s="258">
        <v>37834</v>
      </c>
      <c r="C302" s="26"/>
      <c r="D302" s="26">
        <v>70</v>
      </c>
      <c r="E302" s="26">
        <v>158.863325</v>
      </c>
      <c r="F302" s="26">
        <v>0</v>
      </c>
      <c r="G302" s="26">
        <v>0</v>
      </c>
      <c r="H302" s="26">
        <v>9</v>
      </c>
      <c r="I302" s="26">
        <v>30.450138</v>
      </c>
      <c r="J302" s="26">
        <v>0</v>
      </c>
      <c r="K302" s="26">
        <v>0</v>
      </c>
      <c r="L302" s="260"/>
      <c r="M302" s="259"/>
      <c r="N302" s="259"/>
      <c r="O302" s="260"/>
      <c r="P302" s="260"/>
      <c r="Q302" s="260"/>
      <c r="R302" s="260"/>
      <c r="S302" s="260"/>
      <c r="T302" s="253"/>
      <c r="U302" s="257"/>
      <c r="V302" s="33"/>
      <c r="W302" s="34"/>
      <c r="X302" s="33"/>
      <c r="Y302" s="34"/>
      <c r="Z302" s="33"/>
      <c r="AA302" s="34"/>
      <c r="AB302" s="33"/>
      <c r="AC302" s="34"/>
      <c r="AM302" s="25"/>
      <c r="AN302" s="33"/>
      <c r="AO302" s="33"/>
      <c r="AP302" s="34"/>
      <c r="AQ302" s="33"/>
      <c r="AR302" s="34"/>
      <c r="AS302" s="33"/>
      <c r="AT302" s="34"/>
      <c r="AU302" s="33"/>
      <c r="AV302" s="34"/>
      <c r="BF302" s="25"/>
      <c r="BG302" s="33"/>
      <c r="BH302" s="33"/>
      <c r="BI302" s="34"/>
      <c r="BJ302" s="33"/>
      <c r="BK302" s="34"/>
      <c r="BL302" s="33"/>
      <c r="BM302" s="34"/>
      <c r="BN302" s="33"/>
      <c r="BO302" s="34"/>
      <c r="BY302" s="25"/>
      <c r="BZ302" s="33"/>
      <c r="CA302" s="33"/>
      <c r="CB302" s="34"/>
      <c r="CC302" s="33"/>
      <c r="CD302" s="34"/>
      <c r="CE302" s="33"/>
      <c r="CF302" s="34"/>
      <c r="CG302" s="33"/>
      <c r="CH302" s="34"/>
      <c r="CR302" s="25"/>
      <c r="CS302" s="33"/>
      <c r="CT302" s="33"/>
      <c r="CU302" s="34"/>
      <c r="CV302" s="33"/>
      <c r="CW302" s="34"/>
      <c r="CX302" s="33"/>
      <c r="CY302" s="34"/>
      <c r="CZ302" s="33"/>
      <c r="DA302" s="34"/>
      <c r="DK302" s="25"/>
      <c r="DL302" s="33"/>
      <c r="DM302" s="33"/>
      <c r="DN302" s="34"/>
      <c r="DO302" s="33"/>
      <c r="DP302" s="34"/>
      <c r="DQ302" s="33"/>
      <c r="DR302" s="34"/>
      <c r="DS302" s="33"/>
      <c r="DT302" s="34"/>
      <c r="ED302" s="25"/>
      <c r="EE302" s="33"/>
      <c r="EF302" s="33"/>
      <c r="EG302" s="34"/>
      <c r="EH302" s="33"/>
      <c r="EI302" s="34"/>
      <c r="EJ302" s="33"/>
      <c r="EK302" s="34"/>
      <c r="EL302" s="33"/>
      <c r="EM302" s="34"/>
      <c r="EW302" s="25"/>
      <c r="EX302" s="33"/>
      <c r="EY302" s="33"/>
      <c r="EZ302" s="34"/>
      <c r="FA302" s="33"/>
      <c r="FB302" s="34"/>
      <c r="FC302" s="33"/>
      <c r="FD302" s="34"/>
      <c r="FE302" s="33"/>
      <c r="FF302" s="34"/>
      <c r="FP302" s="25"/>
      <c r="FQ302" s="33"/>
      <c r="FR302" s="33"/>
      <c r="FS302" s="34"/>
      <c r="FT302" s="33"/>
      <c r="FU302" s="34"/>
      <c r="FV302" s="33"/>
      <c r="FW302" s="34"/>
      <c r="FX302" s="33"/>
      <c r="FY302" s="34"/>
      <c r="GI302" s="25"/>
      <c r="GJ302" s="33"/>
      <c r="GK302" s="33"/>
      <c r="GL302" s="34"/>
      <c r="GM302" s="33"/>
      <c r="GN302" s="34"/>
      <c r="GO302" s="33"/>
      <c r="GP302" s="34"/>
      <c r="GQ302" s="33"/>
      <c r="GR302" s="34"/>
      <c r="HB302" s="25"/>
      <c r="HC302" s="33"/>
      <c r="HD302" s="33"/>
      <c r="HE302" s="34"/>
      <c r="HF302" s="33"/>
      <c r="HG302" s="34"/>
      <c r="HH302" s="33"/>
      <c r="HI302" s="34"/>
      <c r="HJ302" s="33"/>
      <c r="HK302" s="34"/>
      <c r="HU302" s="25"/>
      <c r="HV302" s="33"/>
      <c r="HW302" s="33"/>
      <c r="HX302" s="34"/>
      <c r="HY302" s="33"/>
      <c r="HZ302" s="34"/>
      <c r="IA302" s="33"/>
      <c r="IB302" s="34"/>
      <c r="IC302" s="33"/>
      <c r="ID302" s="34"/>
      <c r="IN302" s="25"/>
      <c r="IO302" s="33"/>
      <c r="IP302" s="33"/>
      <c r="IQ302" s="34"/>
      <c r="IR302" s="33"/>
      <c r="IS302" s="34"/>
      <c r="IT302" s="33"/>
      <c r="IU302" s="34"/>
      <c r="IV302" s="33"/>
    </row>
    <row r="303" spans="2:256" s="5" customFormat="1" ht="12.75" hidden="1">
      <c r="B303" s="258">
        <v>37865</v>
      </c>
      <c r="C303" s="26"/>
      <c r="D303" s="26">
        <v>70</v>
      </c>
      <c r="E303" s="26">
        <v>166.776759</v>
      </c>
      <c r="F303" s="26">
        <v>0</v>
      </c>
      <c r="G303" s="26">
        <v>0</v>
      </c>
      <c r="H303" s="26">
        <v>10</v>
      </c>
      <c r="I303" s="26">
        <v>35.693468</v>
      </c>
      <c r="J303" s="26">
        <v>0</v>
      </c>
      <c r="K303" s="26">
        <v>0</v>
      </c>
      <c r="L303" s="260"/>
      <c r="M303" s="259"/>
      <c r="N303" s="259"/>
      <c r="O303" s="260"/>
      <c r="P303" s="260"/>
      <c r="Q303" s="260"/>
      <c r="R303" s="260"/>
      <c r="S303" s="260"/>
      <c r="T303" s="253"/>
      <c r="U303" s="257"/>
      <c r="V303" s="33"/>
      <c r="W303" s="34"/>
      <c r="X303" s="33"/>
      <c r="Y303" s="34"/>
      <c r="Z303" s="33"/>
      <c r="AA303" s="34"/>
      <c r="AB303" s="33"/>
      <c r="AC303" s="34"/>
      <c r="AM303" s="25"/>
      <c r="AN303" s="33"/>
      <c r="AO303" s="33"/>
      <c r="AP303" s="34"/>
      <c r="AQ303" s="33"/>
      <c r="AR303" s="34"/>
      <c r="AS303" s="33"/>
      <c r="AT303" s="34"/>
      <c r="AU303" s="33"/>
      <c r="AV303" s="34"/>
      <c r="BF303" s="25"/>
      <c r="BG303" s="33"/>
      <c r="BH303" s="33"/>
      <c r="BI303" s="34"/>
      <c r="BJ303" s="33"/>
      <c r="BK303" s="34"/>
      <c r="BL303" s="33"/>
      <c r="BM303" s="34"/>
      <c r="BN303" s="33"/>
      <c r="BO303" s="34"/>
      <c r="BY303" s="25"/>
      <c r="BZ303" s="33"/>
      <c r="CA303" s="33"/>
      <c r="CB303" s="34"/>
      <c r="CC303" s="33"/>
      <c r="CD303" s="34"/>
      <c r="CE303" s="33"/>
      <c r="CF303" s="34"/>
      <c r="CG303" s="33"/>
      <c r="CH303" s="34"/>
      <c r="CR303" s="25"/>
      <c r="CS303" s="33"/>
      <c r="CT303" s="33"/>
      <c r="CU303" s="34"/>
      <c r="CV303" s="33"/>
      <c r="CW303" s="34"/>
      <c r="CX303" s="33"/>
      <c r="CY303" s="34"/>
      <c r="CZ303" s="33"/>
      <c r="DA303" s="34"/>
      <c r="DK303" s="25"/>
      <c r="DL303" s="33"/>
      <c r="DM303" s="33"/>
      <c r="DN303" s="34"/>
      <c r="DO303" s="33"/>
      <c r="DP303" s="34"/>
      <c r="DQ303" s="33"/>
      <c r="DR303" s="34"/>
      <c r="DS303" s="33"/>
      <c r="DT303" s="34"/>
      <c r="ED303" s="25"/>
      <c r="EE303" s="33"/>
      <c r="EF303" s="33"/>
      <c r="EG303" s="34"/>
      <c r="EH303" s="33"/>
      <c r="EI303" s="34"/>
      <c r="EJ303" s="33"/>
      <c r="EK303" s="34"/>
      <c r="EL303" s="33"/>
      <c r="EM303" s="34"/>
      <c r="EW303" s="25"/>
      <c r="EX303" s="33"/>
      <c r="EY303" s="33"/>
      <c r="EZ303" s="34"/>
      <c r="FA303" s="33"/>
      <c r="FB303" s="34"/>
      <c r="FC303" s="33"/>
      <c r="FD303" s="34"/>
      <c r="FE303" s="33"/>
      <c r="FF303" s="34"/>
      <c r="FP303" s="25"/>
      <c r="FQ303" s="33"/>
      <c r="FR303" s="33"/>
      <c r="FS303" s="34"/>
      <c r="FT303" s="33"/>
      <c r="FU303" s="34"/>
      <c r="FV303" s="33"/>
      <c r="FW303" s="34"/>
      <c r="FX303" s="33"/>
      <c r="FY303" s="34"/>
      <c r="GI303" s="25"/>
      <c r="GJ303" s="33"/>
      <c r="GK303" s="33"/>
      <c r="GL303" s="34"/>
      <c r="GM303" s="33"/>
      <c r="GN303" s="34"/>
      <c r="GO303" s="33"/>
      <c r="GP303" s="34"/>
      <c r="GQ303" s="33"/>
      <c r="GR303" s="34"/>
      <c r="HB303" s="25"/>
      <c r="HC303" s="33"/>
      <c r="HD303" s="33"/>
      <c r="HE303" s="34"/>
      <c r="HF303" s="33"/>
      <c r="HG303" s="34"/>
      <c r="HH303" s="33"/>
      <c r="HI303" s="34"/>
      <c r="HJ303" s="33"/>
      <c r="HK303" s="34"/>
      <c r="HU303" s="25"/>
      <c r="HV303" s="33"/>
      <c r="HW303" s="33"/>
      <c r="HX303" s="34"/>
      <c r="HY303" s="33"/>
      <c r="HZ303" s="34"/>
      <c r="IA303" s="33"/>
      <c r="IB303" s="34"/>
      <c r="IC303" s="33"/>
      <c r="ID303" s="34"/>
      <c r="IN303" s="25"/>
      <c r="IO303" s="33"/>
      <c r="IP303" s="33"/>
      <c r="IQ303" s="34"/>
      <c r="IR303" s="33"/>
      <c r="IS303" s="34"/>
      <c r="IT303" s="33"/>
      <c r="IU303" s="34"/>
      <c r="IV303" s="33"/>
    </row>
    <row r="304" spans="2:21" s="5" customFormat="1" ht="12.75" hidden="1">
      <c r="B304" s="258">
        <v>37895</v>
      </c>
      <c r="C304" s="26"/>
      <c r="D304" s="26">
        <v>70</v>
      </c>
      <c r="E304" s="26">
        <v>171.23694</v>
      </c>
      <c r="F304" s="26">
        <v>0</v>
      </c>
      <c r="G304" s="26">
        <v>0</v>
      </c>
      <c r="H304" s="26">
        <v>9</v>
      </c>
      <c r="I304" s="26">
        <v>37.933798</v>
      </c>
      <c r="J304" s="26">
        <v>0</v>
      </c>
      <c r="K304" s="26">
        <v>0</v>
      </c>
      <c r="L304" s="260"/>
      <c r="M304" s="259"/>
      <c r="N304" s="259"/>
      <c r="O304" s="260"/>
      <c r="P304" s="260"/>
      <c r="Q304" s="260"/>
      <c r="R304" s="260"/>
      <c r="S304" s="260"/>
      <c r="T304" s="255"/>
      <c r="U304" s="255"/>
    </row>
    <row r="305" spans="2:21" s="5" customFormat="1" ht="12.75" hidden="1">
      <c r="B305" s="258">
        <v>37926</v>
      </c>
      <c r="C305" s="26"/>
      <c r="D305" s="26">
        <v>69</v>
      </c>
      <c r="E305" s="26">
        <v>176.77665300000004</v>
      </c>
      <c r="F305" s="26">
        <v>0</v>
      </c>
      <c r="G305" s="26">
        <v>0</v>
      </c>
      <c r="H305" s="26">
        <v>9</v>
      </c>
      <c r="I305" s="26">
        <v>39.06431400000001</v>
      </c>
      <c r="J305" s="26">
        <v>0</v>
      </c>
      <c r="K305" s="26">
        <v>0</v>
      </c>
      <c r="L305" s="260"/>
      <c r="M305" s="259"/>
      <c r="N305" s="259"/>
      <c r="O305" s="260"/>
      <c r="P305" s="260"/>
      <c r="Q305" s="260"/>
      <c r="R305" s="260"/>
      <c r="S305" s="260"/>
      <c r="T305" s="255"/>
      <c r="U305" s="255"/>
    </row>
    <row r="306" spans="2:21" s="5" customFormat="1" ht="12.75" hidden="1">
      <c r="B306" s="258">
        <v>37956</v>
      </c>
      <c r="C306" s="26"/>
      <c r="D306" s="26">
        <v>69</v>
      </c>
      <c r="E306" s="26">
        <v>188.451858</v>
      </c>
      <c r="F306" s="26">
        <v>0</v>
      </c>
      <c r="G306" s="26">
        <v>0</v>
      </c>
      <c r="H306" s="26">
        <v>10</v>
      </c>
      <c r="I306" s="26">
        <v>42.452977</v>
      </c>
      <c r="J306" s="26">
        <v>0</v>
      </c>
      <c r="K306" s="26">
        <v>0</v>
      </c>
      <c r="L306" s="260"/>
      <c r="M306" s="259"/>
      <c r="N306" s="259"/>
      <c r="O306" s="260"/>
      <c r="P306" s="260"/>
      <c r="Q306" s="260"/>
      <c r="R306" s="260"/>
      <c r="S306" s="260"/>
      <c r="T306" s="255"/>
      <c r="U306" s="255"/>
    </row>
    <row r="307" spans="2:21" s="5" customFormat="1" ht="12.75" hidden="1">
      <c r="B307" s="258">
        <v>37987</v>
      </c>
      <c r="C307" s="26"/>
      <c r="D307" s="26">
        <v>69</v>
      </c>
      <c r="E307" s="26">
        <v>191.50907900000004</v>
      </c>
      <c r="F307" s="26">
        <v>0</v>
      </c>
      <c r="G307" s="26">
        <v>0</v>
      </c>
      <c r="H307" s="26">
        <v>9</v>
      </c>
      <c r="I307" s="26">
        <v>44.69083400000001</v>
      </c>
      <c r="J307" s="26">
        <v>0</v>
      </c>
      <c r="K307" s="26">
        <v>0</v>
      </c>
      <c r="L307" s="260"/>
      <c r="M307" s="259"/>
      <c r="N307" s="259"/>
      <c r="O307" s="260"/>
      <c r="P307" s="260"/>
      <c r="Q307" s="260"/>
      <c r="R307" s="260"/>
      <c r="S307" s="260"/>
      <c r="T307" s="255"/>
      <c r="U307" s="255"/>
    </row>
    <row r="308" spans="2:21" s="5" customFormat="1" ht="12.75" hidden="1">
      <c r="B308" s="258">
        <v>38018</v>
      </c>
      <c r="C308" s="26"/>
      <c r="D308" s="26">
        <v>69</v>
      </c>
      <c r="E308" s="26">
        <v>168.002334</v>
      </c>
      <c r="F308" s="26">
        <v>0</v>
      </c>
      <c r="G308" s="26">
        <v>0</v>
      </c>
      <c r="H308" s="26">
        <v>9</v>
      </c>
      <c r="I308" s="26">
        <v>45.97456400000001</v>
      </c>
      <c r="J308" s="26">
        <v>0</v>
      </c>
      <c r="K308" s="26">
        <v>0</v>
      </c>
      <c r="L308" s="260"/>
      <c r="M308" s="259"/>
      <c r="N308" s="259"/>
      <c r="O308" s="260"/>
      <c r="P308" s="260"/>
      <c r="Q308" s="260"/>
      <c r="R308" s="260"/>
      <c r="S308" s="260"/>
      <c r="T308" s="255"/>
      <c r="U308" s="255"/>
    </row>
    <row r="309" spans="2:21" s="5" customFormat="1" ht="12.75" hidden="1">
      <c r="B309" s="258">
        <v>38047</v>
      </c>
      <c r="C309" s="26"/>
      <c r="D309" s="26">
        <v>69</v>
      </c>
      <c r="E309" s="26">
        <v>167.817808</v>
      </c>
      <c r="F309" s="26">
        <v>0</v>
      </c>
      <c r="G309" s="26">
        <v>0</v>
      </c>
      <c r="H309" s="26">
        <v>9</v>
      </c>
      <c r="I309" s="26">
        <v>47.45580600000001</v>
      </c>
      <c r="J309" s="26">
        <v>0</v>
      </c>
      <c r="K309" s="26">
        <v>0</v>
      </c>
      <c r="L309" s="260"/>
      <c r="M309" s="259"/>
      <c r="N309" s="259"/>
      <c r="O309" s="260"/>
      <c r="P309" s="260"/>
      <c r="Q309" s="260"/>
      <c r="R309" s="260"/>
      <c r="S309" s="260"/>
      <c r="T309" s="255"/>
      <c r="U309" s="255"/>
    </row>
    <row r="310" spans="2:21" s="5" customFormat="1" ht="12.75" hidden="1">
      <c r="B310" s="258">
        <v>38078</v>
      </c>
      <c r="C310" s="26"/>
      <c r="D310" s="26">
        <v>62</v>
      </c>
      <c r="E310" s="26">
        <v>90.726736</v>
      </c>
      <c r="F310" s="26">
        <v>0</v>
      </c>
      <c r="G310" s="26">
        <v>0</v>
      </c>
      <c r="H310" s="26">
        <v>9</v>
      </c>
      <c r="I310" s="26">
        <v>48.910165000000006</v>
      </c>
      <c r="J310" s="26">
        <v>0</v>
      </c>
      <c r="K310" s="26">
        <v>0</v>
      </c>
      <c r="L310" s="260"/>
      <c r="M310" s="259"/>
      <c r="N310" s="259"/>
      <c r="O310" s="260"/>
      <c r="P310" s="260"/>
      <c r="Q310" s="260"/>
      <c r="R310" s="260"/>
      <c r="S310" s="260"/>
      <c r="T310" s="255"/>
      <c r="U310" s="255"/>
    </row>
    <row r="311" spans="2:21" s="5" customFormat="1" ht="12.75" hidden="1">
      <c r="B311" s="258">
        <v>38108</v>
      </c>
      <c r="C311" s="26"/>
      <c r="D311" s="26">
        <v>62</v>
      </c>
      <c r="E311" s="26">
        <v>89.232616</v>
      </c>
      <c r="F311" s="26">
        <v>0</v>
      </c>
      <c r="G311" s="26">
        <v>0</v>
      </c>
      <c r="H311" s="26">
        <v>9</v>
      </c>
      <c r="I311" s="26">
        <v>46.747159</v>
      </c>
      <c r="J311" s="26">
        <v>0</v>
      </c>
      <c r="K311" s="26">
        <v>0</v>
      </c>
      <c r="L311" s="260"/>
      <c r="M311" s="259"/>
      <c r="N311" s="259"/>
      <c r="O311" s="260"/>
      <c r="P311" s="260"/>
      <c r="Q311" s="260"/>
      <c r="R311" s="260"/>
      <c r="S311" s="260"/>
      <c r="T311" s="255"/>
      <c r="U311" s="255"/>
    </row>
    <row r="312" spans="2:21" s="5" customFormat="1" ht="12.75" hidden="1">
      <c r="B312" s="258">
        <v>38139</v>
      </c>
      <c r="C312" s="26"/>
      <c r="D312" s="26">
        <v>62</v>
      </c>
      <c r="E312" s="26">
        <v>78.724827</v>
      </c>
      <c r="F312" s="26">
        <v>0</v>
      </c>
      <c r="G312" s="26">
        <v>0</v>
      </c>
      <c r="H312" s="26">
        <v>9</v>
      </c>
      <c r="I312" s="26">
        <v>49.284624</v>
      </c>
      <c r="J312" s="26">
        <v>0</v>
      </c>
      <c r="K312" s="26">
        <v>0</v>
      </c>
      <c r="L312" s="260"/>
      <c r="M312" s="259"/>
      <c r="N312" s="259"/>
      <c r="O312" s="260"/>
      <c r="P312" s="260"/>
      <c r="Q312" s="260"/>
      <c r="R312" s="260"/>
      <c r="S312" s="260"/>
      <c r="T312" s="255"/>
      <c r="U312" s="255"/>
    </row>
    <row r="313" spans="2:21" s="5" customFormat="1" ht="12.75" hidden="1">
      <c r="B313" s="258">
        <v>38169</v>
      </c>
      <c r="C313" s="26"/>
      <c r="D313" s="26">
        <v>62</v>
      </c>
      <c r="E313" s="26">
        <v>78.819145</v>
      </c>
      <c r="F313" s="26">
        <v>0</v>
      </c>
      <c r="G313" s="26">
        <v>0</v>
      </c>
      <c r="H313" s="26">
        <v>9</v>
      </c>
      <c r="I313" s="26">
        <v>49.284624</v>
      </c>
      <c r="J313" s="26">
        <v>0</v>
      </c>
      <c r="K313" s="26">
        <v>0</v>
      </c>
      <c r="L313" s="260"/>
      <c r="M313" s="259"/>
      <c r="N313" s="259"/>
      <c r="O313" s="260"/>
      <c r="P313" s="260"/>
      <c r="Q313" s="260"/>
      <c r="R313" s="260"/>
      <c r="S313" s="260"/>
      <c r="T313" s="255"/>
      <c r="U313" s="255"/>
    </row>
    <row r="314" spans="2:21" s="5" customFormat="1" ht="12.75" hidden="1">
      <c r="B314" s="258">
        <v>38200</v>
      </c>
      <c r="C314" s="26"/>
      <c r="D314" s="26">
        <v>62</v>
      </c>
      <c r="E314" s="26">
        <v>82.179315</v>
      </c>
      <c r="F314" s="26">
        <v>0</v>
      </c>
      <c r="G314" s="26">
        <v>0</v>
      </c>
      <c r="H314" s="26">
        <v>8</v>
      </c>
      <c r="I314" s="26">
        <v>50.825698</v>
      </c>
      <c r="J314" s="26">
        <v>0</v>
      </c>
      <c r="K314" s="26">
        <v>0</v>
      </c>
      <c r="L314" s="260"/>
      <c r="M314" s="259"/>
      <c r="N314" s="259"/>
      <c r="O314" s="260"/>
      <c r="P314" s="260"/>
      <c r="Q314" s="260"/>
      <c r="R314" s="260"/>
      <c r="S314" s="260"/>
      <c r="T314" s="255"/>
      <c r="U314" s="255"/>
    </row>
    <row r="315" spans="2:21" s="5" customFormat="1" ht="12.75" hidden="1">
      <c r="B315" s="258">
        <v>38231</v>
      </c>
      <c r="C315" s="26"/>
      <c r="D315" s="26">
        <v>61</v>
      </c>
      <c r="E315" s="26">
        <v>72.972135</v>
      </c>
      <c r="F315" s="26">
        <v>0</v>
      </c>
      <c r="G315" s="26">
        <v>0</v>
      </c>
      <c r="H315" s="26">
        <v>8</v>
      </c>
      <c r="I315" s="26">
        <v>51.372011</v>
      </c>
      <c r="J315" s="26">
        <v>0</v>
      </c>
      <c r="K315" s="26">
        <v>0</v>
      </c>
      <c r="L315" s="260"/>
      <c r="M315" s="259"/>
      <c r="N315" s="259"/>
      <c r="O315" s="260"/>
      <c r="P315" s="260"/>
      <c r="Q315" s="260"/>
      <c r="R315" s="260"/>
      <c r="S315" s="260"/>
      <c r="T315" s="255"/>
      <c r="U315" s="255"/>
    </row>
    <row r="316" spans="2:21" s="5" customFormat="1" ht="12.75" hidden="1">
      <c r="B316" s="258">
        <v>38261</v>
      </c>
      <c r="C316" s="26"/>
      <c r="D316" s="26">
        <v>61</v>
      </c>
      <c r="E316" s="26">
        <v>78.143812</v>
      </c>
      <c r="F316" s="26">
        <v>0</v>
      </c>
      <c r="G316" s="26">
        <v>0</v>
      </c>
      <c r="H316" s="26">
        <v>7</v>
      </c>
      <c r="I316" s="26">
        <v>44.237673</v>
      </c>
      <c r="J316" s="26">
        <v>0</v>
      </c>
      <c r="K316" s="26">
        <v>0</v>
      </c>
      <c r="L316" s="260"/>
      <c r="M316" s="259"/>
      <c r="N316" s="259"/>
      <c r="O316" s="260"/>
      <c r="P316" s="260"/>
      <c r="Q316" s="260"/>
      <c r="R316" s="260"/>
      <c r="S316" s="260"/>
      <c r="T316" s="255"/>
      <c r="U316" s="255"/>
    </row>
    <row r="317" spans="2:21" s="5" customFormat="1" ht="12.75" hidden="1">
      <c r="B317" s="258">
        <v>38292</v>
      </c>
      <c r="C317" s="26"/>
      <c r="D317" s="26">
        <v>60</v>
      </c>
      <c r="E317" s="26">
        <v>78.786986</v>
      </c>
      <c r="F317" s="26">
        <v>0</v>
      </c>
      <c r="G317" s="26">
        <v>0</v>
      </c>
      <c r="H317" s="26">
        <v>7</v>
      </c>
      <c r="I317" s="26">
        <v>49.064665</v>
      </c>
      <c r="J317" s="26">
        <v>0</v>
      </c>
      <c r="K317" s="26">
        <v>0</v>
      </c>
      <c r="L317" s="260"/>
      <c r="M317" s="259"/>
      <c r="N317" s="259"/>
      <c r="O317" s="260"/>
      <c r="P317" s="260"/>
      <c r="Q317" s="260"/>
      <c r="R317" s="260"/>
      <c r="S317" s="260"/>
      <c r="T317" s="255"/>
      <c r="U317" s="255"/>
    </row>
    <row r="318" spans="2:21" s="5" customFormat="1" ht="12.75" hidden="1">
      <c r="B318" s="258">
        <v>38322</v>
      </c>
      <c r="C318" s="26"/>
      <c r="D318" s="26">
        <v>57</v>
      </c>
      <c r="E318" s="26">
        <v>80.12067</v>
      </c>
      <c r="F318" s="26">
        <v>0</v>
      </c>
      <c r="G318" s="26">
        <v>0</v>
      </c>
      <c r="H318" s="26">
        <v>7</v>
      </c>
      <c r="I318" s="26">
        <v>51.089799</v>
      </c>
      <c r="J318" s="26">
        <v>0</v>
      </c>
      <c r="K318" s="26">
        <v>0</v>
      </c>
      <c r="L318" s="260"/>
      <c r="M318" s="259"/>
      <c r="N318" s="259"/>
      <c r="O318" s="260"/>
      <c r="P318" s="260"/>
      <c r="Q318" s="260"/>
      <c r="R318" s="260"/>
      <c r="S318" s="260"/>
      <c r="T318" s="255"/>
      <c r="U318" s="255"/>
    </row>
    <row r="319" spans="2:21" s="5" customFormat="1" ht="12.75" hidden="1">
      <c r="B319" s="258">
        <v>38353</v>
      </c>
      <c r="C319" s="26"/>
      <c r="D319" s="26">
        <v>49</v>
      </c>
      <c r="E319" s="26">
        <v>84.721282</v>
      </c>
      <c r="F319" s="26">
        <v>0</v>
      </c>
      <c r="G319" s="26">
        <v>0</v>
      </c>
      <c r="H319" s="26">
        <v>7</v>
      </c>
      <c r="I319" s="26">
        <v>53.464738</v>
      </c>
      <c r="J319" s="26">
        <v>0</v>
      </c>
      <c r="K319" s="26">
        <v>0</v>
      </c>
      <c r="L319" s="260"/>
      <c r="M319" s="259"/>
      <c r="N319" s="259"/>
      <c r="O319" s="260"/>
      <c r="P319" s="260"/>
      <c r="Q319" s="260"/>
      <c r="R319" s="260"/>
      <c r="S319" s="260"/>
      <c r="T319" s="255"/>
      <c r="U319" s="255"/>
    </row>
    <row r="320" spans="2:21" s="5" customFormat="1" ht="12.75" hidden="1">
      <c r="B320" s="258">
        <v>38384</v>
      </c>
      <c r="C320" s="26"/>
      <c r="D320" s="26">
        <v>49</v>
      </c>
      <c r="E320" s="26">
        <v>80.400745</v>
      </c>
      <c r="F320" s="26">
        <v>0</v>
      </c>
      <c r="G320" s="26">
        <v>0</v>
      </c>
      <c r="H320" s="26">
        <v>7</v>
      </c>
      <c r="I320" s="26">
        <v>31.292994</v>
      </c>
      <c r="J320" s="26">
        <v>0</v>
      </c>
      <c r="K320" s="26">
        <v>0</v>
      </c>
      <c r="L320" s="260"/>
      <c r="M320" s="259"/>
      <c r="N320" s="259"/>
      <c r="O320" s="260"/>
      <c r="P320" s="260"/>
      <c r="Q320" s="260"/>
      <c r="R320" s="260"/>
      <c r="S320" s="260"/>
      <c r="T320" s="255"/>
      <c r="U320" s="255"/>
    </row>
    <row r="321" spans="2:21" s="5" customFormat="1" ht="12.75" hidden="1">
      <c r="B321" s="258">
        <v>38412</v>
      </c>
      <c r="C321" s="26"/>
      <c r="D321" s="26">
        <v>48</v>
      </c>
      <c r="E321" s="26">
        <v>81.966559</v>
      </c>
      <c r="F321" s="26">
        <v>0</v>
      </c>
      <c r="G321" s="26">
        <v>0</v>
      </c>
      <c r="H321" s="26">
        <v>7</v>
      </c>
      <c r="I321" s="26">
        <v>31.592994</v>
      </c>
      <c r="J321" s="26">
        <v>0</v>
      </c>
      <c r="K321" s="26">
        <v>0</v>
      </c>
      <c r="L321" s="260"/>
      <c r="M321" s="259"/>
      <c r="N321" s="259"/>
      <c r="O321" s="260"/>
      <c r="P321" s="260"/>
      <c r="Q321" s="260"/>
      <c r="R321" s="260"/>
      <c r="S321" s="260"/>
      <c r="T321" s="255"/>
      <c r="U321" s="255"/>
    </row>
    <row r="322" spans="2:21" s="5" customFormat="1" ht="12.75" hidden="1">
      <c r="B322" s="258">
        <v>38443</v>
      </c>
      <c r="C322" s="26"/>
      <c r="D322" s="26">
        <v>50</v>
      </c>
      <c r="E322" s="26">
        <v>78.871161</v>
      </c>
      <c r="F322" s="26">
        <v>0</v>
      </c>
      <c r="G322" s="26">
        <v>0</v>
      </c>
      <c r="H322" s="26">
        <v>8</v>
      </c>
      <c r="I322" s="26">
        <v>32.960045</v>
      </c>
      <c r="J322" s="26">
        <v>0</v>
      </c>
      <c r="K322" s="26">
        <v>0</v>
      </c>
      <c r="L322" s="260"/>
      <c r="M322" s="259"/>
      <c r="N322" s="259"/>
      <c r="O322" s="260"/>
      <c r="P322" s="260"/>
      <c r="Q322" s="260"/>
      <c r="R322" s="260"/>
      <c r="S322" s="260"/>
      <c r="T322" s="255"/>
      <c r="U322" s="255"/>
    </row>
    <row r="323" spans="2:21" s="5" customFormat="1" ht="12.75" hidden="1">
      <c r="B323" s="258">
        <v>38473</v>
      </c>
      <c r="C323" s="26"/>
      <c r="D323" s="26">
        <v>49</v>
      </c>
      <c r="E323" s="26">
        <v>80.136973</v>
      </c>
      <c r="F323" s="26">
        <v>0</v>
      </c>
      <c r="G323" s="26">
        <v>0</v>
      </c>
      <c r="H323" s="26">
        <v>8</v>
      </c>
      <c r="I323" s="26">
        <v>33.234045</v>
      </c>
      <c r="J323" s="26">
        <v>0</v>
      </c>
      <c r="K323" s="26">
        <v>0</v>
      </c>
      <c r="L323" s="260"/>
      <c r="M323" s="259"/>
      <c r="N323" s="259"/>
      <c r="O323" s="260"/>
      <c r="P323" s="260"/>
      <c r="Q323" s="260"/>
      <c r="R323" s="260"/>
      <c r="S323" s="260"/>
      <c r="T323" s="255"/>
      <c r="U323" s="255"/>
    </row>
    <row r="324" spans="2:21" s="5" customFormat="1" ht="12.75" hidden="1">
      <c r="B324" s="258">
        <v>38504</v>
      </c>
      <c r="C324" s="26"/>
      <c r="D324" s="26">
        <v>51</v>
      </c>
      <c r="E324" s="26">
        <v>78.854916</v>
      </c>
      <c r="F324" s="26">
        <v>0</v>
      </c>
      <c r="G324" s="26">
        <v>0</v>
      </c>
      <c r="H324" s="26">
        <v>8</v>
      </c>
      <c r="I324" s="26">
        <v>35.340672</v>
      </c>
      <c r="J324" s="26">
        <v>0</v>
      </c>
      <c r="K324" s="26">
        <v>0</v>
      </c>
      <c r="L324" s="260"/>
      <c r="M324" s="259"/>
      <c r="N324" s="259"/>
      <c r="O324" s="260"/>
      <c r="P324" s="260"/>
      <c r="Q324" s="260"/>
      <c r="R324" s="260"/>
      <c r="S324" s="260"/>
      <c r="T324" s="255"/>
      <c r="U324" s="255"/>
    </row>
    <row r="325" spans="1:12" ht="12.75" hidden="1">
      <c r="A325" s="5"/>
      <c r="B325" s="258">
        <v>38534</v>
      </c>
      <c r="C325" s="26"/>
      <c r="D325" s="26">
        <v>48</v>
      </c>
      <c r="E325" s="26">
        <v>80.021722</v>
      </c>
      <c r="F325" s="26">
        <v>0</v>
      </c>
      <c r="G325" s="26">
        <v>0</v>
      </c>
      <c r="H325" s="26">
        <v>8</v>
      </c>
      <c r="I325" s="26">
        <v>35.802231</v>
      </c>
      <c r="J325" s="26">
        <v>0</v>
      </c>
      <c r="K325" s="26">
        <v>0</v>
      </c>
      <c r="L325" s="260"/>
    </row>
    <row r="326" spans="1:12" ht="12.75" hidden="1">
      <c r="A326" s="5"/>
      <c r="B326" s="258">
        <v>38565</v>
      </c>
      <c r="C326" s="26"/>
      <c r="D326" s="26">
        <v>46</v>
      </c>
      <c r="E326" s="26">
        <v>81.104994</v>
      </c>
      <c r="F326" s="26">
        <v>0</v>
      </c>
      <c r="G326" s="26">
        <v>0</v>
      </c>
      <c r="H326" s="26">
        <v>7</v>
      </c>
      <c r="I326" s="26">
        <v>36.475382</v>
      </c>
      <c r="J326" s="26">
        <v>0</v>
      </c>
      <c r="K326" s="26">
        <v>0</v>
      </c>
      <c r="L326" s="260"/>
    </row>
    <row r="327" spans="1:12" ht="12.75" hidden="1">
      <c r="A327" s="5"/>
      <c r="B327" s="258">
        <v>38596</v>
      </c>
      <c r="C327" s="26"/>
      <c r="D327" s="26">
        <v>48</v>
      </c>
      <c r="E327" s="26">
        <v>82.346791</v>
      </c>
      <c r="F327" s="26">
        <v>0</v>
      </c>
      <c r="G327" s="26">
        <v>0</v>
      </c>
      <c r="H327" s="26">
        <v>7</v>
      </c>
      <c r="I327" s="26">
        <v>36.675382</v>
      </c>
      <c r="J327" s="26">
        <v>0</v>
      </c>
      <c r="K327" s="26">
        <v>0</v>
      </c>
      <c r="L327" s="260"/>
    </row>
    <row r="328" spans="2:21" s="5" customFormat="1" ht="12.75" hidden="1">
      <c r="B328" s="258">
        <v>38626</v>
      </c>
      <c r="C328" s="26"/>
      <c r="D328" s="26">
        <v>50</v>
      </c>
      <c r="E328" s="26">
        <v>85.91347</v>
      </c>
      <c r="F328" s="26">
        <v>0</v>
      </c>
      <c r="G328" s="26">
        <v>0</v>
      </c>
      <c r="H328" s="26">
        <v>7</v>
      </c>
      <c r="I328" s="26">
        <v>36.875382</v>
      </c>
      <c r="J328" s="26">
        <v>0</v>
      </c>
      <c r="K328" s="26">
        <v>0</v>
      </c>
      <c r="L328" s="260"/>
      <c r="M328" s="259"/>
      <c r="N328" s="259"/>
      <c r="O328" s="260"/>
      <c r="P328" s="260"/>
      <c r="Q328" s="260"/>
      <c r="R328" s="260"/>
      <c r="S328" s="260"/>
      <c r="T328" s="255"/>
      <c r="U328" s="255"/>
    </row>
    <row r="329" spans="2:21" s="5" customFormat="1" ht="12.75" hidden="1">
      <c r="B329" s="258">
        <v>38657</v>
      </c>
      <c r="C329" s="26"/>
      <c r="D329" s="26">
        <v>51</v>
      </c>
      <c r="E329" s="26">
        <v>87.418907</v>
      </c>
      <c r="F329" s="26">
        <v>0</v>
      </c>
      <c r="G329" s="26">
        <v>0</v>
      </c>
      <c r="H329" s="26">
        <v>7</v>
      </c>
      <c r="I329" s="26">
        <v>37.575382</v>
      </c>
      <c r="J329" s="26">
        <v>0</v>
      </c>
      <c r="K329" s="26">
        <v>0</v>
      </c>
      <c r="L329" s="260"/>
      <c r="M329" s="259"/>
      <c r="N329" s="259"/>
      <c r="O329" s="260"/>
      <c r="P329" s="260"/>
      <c r="Q329" s="260"/>
      <c r="R329" s="260"/>
      <c r="S329" s="260"/>
      <c r="T329" s="255"/>
      <c r="U329" s="255"/>
    </row>
    <row r="330" spans="2:21" s="5" customFormat="1" ht="12.75" hidden="1">
      <c r="B330" s="258">
        <v>38687</v>
      </c>
      <c r="C330" s="26"/>
      <c r="D330" s="26">
        <v>50</v>
      </c>
      <c r="E330" s="26">
        <v>88.376182</v>
      </c>
      <c r="F330" s="26">
        <v>0</v>
      </c>
      <c r="G330" s="26">
        <v>0</v>
      </c>
      <c r="H330" s="26">
        <v>7</v>
      </c>
      <c r="I330" s="26">
        <v>43.089146</v>
      </c>
      <c r="J330" s="26">
        <v>0</v>
      </c>
      <c r="K330" s="26">
        <v>0</v>
      </c>
      <c r="L330" s="260"/>
      <c r="M330" s="259"/>
      <c r="N330" s="259"/>
      <c r="O330" s="260"/>
      <c r="P330" s="260"/>
      <c r="Q330" s="260"/>
      <c r="R330" s="260"/>
      <c r="S330" s="260"/>
      <c r="T330" s="255"/>
      <c r="U330" s="255"/>
    </row>
    <row r="331" spans="2:21" s="5" customFormat="1" ht="12.75" hidden="1">
      <c r="B331" s="258">
        <v>38718</v>
      </c>
      <c r="C331" s="26"/>
      <c r="D331" s="26">
        <v>52</v>
      </c>
      <c r="E331" s="26">
        <v>88.376142</v>
      </c>
      <c r="F331" s="26">
        <v>0</v>
      </c>
      <c r="G331" s="26">
        <v>0</v>
      </c>
      <c r="H331" s="26">
        <v>7</v>
      </c>
      <c r="I331" s="26">
        <v>44.058631</v>
      </c>
      <c r="J331" s="26">
        <v>0</v>
      </c>
      <c r="K331" s="26">
        <v>0</v>
      </c>
      <c r="L331" s="260"/>
      <c r="M331" s="259"/>
      <c r="N331" s="259"/>
      <c r="O331" s="260"/>
      <c r="P331" s="260"/>
      <c r="Q331" s="260"/>
      <c r="R331" s="260"/>
      <c r="S331" s="260"/>
      <c r="T331" s="255"/>
      <c r="U331" s="255"/>
    </row>
    <row r="332" spans="2:21" s="5" customFormat="1" ht="12.75" hidden="1">
      <c r="B332" s="258">
        <v>38749</v>
      </c>
      <c r="C332" s="26"/>
      <c r="D332" s="26">
        <v>50</v>
      </c>
      <c r="E332" s="26">
        <v>54.306759</v>
      </c>
      <c r="F332" s="26">
        <v>0</v>
      </c>
      <c r="G332" s="26">
        <v>0</v>
      </c>
      <c r="H332" s="26">
        <v>7</v>
      </c>
      <c r="I332" s="26">
        <v>45.084193</v>
      </c>
      <c r="J332" s="26">
        <v>0</v>
      </c>
      <c r="K332" s="26">
        <v>0</v>
      </c>
      <c r="L332" s="260"/>
      <c r="M332" s="259"/>
      <c r="N332" s="259"/>
      <c r="O332" s="260"/>
      <c r="P332" s="260"/>
      <c r="Q332" s="260"/>
      <c r="R332" s="260"/>
      <c r="S332" s="260"/>
      <c r="T332" s="255"/>
      <c r="U332" s="255"/>
    </row>
    <row r="333" spans="2:21" s="5" customFormat="1" ht="12.75" hidden="1">
      <c r="B333" s="258">
        <v>38777</v>
      </c>
      <c r="C333" s="26"/>
      <c r="D333" s="26">
        <v>49</v>
      </c>
      <c r="E333" s="26">
        <v>54.517681</v>
      </c>
      <c r="F333" s="26">
        <v>0</v>
      </c>
      <c r="G333" s="26">
        <v>0</v>
      </c>
      <c r="H333" s="26">
        <v>7</v>
      </c>
      <c r="I333" s="26">
        <v>46.080325</v>
      </c>
      <c r="J333" s="26">
        <v>0</v>
      </c>
      <c r="K333" s="26">
        <v>0</v>
      </c>
      <c r="L333" s="260"/>
      <c r="M333" s="259"/>
      <c r="N333" s="259"/>
      <c r="O333" s="260"/>
      <c r="P333" s="260"/>
      <c r="Q333" s="260"/>
      <c r="R333" s="260"/>
      <c r="S333" s="260"/>
      <c r="T333" s="255"/>
      <c r="U333" s="255"/>
    </row>
    <row r="334" spans="2:21" s="5" customFormat="1" ht="12.75" hidden="1">
      <c r="B334" s="258">
        <v>38808</v>
      </c>
      <c r="C334" s="26"/>
      <c r="D334" s="26">
        <v>49</v>
      </c>
      <c r="E334" s="26">
        <v>42.157476</v>
      </c>
      <c r="F334" s="26">
        <v>0</v>
      </c>
      <c r="G334" s="26">
        <v>0</v>
      </c>
      <c r="H334" s="26">
        <v>7</v>
      </c>
      <c r="I334" s="26">
        <v>48.415171</v>
      </c>
      <c r="J334" s="26">
        <v>0</v>
      </c>
      <c r="K334" s="26">
        <v>0</v>
      </c>
      <c r="L334" s="260"/>
      <c r="M334" s="259"/>
      <c r="N334" s="259"/>
      <c r="O334" s="260"/>
      <c r="P334" s="260"/>
      <c r="Q334" s="260"/>
      <c r="R334" s="260"/>
      <c r="S334" s="260"/>
      <c r="T334" s="255"/>
      <c r="U334" s="255"/>
    </row>
    <row r="335" spans="2:21" s="5" customFormat="1" ht="12.75" hidden="1">
      <c r="B335" s="258">
        <v>38838</v>
      </c>
      <c r="C335" s="26"/>
      <c r="D335" s="26">
        <v>49</v>
      </c>
      <c r="E335" s="26">
        <v>42.173316</v>
      </c>
      <c r="F335" s="26">
        <v>0</v>
      </c>
      <c r="G335" s="26">
        <v>0</v>
      </c>
      <c r="H335" s="26">
        <v>7</v>
      </c>
      <c r="I335" s="26">
        <v>49.414452</v>
      </c>
      <c r="J335" s="26">
        <v>0</v>
      </c>
      <c r="K335" s="26">
        <v>0</v>
      </c>
      <c r="L335" s="260"/>
      <c r="M335" s="259"/>
      <c r="N335" s="259"/>
      <c r="O335" s="260"/>
      <c r="P335" s="260"/>
      <c r="Q335" s="260"/>
      <c r="R335" s="260"/>
      <c r="S335" s="260"/>
      <c r="T335" s="255"/>
      <c r="U335" s="255"/>
    </row>
    <row r="336" spans="2:21" s="5" customFormat="1" ht="12.75" hidden="1">
      <c r="B336" s="258">
        <v>38869</v>
      </c>
      <c r="C336" s="26"/>
      <c r="D336" s="26">
        <v>49</v>
      </c>
      <c r="E336" s="26">
        <v>42.708999</v>
      </c>
      <c r="F336" s="26">
        <v>0</v>
      </c>
      <c r="G336" s="26">
        <v>0</v>
      </c>
      <c r="H336" s="26">
        <v>7</v>
      </c>
      <c r="I336" s="26">
        <v>50.635585</v>
      </c>
      <c r="J336" s="26">
        <v>0</v>
      </c>
      <c r="K336" s="26">
        <v>0</v>
      </c>
      <c r="L336" s="260"/>
      <c r="M336" s="259"/>
      <c r="N336" s="259"/>
      <c r="O336" s="260"/>
      <c r="P336" s="260"/>
      <c r="Q336" s="260"/>
      <c r="R336" s="260"/>
      <c r="S336" s="260"/>
      <c r="T336" s="255"/>
      <c r="U336" s="255"/>
    </row>
    <row r="337" spans="2:21" s="5" customFormat="1" ht="12.75" hidden="1">
      <c r="B337" s="258">
        <v>38899</v>
      </c>
      <c r="C337" s="26"/>
      <c r="D337" s="26">
        <v>49</v>
      </c>
      <c r="E337" s="26">
        <v>42.848999</v>
      </c>
      <c r="F337" s="26">
        <v>0</v>
      </c>
      <c r="G337" s="26">
        <v>0</v>
      </c>
      <c r="H337" s="26">
        <v>7</v>
      </c>
      <c r="I337" s="26">
        <v>51.65369</v>
      </c>
      <c r="J337" s="26">
        <v>0</v>
      </c>
      <c r="K337" s="26">
        <v>0</v>
      </c>
      <c r="L337" s="260"/>
      <c r="M337" s="259"/>
      <c r="N337" s="259"/>
      <c r="O337" s="260"/>
      <c r="P337" s="260"/>
      <c r="Q337" s="260"/>
      <c r="R337" s="260"/>
      <c r="S337" s="260"/>
      <c r="T337" s="255"/>
      <c r="U337" s="255"/>
    </row>
    <row r="338" spans="2:21" s="5" customFormat="1" ht="12.75" hidden="1">
      <c r="B338" s="258">
        <v>38930</v>
      </c>
      <c r="C338" s="26"/>
      <c r="D338" s="26">
        <v>47</v>
      </c>
      <c r="E338" s="26">
        <v>43.222598</v>
      </c>
      <c r="F338" s="26">
        <v>0</v>
      </c>
      <c r="G338" s="26">
        <v>0</v>
      </c>
      <c r="H338" s="26">
        <v>7</v>
      </c>
      <c r="I338" s="26">
        <v>53.372643</v>
      </c>
      <c r="J338" s="26">
        <v>0</v>
      </c>
      <c r="K338" s="26">
        <v>0</v>
      </c>
      <c r="L338" s="260"/>
      <c r="M338" s="259"/>
      <c r="N338" s="259"/>
      <c r="O338" s="260"/>
      <c r="P338" s="260"/>
      <c r="Q338" s="260"/>
      <c r="R338" s="260"/>
      <c r="S338" s="260"/>
      <c r="T338" s="255"/>
      <c r="U338" s="255"/>
    </row>
    <row r="339" spans="2:21" s="5" customFormat="1" ht="12.75" hidden="1">
      <c r="B339" s="258">
        <v>38961</v>
      </c>
      <c r="C339" s="26"/>
      <c r="D339" s="26">
        <v>46</v>
      </c>
      <c r="E339" s="26">
        <v>43.350237</v>
      </c>
      <c r="F339" s="26">
        <v>0</v>
      </c>
      <c r="G339" s="26">
        <v>0</v>
      </c>
      <c r="H339" s="26">
        <v>7</v>
      </c>
      <c r="I339" s="26">
        <v>53.839445</v>
      </c>
      <c r="J339" s="26">
        <v>0</v>
      </c>
      <c r="K339" s="26">
        <v>0</v>
      </c>
      <c r="L339" s="260"/>
      <c r="M339" s="259"/>
      <c r="N339" s="259"/>
      <c r="O339" s="260"/>
      <c r="P339" s="260"/>
      <c r="Q339" s="260"/>
      <c r="R339" s="260"/>
      <c r="S339" s="260"/>
      <c r="T339" s="255"/>
      <c r="U339" s="255"/>
    </row>
    <row r="340" spans="2:21" s="5" customFormat="1" ht="12.75" hidden="1">
      <c r="B340" s="258">
        <v>38991</v>
      </c>
      <c r="C340" s="26"/>
      <c r="D340" s="26">
        <v>46</v>
      </c>
      <c r="E340" s="26">
        <v>45.218573</v>
      </c>
      <c r="F340" s="26">
        <v>0</v>
      </c>
      <c r="G340" s="26">
        <v>0</v>
      </c>
      <c r="H340" s="26">
        <v>7</v>
      </c>
      <c r="I340" s="26">
        <v>54.219503</v>
      </c>
      <c r="J340" s="26">
        <v>0</v>
      </c>
      <c r="K340" s="26">
        <v>0</v>
      </c>
      <c r="L340" s="260"/>
      <c r="M340" s="259"/>
      <c r="N340" s="259"/>
      <c r="O340" s="260"/>
      <c r="P340" s="260"/>
      <c r="Q340" s="260"/>
      <c r="R340" s="260"/>
      <c r="S340" s="260"/>
      <c r="T340" s="255"/>
      <c r="U340" s="255"/>
    </row>
    <row r="341" spans="2:21" s="5" customFormat="1" ht="12.75" hidden="1">
      <c r="B341" s="258">
        <v>39022</v>
      </c>
      <c r="C341" s="26"/>
      <c r="D341" s="26">
        <v>45</v>
      </c>
      <c r="E341" s="26">
        <v>45.066588</v>
      </c>
      <c r="F341" s="26">
        <v>0</v>
      </c>
      <c r="G341" s="26">
        <v>0</v>
      </c>
      <c r="H341" s="26">
        <v>7</v>
      </c>
      <c r="I341" s="26">
        <v>54.348035</v>
      </c>
      <c r="J341" s="26">
        <v>0</v>
      </c>
      <c r="K341" s="26">
        <v>0</v>
      </c>
      <c r="L341" s="260"/>
      <c r="M341" s="259"/>
      <c r="N341" s="259"/>
      <c r="O341" s="260"/>
      <c r="P341" s="260"/>
      <c r="Q341" s="260"/>
      <c r="R341" s="260"/>
      <c r="S341" s="260"/>
      <c r="T341" s="255"/>
      <c r="U341" s="255"/>
    </row>
    <row r="342" spans="2:21" s="5" customFormat="1" ht="12.75" hidden="1">
      <c r="B342" s="258">
        <v>39052</v>
      </c>
      <c r="C342" s="26"/>
      <c r="D342" s="26">
        <v>45</v>
      </c>
      <c r="E342" s="26">
        <v>45.346839</v>
      </c>
      <c r="F342" s="26">
        <v>0</v>
      </c>
      <c r="G342" s="26">
        <v>0</v>
      </c>
      <c r="H342" s="26">
        <v>7</v>
      </c>
      <c r="I342" s="26">
        <v>55.266985</v>
      </c>
      <c r="J342" s="26">
        <v>0</v>
      </c>
      <c r="K342" s="26">
        <v>0</v>
      </c>
      <c r="L342" s="260"/>
      <c r="M342" s="259"/>
      <c r="N342" s="259"/>
      <c r="O342" s="260"/>
      <c r="P342" s="260"/>
      <c r="Q342" s="260"/>
      <c r="R342" s="260"/>
      <c r="S342" s="260"/>
      <c r="T342" s="255"/>
      <c r="U342" s="255"/>
    </row>
    <row r="343" spans="2:21" s="5" customFormat="1" ht="12.75" hidden="1">
      <c r="B343" s="258">
        <v>39083</v>
      </c>
      <c r="C343" s="26"/>
      <c r="D343" s="26">
        <v>44</v>
      </c>
      <c r="E343" s="26">
        <v>45.700028</v>
      </c>
      <c r="F343" s="26">
        <v>0</v>
      </c>
      <c r="G343" s="26">
        <v>0</v>
      </c>
      <c r="H343" s="26">
        <v>7</v>
      </c>
      <c r="I343" s="26">
        <v>56.183804</v>
      </c>
      <c r="J343" s="26">
        <v>0</v>
      </c>
      <c r="K343" s="26">
        <v>0</v>
      </c>
      <c r="L343" s="260"/>
      <c r="M343" s="259"/>
      <c r="N343" s="259"/>
      <c r="O343" s="260"/>
      <c r="P343" s="260"/>
      <c r="Q343" s="260"/>
      <c r="R343" s="260"/>
      <c r="S343" s="260"/>
      <c r="T343" s="255"/>
      <c r="U343" s="255"/>
    </row>
    <row r="344" spans="2:21" s="5" customFormat="1" ht="12.75" hidden="1">
      <c r="B344" s="258">
        <v>39114</v>
      </c>
      <c r="C344" s="26"/>
      <c r="D344" s="26">
        <v>44</v>
      </c>
      <c r="E344" s="26">
        <v>43.618021</v>
      </c>
      <c r="F344" s="26">
        <v>0</v>
      </c>
      <c r="G344" s="26">
        <v>0</v>
      </c>
      <c r="H344" s="26">
        <v>7</v>
      </c>
      <c r="I344" s="26">
        <v>56.183804</v>
      </c>
      <c r="J344" s="26">
        <v>0</v>
      </c>
      <c r="K344" s="26">
        <v>0</v>
      </c>
      <c r="L344" s="260"/>
      <c r="M344" s="259"/>
      <c r="N344" s="259"/>
      <c r="O344" s="260"/>
      <c r="P344" s="260"/>
      <c r="Q344" s="260"/>
      <c r="R344" s="260"/>
      <c r="S344" s="260"/>
      <c r="T344" s="255"/>
      <c r="U344" s="255"/>
    </row>
    <row r="345" spans="2:21" s="5" customFormat="1" ht="12.75" hidden="1">
      <c r="B345" s="258">
        <v>39142</v>
      </c>
      <c r="C345" s="26"/>
      <c r="D345" s="26">
        <v>44</v>
      </c>
      <c r="E345" s="26">
        <v>43.838754</v>
      </c>
      <c r="F345" s="26">
        <v>0</v>
      </c>
      <c r="G345" s="26">
        <v>0</v>
      </c>
      <c r="H345" s="26">
        <v>7</v>
      </c>
      <c r="I345" s="26">
        <v>56.183804</v>
      </c>
      <c r="J345" s="26">
        <v>0</v>
      </c>
      <c r="K345" s="26">
        <v>0</v>
      </c>
      <c r="L345" s="260"/>
      <c r="M345" s="259"/>
      <c r="N345" s="259"/>
      <c r="O345" s="260"/>
      <c r="P345" s="260"/>
      <c r="Q345" s="260"/>
      <c r="R345" s="260"/>
      <c r="S345" s="260"/>
      <c r="T345" s="255"/>
      <c r="U345" s="255"/>
    </row>
    <row r="346" spans="2:21" s="5" customFormat="1" ht="12.75" hidden="1">
      <c r="B346" s="258">
        <v>39173</v>
      </c>
      <c r="C346" s="26"/>
      <c r="D346" s="26">
        <v>44</v>
      </c>
      <c r="E346" s="26">
        <v>44.023576</v>
      </c>
      <c r="F346" s="26">
        <v>0</v>
      </c>
      <c r="G346" s="26">
        <v>0</v>
      </c>
      <c r="H346" s="26">
        <v>7</v>
      </c>
      <c r="I346" s="26">
        <v>57.79923</v>
      </c>
      <c r="J346" s="26">
        <v>0</v>
      </c>
      <c r="K346" s="26">
        <v>0</v>
      </c>
      <c r="L346" s="260"/>
      <c r="M346" s="259"/>
      <c r="N346" s="259"/>
      <c r="O346" s="260"/>
      <c r="P346" s="260"/>
      <c r="Q346" s="260"/>
      <c r="R346" s="260"/>
      <c r="S346" s="260"/>
      <c r="T346" s="255"/>
      <c r="U346" s="255"/>
    </row>
    <row r="347" spans="2:21" s="5" customFormat="1" ht="12.75" hidden="1">
      <c r="B347" s="258">
        <v>39203</v>
      </c>
      <c r="C347" s="26"/>
      <c r="D347" s="26">
        <v>44</v>
      </c>
      <c r="E347" s="26">
        <v>44.242914</v>
      </c>
      <c r="F347" s="26">
        <v>0</v>
      </c>
      <c r="G347" s="26">
        <v>0</v>
      </c>
      <c r="H347" s="26">
        <v>7</v>
      </c>
      <c r="I347" s="26">
        <v>58.32123</v>
      </c>
      <c r="J347" s="26">
        <v>0</v>
      </c>
      <c r="K347" s="26">
        <v>0</v>
      </c>
      <c r="L347" s="260"/>
      <c r="M347" s="259"/>
      <c r="N347" s="259"/>
      <c r="O347" s="260"/>
      <c r="P347" s="260"/>
      <c r="Q347" s="260"/>
      <c r="R347" s="260"/>
      <c r="S347" s="260"/>
      <c r="T347" s="255"/>
      <c r="U347" s="255"/>
    </row>
    <row r="348" spans="2:21" s="5" customFormat="1" ht="12.75" hidden="1">
      <c r="B348" s="258">
        <v>39234</v>
      </c>
      <c r="C348" s="26"/>
      <c r="D348" s="26">
        <v>44</v>
      </c>
      <c r="E348" s="26">
        <v>44.644287</v>
      </c>
      <c r="F348" s="26">
        <v>0</v>
      </c>
      <c r="G348" s="26">
        <v>0</v>
      </c>
      <c r="H348" s="26">
        <v>7</v>
      </c>
      <c r="I348" s="26">
        <v>61.54639</v>
      </c>
      <c r="J348" s="26">
        <v>0</v>
      </c>
      <c r="K348" s="26">
        <v>0</v>
      </c>
      <c r="L348" s="260"/>
      <c r="M348" s="259"/>
      <c r="N348" s="259"/>
      <c r="O348" s="260"/>
      <c r="P348" s="260"/>
      <c r="Q348" s="260"/>
      <c r="R348" s="260"/>
      <c r="S348" s="260"/>
      <c r="T348" s="255"/>
      <c r="U348" s="255"/>
    </row>
    <row r="349" spans="2:21" s="5" customFormat="1" ht="12.75" hidden="1">
      <c r="B349" s="258">
        <v>39264</v>
      </c>
      <c r="C349" s="26"/>
      <c r="D349" s="26">
        <v>44</v>
      </c>
      <c r="E349" s="26">
        <v>44.762911</v>
      </c>
      <c r="F349" s="26">
        <v>0</v>
      </c>
      <c r="G349" s="26">
        <v>0</v>
      </c>
      <c r="H349" s="26">
        <v>7</v>
      </c>
      <c r="I349" s="26">
        <v>63.41317</v>
      </c>
      <c r="J349" s="26">
        <v>0</v>
      </c>
      <c r="K349" s="26">
        <v>0</v>
      </c>
      <c r="L349" s="260"/>
      <c r="M349" s="259"/>
      <c r="N349" s="259"/>
      <c r="O349" s="260"/>
      <c r="P349" s="260"/>
      <c r="Q349" s="260"/>
      <c r="R349" s="260"/>
      <c r="S349" s="260"/>
      <c r="T349" s="255"/>
      <c r="U349" s="255"/>
    </row>
    <row r="350" spans="2:21" s="5" customFormat="1" ht="12.75" hidden="1">
      <c r="B350" s="258">
        <v>39295</v>
      </c>
      <c r="C350" s="26"/>
      <c r="D350" s="26">
        <v>44</v>
      </c>
      <c r="E350" s="26">
        <v>36.773445</v>
      </c>
      <c r="F350" s="26">
        <v>0</v>
      </c>
      <c r="G350" s="26">
        <v>0</v>
      </c>
      <c r="H350" s="26">
        <v>7</v>
      </c>
      <c r="I350" s="26">
        <v>55.754614</v>
      </c>
      <c r="J350" s="26">
        <v>0</v>
      </c>
      <c r="K350" s="26">
        <v>0</v>
      </c>
      <c r="L350" s="260"/>
      <c r="M350" s="259"/>
      <c r="N350" s="259"/>
      <c r="O350" s="260"/>
      <c r="P350" s="260"/>
      <c r="Q350" s="260"/>
      <c r="R350" s="260"/>
      <c r="S350" s="260"/>
      <c r="T350" s="255"/>
      <c r="U350" s="255"/>
    </row>
    <row r="351" spans="2:21" s="5" customFormat="1" ht="12.75" hidden="1">
      <c r="B351" s="258">
        <v>39326</v>
      </c>
      <c r="C351" s="26"/>
      <c r="D351" s="26">
        <v>44</v>
      </c>
      <c r="E351" s="26">
        <v>37.069013</v>
      </c>
      <c r="F351" s="26">
        <v>0</v>
      </c>
      <c r="G351" s="26">
        <v>0</v>
      </c>
      <c r="H351" s="26">
        <v>7</v>
      </c>
      <c r="I351" s="26">
        <v>56.008299</v>
      </c>
      <c r="J351" s="26">
        <v>0</v>
      </c>
      <c r="K351" s="26">
        <v>0</v>
      </c>
      <c r="L351" s="260"/>
      <c r="M351" s="259"/>
      <c r="N351" s="259"/>
      <c r="O351" s="260"/>
      <c r="P351" s="260"/>
      <c r="Q351" s="260"/>
      <c r="R351" s="260"/>
      <c r="S351" s="260"/>
      <c r="T351" s="255"/>
      <c r="U351" s="255"/>
    </row>
    <row r="352" spans="2:21" s="5" customFormat="1" ht="12.75" hidden="1">
      <c r="B352" s="258">
        <v>39356</v>
      </c>
      <c r="C352" s="26"/>
      <c r="D352" s="26">
        <v>44</v>
      </c>
      <c r="E352" s="26">
        <v>39.760349</v>
      </c>
      <c r="F352" s="26">
        <v>0</v>
      </c>
      <c r="G352" s="26">
        <v>0</v>
      </c>
      <c r="H352" s="26">
        <v>7</v>
      </c>
      <c r="I352" s="26">
        <v>55.337711</v>
      </c>
      <c r="J352" s="26">
        <v>0</v>
      </c>
      <c r="K352" s="26">
        <v>0</v>
      </c>
      <c r="L352" s="260"/>
      <c r="M352" s="259"/>
      <c r="N352" s="259"/>
      <c r="O352" s="260"/>
      <c r="P352" s="260"/>
      <c r="Q352" s="260"/>
      <c r="R352" s="260"/>
      <c r="S352" s="260"/>
      <c r="T352" s="255"/>
      <c r="U352" s="255"/>
    </row>
    <row r="353" spans="2:21" s="5" customFormat="1" ht="12.75" hidden="1">
      <c r="B353" s="258">
        <v>39387</v>
      </c>
      <c r="C353" s="26"/>
      <c r="D353" s="26">
        <v>44</v>
      </c>
      <c r="E353" s="26">
        <v>40.41433</v>
      </c>
      <c r="F353" s="26">
        <v>0</v>
      </c>
      <c r="G353" s="26">
        <v>0</v>
      </c>
      <c r="H353" s="26">
        <v>7</v>
      </c>
      <c r="I353" s="26">
        <v>54.767711</v>
      </c>
      <c r="J353" s="26">
        <v>0</v>
      </c>
      <c r="K353" s="26">
        <v>0</v>
      </c>
      <c r="L353" s="260"/>
      <c r="M353" s="259"/>
      <c r="N353" s="259"/>
      <c r="O353" s="260"/>
      <c r="P353" s="260"/>
      <c r="Q353" s="260"/>
      <c r="R353" s="260"/>
      <c r="S353" s="260"/>
      <c r="T353" s="255"/>
      <c r="U353" s="255"/>
    </row>
    <row r="354" spans="2:11" ht="12.75" hidden="1">
      <c r="B354" s="258">
        <v>39417</v>
      </c>
      <c r="C354" s="26"/>
      <c r="D354" s="26">
        <v>44</v>
      </c>
      <c r="E354" s="26">
        <v>39.979966</v>
      </c>
      <c r="F354" s="26">
        <v>0</v>
      </c>
      <c r="G354" s="26">
        <v>0</v>
      </c>
      <c r="H354" s="26">
        <v>7</v>
      </c>
      <c r="I354" s="26">
        <v>54.183281</v>
      </c>
      <c r="J354" s="26">
        <v>0</v>
      </c>
      <c r="K354" s="26">
        <v>0</v>
      </c>
    </row>
    <row r="355" spans="2:11" ht="12.75">
      <c r="B355" s="258">
        <v>39448</v>
      </c>
      <c r="C355" s="26"/>
      <c r="D355" s="26">
        <v>44</v>
      </c>
      <c r="E355" s="26">
        <v>40.807158</v>
      </c>
      <c r="F355" s="26">
        <v>0</v>
      </c>
      <c r="G355" s="26">
        <v>0</v>
      </c>
      <c r="H355" s="26">
        <v>7</v>
      </c>
      <c r="I355" s="26">
        <v>53.548585</v>
      </c>
      <c r="J355" s="26">
        <v>0</v>
      </c>
      <c r="K355" s="26">
        <v>0</v>
      </c>
    </row>
    <row r="356" spans="2:11" ht="12.75">
      <c r="B356" s="258">
        <v>39479</v>
      </c>
      <c r="C356" s="26"/>
      <c r="D356" s="26">
        <v>43</v>
      </c>
      <c r="E356" s="26">
        <v>40.14537</v>
      </c>
      <c r="F356" s="26">
        <v>0</v>
      </c>
      <c r="G356" s="26">
        <v>0</v>
      </c>
      <c r="H356" s="26">
        <v>7</v>
      </c>
      <c r="I356" s="26">
        <v>53.548585</v>
      </c>
      <c r="J356" s="26">
        <v>0</v>
      </c>
      <c r="K356" s="26">
        <v>0</v>
      </c>
    </row>
    <row r="357" spans="2:11" ht="12.75">
      <c r="B357" s="258">
        <v>39508</v>
      </c>
      <c r="C357" s="26"/>
      <c r="D357" s="26">
        <v>43</v>
      </c>
      <c r="E357" s="26">
        <v>40.339216</v>
      </c>
      <c r="F357" s="26">
        <v>0</v>
      </c>
      <c r="G357" s="26">
        <v>0</v>
      </c>
      <c r="H357" s="26">
        <v>7</v>
      </c>
      <c r="I357" s="26">
        <v>54.529718</v>
      </c>
      <c r="J357" s="26">
        <v>0</v>
      </c>
      <c r="K357" s="26">
        <v>0</v>
      </c>
    </row>
    <row r="358" spans="2:11" ht="12.75">
      <c r="B358" s="258">
        <v>39539</v>
      </c>
      <c r="C358" s="26"/>
      <c r="D358" s="26">
        <v>43</v>
      </c>
      <c r="E358" s="26">
        <v>43.432833</v>
      </c>
      <c r="F358" s="26">
        <v>0</v>
      </c>
      <c r="G358" s="26">
        <v>0</v>
      </c>
      <c r="H358" s="26">
        <v>7</v>
      </c>
      <c r="I358" s="26">
        <v>59.475887</v>
      </c>
      <c r="J358" s="26">
        <v>0</v>
      </c>
      <c r="K358" s="26">
        <v>0</v>
      </c>
    </row>
    <row r="359" spans="2:11" ht="12.75">
      <c r="B359" s="258">
        <v>39569</v>
      </c>
      <c r="C359" s="26"/>
      <c r="D359" s="26">
        <v>43</v>
      </c>
      <c r="E359" s="26">
        <v>43.731983</v>
      </c>
      <c r="F359" s="26">
        <v>0</v>
      </c>
      <c r="G359" s="26">
        <v>0</v>
      </c>
      <c r="H359" s="26">
        <v>7</v>
      </c>
      <c r="I359" s="26">
        <v>59.475887</v>
      </c>
      <c r="J359" s="26">
        <v>0</v>
      </c>
      <c r="K359" s="26">
        <v>0</v>
      </c>
    </row>
    <row r="360" spans="2:11" ht="12.75">
      <c r="B360" s="258">
        <v>39600</v>
      </c>
      <c r="C360" s="26"/>
      <c r="D360" s="26">
        <v>43</v>
      </c>
      <c r="E360" s="26">
        <v>44.773367</v>
      </c>
      <c r="F360" s="26">
        <v>0</v>
      </c>
      <c r="G360" s="26">
        <v>0</v>
      </c>
      <c r="H360" s="26">
        <v>7</v>
      </c>
      <c r="I360" s="26">
        <v>59.773009</v>
      </c>
      <c r="J360" s="26">
        <v>0</v>
      </c>
      <c r="K360" s="26">
        <v>0</v>
      </c>
    </row>
    <row r="361" spans="2:11" ht="12.75">
      <c r="B361" s="258">
        <v>39630</v>
      </c>
      <c r="C361" s="29"/>
      <c r="D361" s="29">
        <v>43</v>
      </c>
      <c r="E361" s="29">
        <v>45.914037</v>
      </c>
      <c r="F361" s="26">
        <v>0</v>
      </c>
      <c r="G361" s="29">
        <v>0</v>
      </c>
      <c r="H361" s="29">
        <v>7</v>
      </c>
      <c r="I361" s="29">
        <v>69.253188</v>
      </c>
      <c r="J361" s="26">
        <v>0</v>
      </c>
      <c r="K361" s="29">
        <v>0</v>
      </c>
    </row>
    <row r="362" spans="2:11" ht="12.75">
      <c r="B362" s="258">
        <v>39661</v>
      </c>
      <c r="C362" s="29"/>
      <c r="D362" s="29">
        <v>43</v>
      </c>
      <c r="E362" s="29">
        <v>46.955278</v>
      </c>
      <c r="F362" s="26">
        <v>0</v>
      </c>
      <c r="G362" s="29">
        <v>0</v>
      </c>
      <c r="H362" s="29">
        <v>7</v>
      </c>
      <c r="I362" s="29">
        <v>69.404397</v>
      </c>
      <c r="J362" s="26">
        <v>0</v>
      </c>
      <c r="K362" s="29">
        <v>0</v>
      </c>
    </row>
    <row r="363" spans="2:12" ht="12.75">
      <c r="B363" s="258">
        <v>39692</v>
      </c>
      <c r="C363" s="29"/>
      <c r="D363" s="29">
        <v>43</v>
      </c>
      <c r="E363" s="29">
        <v>48.191552</v>
      </c>
      <c r="F363" s="26">
        <v>0</v>
      </c>
      <c r="G363" s="29">
        <v>0</v>
      </c>
      <c r="H363" s="29">
        <v>7</v>
      </c>
      <c r="I363" s="29">
        <v>60.004397</v>
      </c>
      <c r="J363" s="26">
        <v>0</v>
      </c>
      <c r="K363" s="29">
        <v>0</v>
      </c>
      <c r="L363" s="266"/>
    </row>
    <row r="364" spans="2:12" ht="12.75">
      <c r="B364" s="258">
        <v>39722</v>
      </c>
      <c r="C364" s="29"/>
      <c r="D364" s="29">
        <v>43</v>
      </c>
      <c r="E364" s="29">
        <v>53.849292</v>
      </c>
      <c r="F364" s="26">
        <v>0</v>
      </c>
      <c r="G364" s="29">
        <v>0</v>
      </c>
      <c r="H364" s="29">
        <v>7</v>
      </c>
      <c r="I364" s="29">
        <v>60.004397</v>
      </c>
      <c r="J364" s="26">
        <v>0</v>
      </c>
      <c r="K364" s="29">
        <v>0</v>
      </c>
      <c r="L364" s="266"/>
    </row>
    <row r="365" spans="2:12" ht="12.75">
      <c r="B365" s="258">
        <v>39753</v>
      </c>
      <c r="C365" s="29"/>
      <c r="D365" s="29">
        <v>43</v>
      </c>
      <c r="E365" s="29">
        <v>55.008602</v>
      </c>
      <c r="F365" s="26">
        <v>0</v>
      </c>
      <c r="G365" s="29">
        <v>0</v>
      </c>
      <c r="H365" s="29">
        <v>7</v>
      </c>
      <c r="I365" s="29">
        <v>60.004397</v>
      </c>
      <c r="J365" s="26">
        <v>0</v>
      </c>
      <c r="K365" s="29">
        <v>0</v>
      </c>
      <c r="L365" s="266"/>
    </row>
    <row r="366" spans="2:12" ht="12.75">
      <c r="B366" s="258">
        <v>39783</v>
      </c>
      <c r="C366" s="29"/>
      <c r="D366" s="29">
        <v>43</v>
      </c>
      <c r="E366" s="29">
        <v>46.158385</v>
      </c>
      <c r="F366" s="26">
        <v>0</v>
      </c>
      <c r="G366" s="29">
        <v>0</v>
      </c>
      <c r="H366" s="29">
        <v>7</v>
      </c>
      <c r="I366" s="29">
        <v>60</v>
      </c>
      <c r="J366" s="26">
        <v>0</v>
      </c>
      <c r="K366" s="29">
        <v>0</v>
      </c>
      <c r="L366" s="266"/>
    </row>
    <row r="367" spans="2:12" ht="12.75">
      <c r="B367" s="258">
        <v>39814</v>
      </c>
      <c r="C367" s="29"/>
      <c r="D367" s="29">
        <v>43</v>
      </c>
      <c r="E367" s="29">
        <v>46.815273</v>
      </c>
      <c r="F367" s="26">
        <v>0</v>
      </c>
      <c r="G367" s="29">
        <v>0</v>
      </c>
      <c r="H367" s="29">
        <v>7</v>
      </c>
      <c r="I367" s="29">
        <v>60.004397</v>
      </c>
      <c r="J367" s="26">
        <v>0</v>
      </c>
      <c r="K367" s="273">
        <v>0</v>
      </c>
      <c r="L367" s="266"/>
    </row>
    <row r="368" spans="2:12" ht="12.75">
      <c r="B368" s="258">
        <v>39845</v>
      </c>
      <c r="C368" s="29"/>
      <c r="D368" s="29">
        <v>43</v>
      </c>
      <c r="E368" s="29">
        <v>47.357639</v>
      </c>
      <c r="F368" s="26">
        <v>0</v>
      </c>
      <c r="G368" s="29">
        <v>0</v>
      </c>
      <c r="H368" s="29">
        <v>7</v>
      </c>
      <c r="I368" s="29">
        <v>60.004397</v>
      </c>
      <c r="J368" s="26">
        <v>0</v>
      </c>
      <c r="K368" s="29">
        <v>0</v>
      </c>
      <c r="L368" s="266"/>
    </row>
    <row r="369" spans="2:12" ht="12.75">
      <c r="B369" s="258">
        <v>39873</v>
      </c>
      <c r="C369" s="29"/>
      <c r="D369" s="29">
        <v>43</v>
      </c>
      <c r="E369" s="29">
        <v>47.500012</v>
      </c>
      <c r="F369" s="26">
        <v>0</v>
      </c>
      <c r="G369" s="29">
        <v>0</v>
      </c>
      <c r="H369" s="29">
        <v>7</v>
      </c>
      <c r="I369" s="29">
        <v>60.004397</v>
      </c>
      <c r="J369" s="26">
        <v>0</v>
      </c>
      <c r="K369" s="29">
        <v>0</v>
      </c>
      <c r="L369" s="266"/>
    </row>
    <row r="370" spans="2:12" ht="12.75">
      <c r="B370" s="258">
        <v>39904</v>
      </c>
      <c r="C370" s="26"/>
      <c r="D370" s="29">
        <v>43</v>
      </c>
      <c r="E370" s="29">
        <v>27.945401</v>
      </c>
      <c r="F370" s="26">
        <v>0</v>
      </c>
      <c r="G370" s="29">
        <v>0</v>
      </c>
      <c r="H370" s="29">
        <v>7</v>
      </c>
      <c r="I370" s="29">
        <v>63.329913</v>
      </c>
      <c r="J370" s="26">
        <v>0</v>
      </c>
      <c r="K370" s="29">
        <v>0</v>
      </c>
      <c r="L370" s="266"/>
    </row>
    <row r="371" spans="2:12" ht="12.75">
      <c r="B371" s="258">
        <v>39934</v>
      </c>
      <c r="C371" s="26"/>
      <c r="D371" s="29">
        <v>43</v>
      </c>
      <c r="E371" s="29">
        <v>28.25207</v>
      </c>
      <c r="F371" s="26">
        <v>0</v>
      </c>
      <c r="G371" s="29">
        <v>0</v>
      </c>
      <c r="H371" s="29">
        <v>7</v>
      </c>
      <c r="I371" s="29">
        <v>63.329913</v>
      </c>
      <c r="J371" s="26">
        <v>0</v>
      </c>
      <c r="K371" s="29">
        <v>0</v>
      </c>
      <c r="L371" s="266"/>
    </row>
    <row r="372" spans="2:12" ht="12.75">
      <c r="B372" s="258">
        <v>39965</v>
      </c>
      <c r="C372" s="26"/>
      <c r="D372" s="29">
        <v>43</v>
      </c>
      <c r="E372" s="29">
        <v>28.394683</v>
      </c>
      <c r="F372" s="26">
        <v>0</v>
      </c>
      <c r="G372" s="29">
        <v>0</v>
      </c>
      <c r="H372" s="29">
        <v>7</v>
      </c>
      <c r="I372" s="29">
        <v>63.345346</v>
      </c>
      <c r="J372" s="26">
        <v>0</v>
      </c>
      <c r="K372" s="29">
        <v>0</v>
      </c>
      <c r="L372" s="266"/>
    </row>
    <row r="373" spans="2:12" ht="12.75">
      <c r="B373" s="258">
        <v>39995</v>
      </c>
      <c r="C373" s="26"/>
      <c r="D373" s="29">
        <v>43</v>
      </c>
      <c r="E373" s="29">
        <v>28.436515</v>
      </c>
      <c r="F373" s="26">
        <v>0</v>
      </c>
      <c r="G373" s="29">
        <v>0</v>
      </c>
      <c r="H373" s="29">
        <v>7</v>
      </c>
      <c r="I373" s="29">
        <v>63.282149</v>
      </c>
      <c r="J373" s="26">
        <v>0</v>
      </c>
      <c r="K373" s="29">
        <v>0</v>
      </c>
      <c r="L373" s="266"/>
    </row>
    <row r="374" spans="2:12" ht="12.75">
      <c r="B374" s="258">
        <v>40026</v>
      </c>
      <c r="C374" s="26"/>
      <c r="D374" s="29">
        <v>43</v>
      </c>
      <c r="E374" s="29">
        <v>28.578463</v>
      </c>
      <c r="F374" s="26">
        <v>0</v>
      </c>
      <c r="G374" s="29">
        <v>0</v>
      </c>
      <c r="H374" s="29">
        <v>7</v>
      </c>
      <c r="I374" s="29">
        <v>63.297462</v>
      </c>
      <c r="J374" s="26">
        <v>0</v>
      </c>
      <c r="K374" s="29">
        <v>0</v>
      </c>
      <c r="L374" s="266"/>
    </row>
    <row r="375" spans="2:12" ht="12.75">
      <c r="B375" s="258">
        <v>40057</v>
      </c>
      <c r="C375" s="26"/>
      <c r="D375" s="29">
        <v>43</v>
      </c>
      <c r="E375" s="29">
        <v>28.631591</v>
      </c>
      <c r="F375" s="26">
        <v>0</v>
      </c>
      <c r="G375" s="29">
        <v>0</v>
      </c>
      <c r="H375" s="29">
        <v>7</v>
      </c>
      <c r="I375" s="29">
        <v>63.297462</v>
      </c>
      <c r="J375" s="26">
        <v>0</v>
      </c>
      <c r="K375" s="29">
        <v>0</v>
      </c>
      <c r="L375" s="266"/>
    </row>
    <row r="376" spans="2:12" ht="12.75">
      <c r="B376" s="258">
        <v>40087</v>
      </c>
      <c r="C376" s="26"/>
      <c r="D376" s="29">
        <v>43</v>
      </c>
      <c r="E376" s="29">
        <v>29.209752</v>
      </c>
      <c r="F376" s="26">
        <v>0</v>
      </c>
      <c r="G376" s="29">
        <v>0</v>
      </c>
      <c r="H376" s="29">
        <v>7</v>
      </c>
      <c r="I376" s="29">
        <v>63.297462</v>
      </c>
      <c r="J376" s="26">
        <v>0</v>
      </c>
      <c r="K376" s="29">
        <v>0</v>
      </c>
      <c r="L376" s="266"/>
    </row>
    <row r="377" spans="2:12" ht="12.75">
      <c r="B377" s="258">
        <v>40118</v>
      </c>
      <c r="C377" s="26"/>
      <c r="D377" s="29">
        <v>43</v>
      </c>
      <c r="E377" s="29">
        <v>29.371974</v>
      </c>
      <c r="F377" s="26">
        <v>0</v>
      </c>
      <c r="G377" s="29">
        <v>0</v>
      </c>
      <c r="H377" s="29">
        <v>7</v>
      </c>
      <c r="I377" s="29">
        <v>63.297462</v>
      </c>
      <c r="J377" s="26">
        <v>0</v>
      </c>
      <c r="K377" s="29">
        <v>0</v>
      </c>
      <c r="L377" s="266"/>
    </row>
    <row r="378" spans="2:12" ht="12.75">
      <c r="B378" s="258">
        <v>40148</v>
      </c>
      <c r="C378" s="26"/>
      <c r="D378" s="29">
        <v>43</v>
      </c>
      <c r="E378" s="29">
        <v>8.644807</v>
      </c>
      <c r="F378" s="26">
        <v>0</v>
      </c>
      <c r="G378" s="29">
        <v>0</v>
      </c>
      <c r="H378" s="29">
        <v>7</v>
      </c>
      <c r="I378" s="29">
        <v>63.075661</v>
      </c>
      <c r="J378" s="26">
        <v>0</v>
      </c>
      <c r="K378" s="29">
        <v>0</v>
      </c>
      <c r="L378" s="266"/>
    </row>
    <row r="379" spans="2:12" ht="12.75">
      <c r="B379" s="258">
        <v>40179</v>
      </c>
      <c r="C379" s="26"/>
      <c r="D379" s="29">
        <v>42</v>
      </c>
      <c r="E379" s="29">
        <v>8.736668</v>
      </c>
      <c r="F379" s="26">
        <v>0</v>
      </c>
      <c r="G379" s="29">
        <v>0</v>
      </c>
      <c r="H379" s="29">
        <v>7</v>
      </c>
      <c r="I379" s="29">
        <v>11.773455</v>
      </c>
      <c r="J379" s="26">
        <v>0</v>
      </c>
      <c r="K379" s="29">
        <v>0</v>
      </c>
      <c r="L379" s="266"/>
    </row>
    <row r="380" spans="2:12" ht="12.75">
      <c r="B380" s="258">
        <v>40210</v>
      </c>
      <c r="C380" s="26"/>
      <c r="D380" s="29">
        <v>42</v>
      </c>
      <c r="E380" s="29">
        <v>8.778375</v>
      </c>
      <c r="F380" s="26">
        <v>0</v>
      </c>
      <c r="G380" s="29">
        <v>0</v>
      </c>
      <c r="H380" s="29">
        <v>7</v>
      </c>
      <c r="I380" s="29">
        <v>63.075661</v>
      </c>
      <c r="J380" s="26">
        <v>0</v>
      </c>
      <c r="K380" s="29">
        <v>0</v>
      </c>
      <c r="L380" s="266"/>
    </row>
    <row r="381" spans="2:12" ht="12.75">
      <c r="B381" s="258">
        <v>40238</v>
      </c>
      <c r="C381" s="26"/>
      <c r="D381" s="29">
        <v>42</v>
      </c>
      <c r="E381" s="29">
        <v>9.012424</v>
      </c>
      <c r="F381" s="26">
        <v>0</v>
      </c>
      <c r="G381" s="29">
        <v>0</v>
      </c>
      <c r="H381" s="29">
        <v>7</v>
      </c>
      <c r="I381" s="29">
        <v>62.768124</v>
      </c>
      <c r="J381" s="26">
        <v>0</v>
      </c>
      <c r="K381" s="29">
        <v>0</v>
      </c>
      <c r="L381" s="266"/>
    </row>
    <row r="382" spans="2:12" ht="12.75">
      <c r="B382" s="258">
        <v>40269</v>
      </c>
      <c r="C382" s="26"/>
      <c r="D382" s="29">
        <v>42</v>
      </c>
      <c r="E382" s="29">
        <v>9.062464</v>
      </c>
      <c r="F382" s="26">
        <v>0</v>
      </c>
      <c r="G382" s="29">
        <v>0</v>
      </c>
      <c r="H382" s="29">
        <v>7</v>
      </c>
      <c r="I382" s="29">
        <v>62.420154</v>
      </c>
      <c r="J382" s="26">
        <v>0</v>
      </c>
      <c r="K382" s="29">
        <v>0</v>
      </c>
      <c r="L382" s="266"/>
    </row>
    <row r="383" spans="2:12" ht="12.75">
      <c r="B383" s="258">
        <v>40299</v>
      </c>
      <c r="C383" s="26"/>
      <c r="D383" s="29">
        <v>42</v>
      </c>
      <c r="E383" s="29">
        <v>9.273947</v>
      </c>
      <c r="F383" s="26">
        <v>0</v>
      </c>
      <c r="G383" s="29">
        <v>0</v>
      </c>
      <c r="H383" s="29">
        <v>7</v>
      </c>
      <c r="I383" s="29">
        <v>62.303809</v>
      </c>
      <c r="J383" s="26">
        <v>0</v>
      </c>
      <c r="K383" s="29">
        <v>0</v>
      </c>
      <c r="L383" s="266"/>
    </row>
    <row r="384" spans="2:12" ht="12.75">
      <c r="B384" s="258">
        <v>40330</v>
      </c>
      <c r="C384" s="26"/>
      <c r="D384" s="29">
        <v>42</v>
      </c>
      <c r="E384" s="29">
        <v>9.401667</v>
      </c>
      <c r="F384" s="26">
        <v>0</v>
      </c>
      <c r="G384" s="29">
        <v>0</v>
      </c>
      <c r="H384" s="29">
        <v>7</v>
      </c>
      <c r="I384" s="29">
        <v>62.306447</v>
      </c>
      <c r="J384" s="26">
        <v>0</v>
      </c>
      <c r="K384" s="29">
        <v>0</v>
      </c>
      <c r="L384" s="266"/>
    </row>
    <row r="385" spans="2:12" ht="12.75">
      <c r="B385" s="258">
        <v>40360</v>
      </c>
      <c r="C385" s="26"/>
      <c r="D385" s="29">
        <v>42</v>
      </c>
      <c r="E385" s="29">
        <v>9.544122</v>
      </c>
      <c r="F385" s="26">
        <v>0</v>
      </c>
      <c r="G385" s="29">
        <v>0</v>
      </c>
      <c r="H385" s="29">
        <v>7</v>
      </c>
      <c r="I385" s="29">
        <v>62.314307</v>
      </c>
      <c r="J385" s="26">
        <v>0</v>
      </c>
      <c r="K385" s="29">
        <v>0</v>
      </c>
      <c r="L385" s="266"/>
    </row>
    <row r="386" spans="2:12" ht="12.75">
      <c r="B386" s="258">
        <v>40391</v>
      </c>
      <c r="C386" s="26"/>
      <c r="D386" s="29">
        <v>42</v>
      </c>
      <c r="E386" s="29">
        <v>9.706585</v>
      </c>
      <c r="F386" s="26">
        <v>0</v>
      </c>
      <c r="G386" s="29">
        <v>0</v>
      </c>
      <c r="H386" s="29">
        <v>8</v>
      </c>
      <c r="I386" s="29">
        <v>64.82272</v>
      </c>
      <c r="J386" s="26">
        <v>0</v>
      </c>
      <c r="K386" s="29">
        <v>0</v>
      </c>
      <c r="L386" s="266"/>
    </row>
    <row r="387" spans="2:12" ht="12.75">
      <c r="B387" s="258">
        <v>40422</v>
      </c>
      <c r="C387" s="26"/>
      <c r="D387" s="29">
        <v>42</v>
      </c>
      <c r="E387" s="29">
        <v>9.920051</v>
      </c>
      <c r="F387" s="26">
        <v>0</v>
      </c>
      <c r="G387" s="29">
        <v>0</v>
      </c>
      <c r="H387" s="29">
        <v>8</v>
      </c>
      <c r="I387" s="29">
        <v>64.82272</v>
      </c>
      <c r="J387" s="26">
        <v>0</v>
      </c>
      <c r="K387" s="29">
        <v>0</v>
      </c>
      <c r="L387" s="266"/>
    </row>
    <row r="388" spans="2:12" ht="12.75">
      <c r="B388" s="258">
        <v>40452</v>
      </c>
      <c r="C388" s="26"/>
      <c r="D388" s="29">
        <v>42</v>
      </c>
      <c r="E388" s="29">
        <v>10.14117</v>
      </c>
      <c r="F388" s="26">
        <v>0</v>
      </c>
      <c r="G388" s="29">
        <v>0</v>
      </c>
      <c r="H388" s="29">
        <v>8</v>
      </c>
      <c r="I388" s="29">
        <v>65.07272</v>
      </c>
      <c r="J388" s="26">
        <v>0</v>
      </c>
      <c r="K388" s="29">
        <v>0</v>
      </c>
      <c r="L388" s="266"/>
    </row>
    <row r="389" spans="2:12" ht="12.75">
      <c r="B389" s="258">
        <v>40483</v>
      </c>
      <c r="C389" s="26"/>
      <c r="D389" s="29">
        <v>42</v>
      </c>
      <c r="E389" s="29">
        <v>10.238954</v>
      </c>
      <c r="F389" s="26">
        <v>0</v>
      </c>
      <c r="G389" s="29">
        <v>0</v>
      </c>
      <c r="H389" s="29">
        <v>8</v>
      </c>
      <c r="I389" s="29">
        <v>64.31272</v>
      </c>
      <c r="J389" s="26">
        <v>0</v>
      </c>
      <c r="K389" s="29">
        <v>0</v>
      </c>
      <c r="L389" s="266"/>
    </row>
    <row r="390" spans="2:12" ht="12.75">
      <c r="B390" s="258">
        <v>40513</v>
      </c>
      <c r="C390" s="26"/>
      <c r="D390" s="29">
        <v>42</v>
      </c>
      <c r="E390" s="29">
        <v>4.886767</v>
      </c>
      <c r="F390" s="26">
        <v>0</v>
      </c>
      <c r="G390" s="29">
        <v>0</v>
      </c>
      <c r="H390" s="29">
        <v>7</v>
      </c>
      <c r="I390" s="29">
        <v>55.263894</v>
      </c>
      <c r="J390" s="26">
        <v>0</v>
      </c>
      <c r="K390" s="29">
        <v>0</v>
      </c>
      <c r="L390" s="266"/>
    </row>
    <row r="391" spans="2:12" ht="12.75">
      <c r="B391" s="258">
        <v>40544</v>
      </c>
      <c r="C391" s="26"/>
      <c r="D391" s="29">
        <v>42</v>
      </c>
      <c r="E391" s="29">
        <v>4.930824</v>
      </c>
      <c r="F391" s="26">
        <v>0</v>
      </c>
      <c r="G391" s="29">
        <v>0</v>
      </c>
      <c r="H391" s="29">
        <v>7</v>
      </c>
      <c r="I391" s="29">
        <v>55.263894</v>
      </c>
      <c r="J391" s="26">
        <v>0</v>
      </c>
      <c r="K391" s="29">
        <v>0</v>
      </c>
      <c r="L391" s="266"/>
    </row>
    <row r="392" spans="2:12" ht="12.75">
      <c r="B392" s="258">
        <v>40575</v>
      </c>
      <c r="C392" s="26"/>
      <c r="D392" s="29">
        <v>42</v>
      </c>
      <c r="E392" s="29">
        <v>5.023795</v>
      </c>
      <c r="F392" s="26">
        <v>0</v>
      </c>
      <c r="G392" s="29">
        <v>0</v>
      </c>
      <c r="H392" s="29">
        <v>7</v>
      </c>
      <c r="I392" s="29">
        <v>55.263894</v>
      </c>
      <c r="J392" s="26">
        <v>0</v>
      </c>
      <c r="K392" s="29">
        <v>0</v>
      </c>
      <c r="L392" s="266"/>
    </row>
    <row r="393" spans="2:12" ht="12.75">
      <c r="B393" s="258">
        <v>40603</v>
      </c>
      <c r="C393" s="26"/>
      <c r="D393" s="29">
        <v>42</v>
      </c>
      <c r="E393" s="29">
        <v>5.117123</v>
      </c>
      <c r="F393" s="26">
        <v>0</v>
      </c>
      <c r="G393" s="29">
        <v>0</v>
      </c>
      <c r="H393" s="29">
        <v>7</v>
      </c>
      <c r="I393" s="29">
        <v>55.263894</v>
      </c>
      <c r="J393" s="26">
        <v>0</v>
      </c>
      <c r="K393" s="29">
        <v>0</v>
      </c>
      <c r="L393" s="266"/>
    </row>
    <row r="394" spans="2:12" ht="12.75">
      <c r="B394" s="258">
        <v>40634</v>
      </c>
      <c r="C394" s="29"/>
      <c r="D394" s="29">
        <v>42</v>
      </c>
      <c r="E394" s="29">
        <v>5.210401</v>
      </c>
      <c r="F394" s="273">
        <v>0</v>
      </c>
      <c r="G394" s="29">
        <v>0</v>
      </c>
      <c r="H394" s="29">
        <v>7</v>
      </c>
      <c r="I394" s="29">
        <v>57.22247</v>
      </c>
      <c r="J394" s="29">
        <v>0</v>
      </c>
      <c r="K394" s="29">
        <v>0</v>
      </c>
      <c r="L394" s="266"/>
    </row>
    <row r="395" spans="2:12" ht="12.75">
      <c r="B395" s="258">
        <v>40664</v>
      </c>
      <c r="C395" s="29"/>
      <c r="D395" s="29">
        <v>42</v>
      </c>
      <c r="E395" s="29">
        <v>5.456874</v>
      </c>
      <c r="F395" s="273">
        <v>0</v>
      </c>
      <c r="G395" s="29">
        <v>0</v>
      </c>
      <c r="H395" s="29">
        <v>7</v>
      </c>
      <c r="I395" s="29">
        <v>57.22247</v>
      </c>
      <c r="J395" s="29">
        <v>0</v>
      </c>
      <c r="K395" s="29">
        <v>0</v>
      </c>
      <c r="L395" s="266"/>
    </row>
    <row r="396" spans="2:12" ht="12.75">
      <c r="B396" s="258">
        <v>40695</v>
      </c>
      <c r="C396" s="29"/>
      <c r="D396" s="29">
        <v>42</v>
      </c>
      <c r="E396" s="29">
        <v>5.603244</v>
      </c>
      <c r="F396" s="273">
        <v>0</v>
      </c>
      <c r="G396" s="29">
        <v>0</v>
      </c>
      <c r="H396" s="29">
        <v>7</v>
      </c>
      <c r="I396" s="29">
        <v>57.225</v>
      </c>
      <c r="J396" s="29">
        <v>0</v>
      </c>
      <c r="K396" s="29">
        <v>0</v>
      </c>
      <c r="L396" s="266"/>
    </row>
    <row r="397" spans="2:15" ht="12.75">
      <c r="B397" s="258">
        <v>40725</v>
      </c>
      <c r="C397" s="29"/>
      <c r="D397" s="29">
        <v>42</v>
      </c>
      <c r="E397" s="29">
        <v>5.69707</v>
      </c>
      <c r="F397" s="273">
        <v>0</v>
      </c>
      <c r="G397" s="29">
        <v>0</v>
      </c>
      <c r="H397" s="29">
        <v>7</v>
      </c>
      <c r="I397" s="29">
        <v>57.225561</v>
      </c>
      <c r="J397" s="29">
        <v>0</v>
      </c>
      <c r="K397" s="29">
        <v>0</v>
      </c>
      <c r="L397" s="266"/>
      <c r="M397" s="259"/>
      <c r="N397" s="259"/>
      <c r="O397" s="260"/>
    </row>
    <row r="398" spans="2:15" ht="12.75">
      <c r="B398" s="258">
        <v>40756</v>
      </c>
      <c r="C398" s="29"/>
      <c r="D398" s="29">
        <v>42</v>
      </c>
      <c r="E398" s="29">
        <v>5.740991</v>
      </c>
      <c r="F398" s="273">
        <v>0</v>
      </c>
      <c r="G398" s="29">
        <v>0</v>
      </c>
      <c r="H398" s="29">
        <v>7</v>
      </c>
      <c r="I398" s="29">
        <v>57.242439</v>
      </c>
      <c r="J398" s="29">
        <v>0</v>
      </c>
      <c r="K398" s="29">
        <v>0</v>
      </c>
      <c r="L398" s="266"/>
      <c r="M398" s="259"/>
      <c r="N398" s="259"/>
      <c r="O398" s="260"/>
    </row>
    <row r="399" spans="2:15" ht="12.75">
      <c r="B399" s="258">
        <v>40787</v>
      </c>
      <c r="C399" s="29"/>
      <c r="D399" s="29">
        <v>42</v>
      </c>
      <c r="E399" s="29">
        <v>5.834187</v>
      </c>
      <c r="F399" s="273">
        <v>0</v>
      </c>
      <c r="G399" s="29">
        <v>0</v>
      </c>
      <c r="H399" s="29">
        <v>7</v>
      </c>
      <c r="I399" s="29">
        <v>57.242439</v>
      </c>
      <c r="J399" s="29">
        <v>0</v>
      </c>
      <c r="K399" s="29">
        <v>0</v>
      </c>
      <c r="L399" s="266"/>
      <c r="M399" s="259"/>
      <c r="N399" s="259"/>
      <c r="O399" s="260"/>
    </row>
    <row r="400" spans="2:15" ht="12.75">
      <c r="B400" s="258">
        <v>40818</v>
      </c>
      <c r="C400" s="29"/>
      <c r="D400" s="29">
        <v>42</v>
      </c>
      <c r="E400" s="29">
        <v>6.076225</v>
      </c>
      <c r="F400" s="273">
        <v>0</v>
      </c>
      <c r="G400" s="29">
        <v>0</v>
      </c>
      <c r="H400" s="29">
        <v>7</v>
      </c>
      <c r="I400" s="29">
        <v>57.242439</v>
      </c>
      <c r="J400" s="29">
        <v>0</v>
      </c>
      <c r="K400" s="29">
        <v>0</v>
      </c>
      <c r="L400" s="266"/>
      <c r="M400" s="259"/>
      <c r="N400" s="259"/>
      <c r="O400" s="260"/>
    </row>
    <row r="401" spans="2:15" ht="12.75">
      <c r="B401" s="258">
        <v>40850</v>
      </c>
      <c r="C401" s="29"/>
      <c r="D401" s="29">
        <v>42</v>
      </c>
      <c r="E401" s="29">
        <v>6.12767</v>
      </c>
      <c r="F401" s="273">
        <v>0</v>
      </c>
      <c r="G401" s="29">
        <v>0</v>
      </c>
      <c r="H401" s="29">
        <v>7</v>
      </c>
      <c r="I401" s="29">
        <v>57.242439</v>
      </c>
      <c r="J401" s="29">
        <v>0</v>
      </c>
      <c r="K401" s="29">
        <v>0</v>
      </c>
      <c r="L401" s="266"/>
      <c r="M401" s="259"/>
      <c r="N401" s="259"/>
      <c r="O401" s="260"/>
    </row>
    <row r="402" spans="2:15" ht="12.75">
      <c r="B402" s="258">
        <v>40881</v>
      </c>
      <c r="C402" s="29"/>
      <c r="D402" s="29">
        <v>42</v>
      </c>
      <c r="E402" s="29">
        <v>6.183578</v>
      </c>
      <c r="F402" s="273">
        <v>0</v>
      </c>
      <c r="G402" s="29">
        <v>0</v>
      </c>
      <c r="H402" s="29">
        <v>7</v>
      </c>
      <c r="I402" s="29">
        <v>58.442439</v>
      </c>
      <c r="J402" s="29">
        <v>0</v>
      </c>
      <c r="K402" s="29">
        <v>0</v>
      </c>
      <c r="L402" s="266"/>
      <c r="M402" s="259"/>
      <c r="N402" s="259"/>
      <c r="O402" s="260"/>
    </row>
    <row r="403" spans="2:15" ht="12.75">
      <c r="B403" s="258">
        <v>40909</v>
      </c>
      <c r="C403" s="26"/>
      <c r="D403" s="29">
        <v>42</v>
      </c>
      <c r="E403" s="29">
        <v>5.688895</v>
      </c>
      <c r="F403" s="273">
        <v>0</v>
      </c>
      <c r="G403" s="29">
        <v>0</v>
      </c>
      <c r="H403" s="29">
        <v>7</v>
      </c>
      <c r="I403" s="29">
        <v>58.442439</v>
      </c>
      <c r="J403" s="29">
        <v>0</v>
      </c>
      <c r="K403" s="29">
        <v>0</v>
      </c>
      <c r="L403" s="266"/>
      <c r="M403" s="259"/>
      <c r="N403" s="259"/>
      <c r="O403" s="260"/>
    </row>
    <row r="404" spans="2:15" ht="12.75">
      <c r="B404" s="258">
        <v>40940</v>
      </c>
      <c r="C404" s="26"/>
      <c r="D404" s="29">
        <v>42</v>
      </c>
      <c r="E404" s="29">
        <v>5.753791</v>
      </c>
      <c r="F404" s="273">
        <v>0</v>
      </c>
      <c r="G404" s="29">
        <v>0</v>
      </c>
      <c r="H404" s="29">
        <v>7</v>
      </c>
      <c r="I404" s="29">
        <v>58.442439</v>
      </c>
      <c r="J404" s="29">
        <v>0</v>
      </c>
      <c r="K404" s="29">
        <v>0</v>
      </c>
      <c r="L404" s="266"/>
      <c r="M404" s="259"/>
      <c r="N404" s="259"/>
      <c r="O404" s="260"/>
    </row>
    <row r="405" spans="2:15" ht="12.75">
      <c r="B405" s="258">
        <v>40969</v>
      </c>
      <c r="C405" s="26"/>
      <c r="D405" s="29">
        <v>42</v>
      </c>
      <c r="E405" s="29">
        <v>5.799058</v>
      </c>
      <c r="F405" s="273">
        <v>0</v>
      </c>
      <c r="G405" s="29">
        <v>0</v>
      </c>
      <c r="H405" s="29">
        <v>7</v>
      </c>
      <c r="I405" s="29">
        <v>61.800699</v>
      </c>
      <c r="J405" s="29">
        <v>0</v>
      </c>
      <c r="K405" s="29">
        <v>0</v>
      </c>
      <c r="L405" s="266"/>
      <c r="M405" s="259"/>
      <c r="N405" s="259"/>
      <c r="O405" s="260"/>
    </row>
    <row r="406" spans="2:15" ht="12.75">
      <c r="B406" s="258">
        <v>41000</v>
      </c>
      <c r="C406" s="26"/>
      <c r="D406" s="29">
        <v>42</v>
      </c>
      <c r="E406" s="29">
        <v>5.844302</v>
      </c>
      <c r="F406" s="273">
        <v>0</v>
      </c>
      <c r="G406" s="29">
        <v>0</v>
      </c>
      <c r="H406" s="29">
        <v>7</v>
      </c>
      <c r="I406" s="29">
        <v>65.737042</v>
      </c>
      <c r="J406" s="29">
        <v>0</v>
      </c>
      <c r="K406" s="29">
        <v>0</v>
      </c>
      <c r="L406" s="266"/>
      <c r="M406" s="259"/>
      <c r="N406" s="259"/>
      <c r="O406" s="260"/>
    </row>
    <row r="407" spans="2:15" ht="12.75">
      <c r="B407" s="258">
        <v>41030</v>
      </c>
      <c r="C407" s="26"/>
      <c r="D407" s="29">
        <v>42</v>
      </c>
      <c r="E407" s="29">
        <v>5.914831</v>
      </c>
      <c r="F407" s="273">
        <v>0</v>
      </c>
      <c r="G407" s="29">
        <v>0</v>
      </c>
      <c r="H407" s="29">
        <v>7</v>
      </c>
      <c r="I407" s="29">
        <v>66.866603</v>
      </c>
      <c r="J407" s="29">
        <v>0</v>
      </c>
      <c r="K407" s="29">
        <v>0</v>
      </c>
      <c r="L407" s="266"/>
      <c r="M407" s="259"/>
      <c r="N407" s="259"/>
      <c r="O407" s="260"/>
    </row>
    <row r="408" spans="2:15" ht="12.75">
      <c r="B408" s="258">
        <v>41061</v>
      </c>
      <c r="C408" s="26"/>
      <c r="D408" s="29">
        <v>42</v>
      </c>
      <c r="E408" s="29">
        <v>5.960847</v>
      </c>
      <c r="F408" s="273">
        <v>0</v>
      </c>
      <c r="G408" s="29">
        <v>0</v>
      </c>
      <c r="H408" s="29">
        <v>7</v>
      </c>
      <c r="I408" s="29">
        <v>68.000565</v>
      </c>
      <c r="J408" s="29">
        <v>0</v>
      </c>
      <c r="K408" s="29">
        <v>0</v>
      </c>
      <c r="L408" s="266"/>
      <c r="M408" s="259"/>
      <c r="N408" s="259"/>
      <c r="O408" s="260"/>
    </row>
    <row r="409" spans="2:15" ht="12.75">
      <c r="B409" s="258">
        <v>41091</v>
      </c>
      <c r="C409" s="29"/>
      <c r="D409" s="29">
        <v>42</v>
      </c>
      <c r="E409" s="29">
        <v>6.006097</v>
      </c>
      <c r="F409" s="273">
        <v>0</v>
      </c>
      <c r="G409" s="29">
        <v>0</v>
      </c>
      <c r="H409" s="29">
        <v>6</v>
      </c>
      <c r="I409" s="29">
        <v>69.130493</v>
      </c>
      <c r="J409" s="29">
        <v>0</v>
      </c>
      <c r="K409" s="29">
        <v>0</v>
      </c>
      <c r="L409" s="266"/>
      <c r="M409" s="259"/>
      <c r="N409" s="259"/>
      <c r="O409" s="260"/>
    </row>
    <row r="410" spans="2:15" ht="12.75">
      <c r="B410" s="258">
        <v>41122</v>
      </c>
      <c r="C410" s="29"/>
      <c r="D410" s="29">
        <v>42</v>
      </c>
      <c r="E410" s="29">
        <v>6.101216</v>
      </c>
      <c r="F410" s="273">
        <v>0</v>
      </c>
      <c r="G410" s="29">
        <v>0</v>
      </c>
      <c r="H410" s="29">
        <v>6</v>
      </c>
      <c r="I410" s="29">
        <v>69.259209</v>
      </c>
      <c r="J410" s="29">
        <v>0</v>
      </c>
      <c r="K410" s="29">
        <v>0</v>
      </c>
      <c r="L410" s="266"/>
      <c r="M410" s="259"/>
      <c r="N410" s="259"/>
      <c r="O410" s="260"/>
    </row>
    <row r="411" spans="2:15" ht="12.75">
      <c r="B411" s="258">
        <v>41153</v>
      </c>
      <c r="C411" s="29"/>
      <c r="D411" s="29">
        <v>42</v>
      </c>
      <c r="E411" s="29">
        <v>6.192916</v>
      </c>
      <c r="F411" s="273">
        <v>0</v>
      </c>
      <c r="G411" s="29">
        <v>0</v>
      </c>
      <c r="H411" s="29">
        <v>6</v>
      </c>
      <c r="I411" s="29">
        <v>69.259209</v>
      </c>
      <c r="J411" s="29">
        <v>0</v>
      </c>
      <c r="K411" s="29">
        <v>0</v>
      </c>
      <c r="L411" s="266"/>
      <c r="M411" s="259"/>
      <c r="N411" s="259"/>
      <c r="O411" s="260"/>
    </row>
    <row r="412" spans="2:15" ht="12.75">
      <c r="B412" s="258">
        <v>41183</v>
      </c>
      <c r="C412" s="29"/>
      <c r="D412" s="29">
        <v>42</v>
      </c>
      <c r="E412" s="29">
        <v>5</v>
      </c>
      <c r="F412" s="273">
        <v>0</v>
      </c>
      <c r="G412" s="29">
        <v>0</v>
      </c>
      <c r="H412" s="29">
        <v>6</v>
      </c>
      <c r="I412" s="29">
        <v>69</v>
      </c>
      <c r="J412" s="29">
        <v>0</v>
      </c>
      <c r="K412" s="29">
        <v>0</v>
      </c>
      <c r="L412" s="266"/>
      <c r="M412" s="259"/>
      <c r="N412" s="259"/>
      <c r="O412" s="260"/>
    </row>
    <row r="413" spans="2:15" ht="12.75">
      <c r="B413" s="258">
        <v>41214</v>
      </c>
      <c r="C413" s="29"/>
      <c r="D413" s="29">
        <v>42</v>
      </c>
      <c r="E413" s="29">
        <v>5</v>
      </c>
      <c r="F413" s="273">
        <v>0</v>
      </c>
      <c r="G413" s="29">
        <v>0</v>
      </c>
      <c r="H413" s="29">
        <v>6</v>
      </c>
      <c r="I413" s="29">
        <v>69</v>
      </c>
      <c r="J413" s="29">
        <v>0</v>
      </c>
      <c r="K413" s="29">
        <v>0</v>
      </c>
      <c r="L413" s="266"/>
      <c r="M413" s="259"/>
      <c r="N413" s="259"/>
      <c r="O413" s="260"/>
    </row>
    <row r="414" spans="2:15" ht="12.75">
      <c r="B414" s="258">
        <v>41244</v>
      </c>
      <c r="C414" s="29"/>
      <c r="D414" s="29">
        <v>42</v>
      </c>
      <c r="E414" s="29">
        <v>5</v>
      </c>
      <c r="F414" s="273">
        <v>0</v>
      </c>
      <c r="G414" s="29">
        <v>0</v>
      </c>
      <c r="H414" s="29">
        <v>6</v>
      </c>
      <c r="I414" s="29">
        <v>69</v>
      </c>
      <c r="J414" s="29">
        <v>0</v>
      </c>
      <c r="K414" s="29">
        <v>0</v>
      </c>
      <c r="L414" s="266"/>
      <c r="M414" s="259"/>
      <c r="N414" s="259"/>
      <c r="O414" s="260"/>
    </row>
    <row r="415" spans="2:15" ht="12.75">
      <c r="B415" s="258">
        <v>41275</v>
      </c>
      <c r="C415" s="29"/>
      <c r="D415" s="29">
        <v>42</v>
      </c>
      <c r="E415" s="29">
        <v>5.169515</v>
      </c>
      <c r="F415" s="273">
        <v>0</v>
      </c>
      <c r="G415" s="29">
        <v>0</v>
      </c>
      <c r="H415" s="29">
        <v>6</v>
      </c>
      <c r="I415" s="29">
        <v>69.259209</v>
      </c>
      <c r="J415" s="29">
        <v>0</v>
      </c>
      <c r="K415" s="29">
        <v>0</v>
      </c>
      <c r="L415" s="266"/>
      <c r="M415" s="259"/>
      <c r="N415" s="259"/>
      <c r="O415" s="260"/>
    </row>
    <row r="416" spans="2:15" ht="12.75">
      <c r="B416" s="258">
        <v>41306</v>
      </c>
      <c r="C416" s="29"/>
      <c r="D416" s="29">
        <v>42</v>
      </c>
      <c r="E416" s="29">
        <v>5.21513</v>
      </c>
      <c r="F416" s="273">
        <v>0</v>
      </c>
      <c r="G416" s="29">
        <v>0</v>
      </c>
      <c r="H416" s="29">
        <v>6</v>
      </c>
      <c r="I416" s="29">
        <v>69.259209</v>
      </c>
      <c r="J416" s="29">
        <v>0</v>
      </c>
      <c r="K416" s="29">
        <v>0</v>
      </c>
      <c r="L416" s="266"/>
      <c r="M416" s="259"/>
      <c r="N416" s="259"/>
      <c r="O416" s="260"/>
    </row>
    <row r="417" spans="2:15" ht="12.75">
      <c r="B417" s="258">
        <v>41334</v>
      </c>
      <c r="C417" s="29"/>
      <c r="D417" s="29">
        <v>42</v>
      </c>
      <c r="E417" s="29">
        <v>5.291021</v>
      </c>
      <c r="F417" s="273">
        <v>0</v>
      </c>
      <c r="G417" s="29">
        <v>0</v>
      </c>
      <c r="H417" s="29">
        <v>6</v>
      </c>
      <c r="I417" s="29">
        <v>70.401133</v>
      </c>
      <c r="J417" s="29">
        <v>0</v>
      </c>
      <c r="K417" s="29">
        <v>0</v>
      </c>
      <c r="L417" s="266"/>
      <c r="M417" s="259"/>
      <c r="N417" s="259"/>
      <c r="O417" s="260"/>
    </row>
    <row r="418" spans="2:15" ht="12.75">
      <c r="B418" s="258">
        <v>41365</v>
      </c>
      <c r="C418" s="29"/>
      <c r="D418" s="29">
        <v>42</v>
      </c>
      <c r="E418" s="29">
        <v>5.4368</v>
      </c>
      <c r="F418" s="273">
        <v>0</v>
      </c>
      <c r="G418" s="29">
        <v>0</v>
      </c>
      <c r="H418" s="29">
        <v>6</v>
      </c>
      <c r="I418" s="29">
        <v>72.9002</v>
      </c>
      <c r="J418" s="29">
        <v>0</v>
      </c>
      <c r="K418" s="29">
        <v>0</v>
      </c>
      <c r="L418" s="266"/>
      <c r="M418" s="259"/>
      <c r="N418" s="259"/>
      <c r="O418" s="260"/>
    </row>
    <row r="419" spans="2:15" ht="12.75">
      <c r="B419" s="258">
        <v>41395</v>
      </c>
      <c r="C419" s="29"/>
      <c r="D419" s="29">
        <v>42</v>
      </c>
      <c r="E419" s="29">
        <v>5.54</v>
      </c>
      <c r="F419" s="273">
        <v>0</v>
      </c>
      <c r="G419" s="29">
        <v>0</v>
      </c>
      <c r="H419" s="29">
        <v>6</v>
      </c>
      <c r="I419" s="29">
        <v>74.0472</v>
      </c>
      <c r="J419" s="29">
        <v>0</v>
      </c>
      <c r="K419" s="29">
        <v>0</v>
      </c>
      <c r="L419" s="266"/>
      <c r="M419" s="259"/>
      <c r="N419" s="259"/>
      <c r="O419" s="260"/>
    </row>
    <row r="420" spans="2:15" ht="12.75">
      <c r="B420" s="258">
        <v>41426</v>
      </c>
      <c r="C420" s="29"/>
      <c r="D420" s="29">
        <v>42</v>
      </c>
      <c r="E420" s="29">
        <v>5.6311</v>
      </c>
      <c r="F420" s="273">
        <v>0</v>
      </c>
      <c r="G420" s="29">
        <v>0</v>
      </c>
      <c r="H420" s="29">
        <v>6</v>
      </c>
      <c r="I420" s="29">
        <v>75.1923</v>
      </c>
      <c r="J420" s="29">
        <v>0</v>
      </c>
      <c r="K420" s="29">
        <v>0</v>
      </c>
      <c r="L420" s="266"/>
      <c r="M420" s="259"/>
      <c r="N420" s="259"/>
      <c r="O420" s="260"/>
    </row>
    <row r="421" spans="2:15" ht="12.75">
      <c r="B421" s="258">
        <v>41456</v>
      </c>
      <c r="C421" s="29"/>
      <c r="D421" s="29">
        <v>42</v>
      </c>
      <c r="E421" s="29">
        <v>5.7268</v>
      </c>
      <c r="F421" s="273">
        <v>0</v>
      </c>
      <c r="G421" s="29">
        <v>0</v>
      </c>
      <c r="H421" s="29">
        <v>6</v>
      </c>
      <c r="I421" s="29">
        <v>76.3351</v>
      </c>
      <c r="J421" s="29">
        <v>0</v>
      </c>
      <c r="K421" s="29">
        <v>0</v>
      </c>
      <c r="L421" s="266"/>
      <c r="M421" s="259"/>
      <c r="N421" s="259"/>
      <c r="O421" s="260"/>
    </row>
    <row r="422" spans="2:15" ht="12.75">
      <c r="B422" s="258">
        <v>41487</v>
      </c>
      <c r="C422" s="29"/>
      <c r="D422" s="29">
        <v>42</v>
      </c>
      <c r="E422" s="29">
        <v>5.7486</v>
      </c>
      <c r="F422" s="273">
        <v>0</v>
      </c>
      <c r="G422" s="29">
        <v>0</v>
      </c>
      <c r="H422" s="29">
        <v>6</v>
      </c>
      <c r="I422" s="29">
        <v>77.495</v>
      </c>
      <c r="J422" s="29">
        <v>0</v>
      </c>
      <c r="K422" s="29">
        <v>0</v>
      </c>
      <c r="L422" s="266"/>
      <c r="M422" s="259"/>
      <c r="N422" s="259"/>
      <c r="O422" s="260"/>
    </row>
    <row r="423" spans="2:15" ht="12.75">
      <c r="B423" s="258">
        <v>41518</v>
      </c>
      <c r="C423" s="29"/>
      <c r="D423" s="29">
        <v>42</v>
      </c>
      <c r="E423" s="29">
        <v>5.9133</v>
      </c>
      <c r="F423" s="273">
        <v>0</v>
      </c>
      <c r="G423" s="29">
        <v>0</v>
      </c>
      <c r="H423" s="29">
        <v>6</v>
      </c>
      <c r="I423" s="29">
        <v>78.6469</v>
      </c>
      <c r="J423" s="29">
        <v>0</v>
      </c>
      <c r="K423" s="29">
        <v>0</v>
      </c>
      <c r="L423" s="266"/>
      <c r="M423" s="259"/>
      <c r="N423" s="259"/>
      <c r="O423" s="260"/>
    </row>
    <row r="424" spans="2:15" ht="12.75">
      <c r="B424" s="272"/>
      <c r="C424" s="30"/>
      <c r="D424" s="30"/>
      <c r="E424" s="30"/>
      <c r="F424" s="291"/>
      <c r="G424" s="30"/>
      <c r="H424" s="30"/>
      <c r="I424" s="30"/>
      <c r="J424" s="30"/>
      <c r="K424" s="30"/>
      <c r="L424" s="266"/>
      <c r="M424" s="259"/>
      <c r="N424" s="259"/>
      <c r="O424" s="260"/>
    </row>
    <row r="425" spans="2:12" ht="12.75">
      <c r="B425" s="272"/>
      <c r="C425" s="30"/>
      <c r="D425" s="30"/>
      <c r="E425" s="30"/>
      <c r="F425" s="291"/>
      <c r="G425" s="30"/>
      <c r="H425" s="30"/>
      <c r="I425" s="30"/>
      <c r="J425" s="30"/>
      <c r="K425" s="30"/>
      <c r="L425" s="266"/>
    </row>
    <row r="426" spans="2:12" ht="12.75">
      <c r="B426" s="272"/>
      <c r="C426" s="30"/>
      <c r="D426" s="288"/>
      <c r="E426" s="289"/>
      <c r="F426" s="288"/>
      <c r="G426" s="289"/>
      <c r="H426" s="288"/>
      <c r="I426" s="289"/>
      <c r="J426" s="288"/>
      <c r="K426" s="289"/>
      <c r="L426" s="266"/>
    </row>
    <row r="427" spans="3:21" s="5" customFormat="1" ht="12.75">
      <c r="C427" s="6"/>
      <c r="D427" s="6"/>
      <c r="E427" s="7"/>
      <c r="F427" s="6"/>
      <c r="G427" s="6"/>
      <c r="H427" s="6"/>
      <c r="I427" s="6"/>
      <c r="J427" s="6"/>
      <c r="K427" s="6"/>
      <c r="L427" s="260"/>
      <c r="M427" s="259"/>
      <c r="N427" s="259"/>
      <c r="O427" s="260"/>
      <c r="P427" s="260"/>
      <c r="Q427" s="260"/>
      <c r="R427" s="260"/>
      <c r="S427" s="260"/>
      <c r="T427" s="255"/>
      <c r="U427" s="255"/>
    </row>
    <row r="428" spans="2:21" s="5" customFormat="1" ht="12.75">
      <c r="B428" s="35" t="s">
        <v>67</v>
      </c>
      <c r="C428" s="6"/>
      <c r="D428" s="6"/>
      <c r="E428" s="7"/>
      <c r="F428" s="6"/>
      <c r="G428" s="6"/>
      <c r="H428" s="6"/>
      <c r="I428" s="6"/>
      <c r="J428" s="6"/>
      <c r="K428" s="6"/>
      <c r="L428" s="260"/>
      <c r="M428" s="259"/>
      <c r="N428" s="259"/>
      <c r="O428" s="260"/>
      <c r="P428" s="260"/>
      <c r="Q428" s="260"/>
      <c r="R428" s="260"/>
      <c r="S428" s="260"/>
      <c r="T428" s="255"/>
      <c r="U428" s="255"/>
    </row>
    <row r="429" spans="3:21" s="15" customFormat="1" ht="12.75">
      <c r="C429" s="12"/>
      <c r="D429" s="12"/>
      <c r="E429" s="32"/>
      <c r="F429" s="12"/>
      <c r="G429" s="12"/>
      <c r="H429" s="12"/>
      <c r="I429" s="12"/>
      <c r="J429" s="12"/>
      <c r="K429" s="12"/>
      <c r="L429" s="261"/>
      <c r="M429" s="262"/>
      <c r="N429" s="262"/>
      <c r="O429" s="261"/>
      <c r="P429" s="261"/>
      <c r="Q429" s="261"/>
      <c r="R429" s="261"/>
      <c r="S429" s="261"/>
      <c r="T429" s="256"/>
      <c r="U429" s="256"/>
    </row>
    <row r="430" spans="2:21" s="19" customFormat="1" ht="12.75">
      <c r="B430" s="17" t="s">
        <v>26</v>
      </c>
      <c r="C430" s="18"/>
      <c r="D430" s="394" t="s">
        <v>170</v>
      </c>
      <c r="E430" s="394"/>
      <c r="F430" s="394" t="s">
        <v>113</v>
      </c>
      <c r="G430" s="394"/>
      <c r="H430" s="394" t="s">
        <v>171</v>
      </c>
      <c r="I430" s="394"/>
      <c r="J430" s="394" t="s">
        <v>115</v>
      </c>
      <c r="K430" s="394"/>
      <c r="L430" s="260"/>
      <c r="M430" s="259"/>
      <c r="N430" s="259"/>
      <c r="O430" s="260"/>
      <c r="P430" s="260"/>
      <c r="Q430" s="260"/>
      <c r="R430" s="260"/>
      <c r="S430" s="260"/>
      <c r="T430" s="255"/>
      <c r="U430" s="255"/>
    </row>
    <row r="431" spans="2:21" s="24" customFormat="1" ht="12.75">
      <c r="B431" s="21"/>
      <c r="C431" s="22"/>
      <c r="D431" s="22" t="s">
        <v>42</v>
      </c>
      <c r="E431" s="23" t="s">
        <v>0</v>
      </c>
      <c r="F431" s="22" t="s">
        <v>42</v>
      </c>
      <c r="G431" s="22" t="s">
        <v>0</v>
      </c>
      <c r="H431" s="22" t="s">
        <v>42</v>
      </c>
      <c r="I431" s="22" t="s">
        <v>0</v>
      </c>
      <c r="J431" s="22" t="s">
        <v>42</v>
      </c>
      <c r="K431" s="22" t="s">
        <v>0</v>
      </c>
      <c r="L431" s="261"/>
      <c r="M431" s="262"/>
      <c r="N431" s="262"/>
      <c r="O431" s="261"/>
      <c r="P431" s="261"/>
      <c r="Q431" s="261"/>
      <c r="R431" s="261"/>
      <c r="S431" s="261"/>
      <c r="T431" s="256"/>
      <c r="U431" s="256"/>
    </row>
    <row r="432" spans="2:21" s="5" customFormat="1" ht="12.75" hidden="1">
      <c r="B432" s="258">
        <v>37469</v>
      </c>
      <c r="C432" s="7"/>
      <c r="D432" s="7">
        <v>0</v>
      </c>
      <c r="E432" s="7">
        <v>0</v>
      </c>
      <c r="F432" s="7">
        <v>0</v>
      </c>
      <c r="G432" s="7">
        <v>0</v>
      </c>
      <c r="H432" s="7">
        <v>3</v>
      </c>
      <c r="I432" s="7">
        <v>6.725185</v>
      </c>
      <c r="J432" s="7">
        <v>63</v>
      </c>
      <c r="K432" s="7">
        <v>137.41706300000004</v>
      </c>
      <c r="L432" s="260"/>
      <c r="M432" s="259"/>
      <c r="N432" s="259"/>
      <c r="O432" s="260"/>
      <c r="P432" s="260"/>
      <c r="Q432" s="260"/>
      <c r="R432" s="260"/>
      <c r="S432" s="260"/>
      <c r="T432" s="255"/>
      <c r="U432" s="255"/>
    </row>
    <row r="433" spans="2:21" s="5" customFormat="1" ht="12.75" hidden="1">
      <c r="B433" s="258">
        <v>37500</v>
      </c>
      <c r="C433" s="26"/>
      <c r="D433" s="26">
        <v>0</v>
      </c>
      <c r="E433" s="26">
        <v>0</v>
      </c>
      <c r="F433" s="26">
        <v>0</v>
      </c>
      <c r="G433" s="26">
        <v>0</v>
      </c>
      <c r="H433" s="26">
        <v>3</v>
      </c>
      <c r="I433" s="26">
        <v>7.589691000000001</v>
      </c>
      <c r="J433" s="26">
        <v>74</v>
      </c>
      <c r="K433" s="26">
        <v>189.847052</v>
      </c>
      <c r="L433" s="260"/>
      <c r="M433" s="259"/>
      <c r="N433" s="259"/>
      <c r="O433" s="260"/>
      <c r="P433" s="260"/>
      <c r="Q433" s="260"/>
      <c r="R433" s="260"/>
      <c r="S433" s="260"/>
      <c r="T433" s="255"/>
      <c r="U433" s="255"/>
    </row>
    <row r="434" spans="2:21" s="5" customFormat="1" ht="12.75" hidden="1">
      <c r="B434" s="258">
        <v>37530</v>
      </c>
      <c r="C434" s="26"/>
      <c r="D434" s="26">
        <v>0</v>
      </c>
      <c r="E434" s="26">
        <v>0</v>
      </c>
      <c r="F434" s="26">
        <v>0</v>
      </c>
      <c r="G434" s="26">
        <v>0</v>
      </c>
      <c r="H434" s="26">
        <v>3</v>
      </c>
      <c r="I434" s="26">
        <v>8.497747</v>
      </c>
      <c r="J434" s="26">
        <v>92</v>
      </c>
      <c r="K434" s="26">
        <v>200.161497</v>
      </c>
      <c r="L434" s="260"/>
      <c r="M434" s="259"/>
      <c r="N434" s="259"/>
      <c r="O434" s="260"/>
      <c r="P434" s="260"/>
      <c r="Q434" s="260"/>
      <c r="R434" s="260"/>
      <c r="S434" s="260"/>
      <c r="T434" s="255"/>
      <c r="U434" s="255"/>
    </row>
    <row r="435" spans="2:21" s="5" customFormat="1" ht="12.75" hidden="1">
      <c r="B435" s="258">
        <v>37561</v>
      </c>
      <c r="C435" s="26"/>
      <c r="D435" s="26">
        <v>0</v>
      </c>
      <c r="E435" s="26">
        <v>0</v>
      </c>
      <c r="F435" s="26">
        <v>0</v>
      </c>
      <c r="G435" s="26">
        <v>0</v>
      </c>
      <c r="H435" s="26">
        <v>3</v>
      </c>
      <c r="I435" s="26">
        <v>9.372985000000002</v>
      </c>
      <c r="J435" s="26">
        <v>104</v>
      </c>
      <c r="K435" s="26">
        <v>202.69889</v>
      </c>
      <c r="L435" s="260"/>
      <c r="M435" s="259"/>
      <c r="N435" s="259"/>
      <c r="O435" s="260"/>
      <c r="P435" s="260"/>
      <c r="Q435" s="260"/>
      <c r="R435" s="260"/>
      <c r="S435" s="260"/>
      <c r="T435" s="255"/>
      <c r="U435" s="255"/>
    </row>
    <row r="436" spans="2:21" s="5" customFormat="1" ht="12.75" hidden="1">
      <c r="B436" s="258">
        <v>37591</v>
      </c>
      <c r="C436" s="26"/>
      <c r="D436" s="26">
        <v>0</v>
      </c>
      <c r="E436" s="26">
        <v>0</v>
      </c>
      <c r="F436" s="26">
        <v>0</v>
      </c>
      <c r="G436" s="26">
        <v>0</v>
      </c>
      <c r="H436" s="26">
        <v>3</v>
      </c>
      <c r="I436" s="26">
        <v>10.253537</v>
      </c>
      <c r="J436" s="26">
        <v>107</v>
      </c>
      <c r="K436" s="26">
        <v>210.729902</v>
      </c>
      <c r="L436" s="260"/>
      <c r="M436" s="259"/>
      <c r="N436" s="259"/>
      <c r="O436" s="260"/>
      <c r="P436" s="260"/>
      <c r="Q436" s="260"/>
      <c r="R436" s="260"/>
      <c r="S436" s="260"/>
      <c r="T436" s="255"/>
      <c r="U436" s="255"/>
    </row>
    <row r="437" spans="2:21" s="5" customFormat="1" ht="12.75" hidden="1">
      <c r="B437" s="258">
        <v>37622</v>
      </c>
      <c r="C437" s="26"/>
      <c r="D437" s="26">
        <v>2</v>
      </c>
      <c r="E437" s="26">
        <v>0.102721</v>
      </c>
      <c r="F437" s="26">
        <v>0</v>
      </c>
      <c r="G437" s="26">
        <v>0</v>
      </c>
      <c r="H437" s="26">
        <v>3</v>
      </c>
      <c r="I437" s="26">
        <v>13.286016</v>
      </c>
      <c r="J437" s="26">
        <v>108</v>
      </c>
      <c r="K437" s="26">
        <v>216.39838000000003</v>
      </c>
      <c r="L437" s="260"/>
      <c r="M437" s="259"/>
      <c r="N437" s="259"/>
      <c r="O437" s="260"/>
      <c r="P437" s="260"/>
      <c r="Q437" s="260"/>
      <c r="R437" s="260"/>
      <c r="S437" s="260"/>
      <c r="T437" s="255"/>
      <c r="U437" s="255"/>
    </row>
    <row r="438" spans="2:21" s="5" customFormat="1" ht="12.75" hidden="1">
      <c r="B438" s="258">
        <v>37653</v>
      </c>
      <c r="C438" s="26"/>
      <c r="D438" s="26">
        <v>2</v>
      </c>
      <c r="E438" s="26">
        <v>15.539343000000002</v>
      </c>
      <c r="F438" s="26">
        <v>0</v>
      </c>
      <c r="G438" s="26">
        <v>0</v>
      </c>
      <c r="H438" s="26">
        <v>3</v>
      </c>
      <c r="I438" s="26">
        <v>15.121983</v>
      </c>
      <c r="J438" s="26">
        <v>116</v>
      </c>
      <c r="K438" s="26">
        <v>218.96104</v>
      </c>
      <c r="L438" s="260"/>
      <c r="M438" s="259"/>
      <c r="N438" s="259"/>
      <c r="O438" s="260"/>
      <c r="P438" s="260"/>
      <c r="Q438" s="260"/>
      <c r="R438" s="260"/>
      <c r="S438" s="260"/>
      <c r="T438" s="255"/>
      <c r="U438" s="255"/>
    </row>
    <row r="439" spans="2:21" s="5" customFormat="1" ht="12.75" hidden="1">
      <c r="B439" s="258">
        <v>37681</v>
      </c>
      <c r="C439" s="26"/>
      <c r="D439" s="26">
        <v>3</v>
      </c>
      <c r="E439" s="26">
        <v>15.539343000000002</v>
      </c>
      <c r="F439" s="26">
        <v>0</v>
      </c>
      <c r="G439" s="26">
        <v>0</v>
      </c>
      <c r="H439" s="26">
        <v>3</v>
      </c>
      <c r="I439" s="26">
        <v>15.956163</v>
      </c>
      <c r="J439" s="26">
        <v>125</v>
      </c>
      <c r="K439" s="26">
        <v>230.559771</v>
      </c>
      <c r="L439" s="260"/>
      <c r="M439" s="259"/>
      <c r="N439" s="259"/>
      <c r="O439" s="260"/>
      <c r="P439" s="260"/>
      <c r="Q439" s="260"/>
      <c r="R439" s="260"/>
      <c r="S439" s="260"/>
      <c r="T439" s="255"/>
      <c r="U439" s="255"/>
    </row>
    <row r="440" spans="2:21" s="5" customFormat="1" ht="12.75" hidden="1">
      <c r="B440" s="258">
        <v>37712</v>
      </c>
      <c r="C440" s="26"/>
      <c r="D440" s="26">
        <v>3</v>
      </c>
      <c r="E440" s="26">
        <v>20.274007</v>
      </c>
      <c r="F440" s="26">
        <v>0</v>
      </c>
      <c r="G440" s="26">
        <v>0</v>
      </c>
      <c r="H440" s="26">
        <v>3</v>
      </c>
      <c r="I440" s="26">
        <v>16.841077</v>
      </c>
      <c r="J440" s="26">
        <v>131</v>
      </c>
      <c r="K440" s="26">
        <v>276.807529</v>
      </c>
      <c r="L440" s="260"/>
      <c r="M440" s="259"/>
      <c r="N440" s="259"/>
      <c r="O440" s="260"/>
      <c r="P440" s="260"/>
      <c r="Q440" s="260"/>
      <c r="R440" s="260"/>
      <c r="S440" s="260"/>
      <c r="T440" s="255"/>
      <c r="U440" s="255"/>
    </row>
    <row r="441" spans="2:21" s="5" customFormat="1" ht="12.75" hidden="1">
      <c r="B441" s="258">
        <v>37742</v>
      </c>
      <c r="C441" s="26"/>
      <c r="D441" s="26">
        <v>3</v>
      </c>
      <c r="E441" s="26">
        <v>20.580348</v>
      </c>
      <c r="F441" s="26">
        <v>0</v>
      </c>
      <c r="G441" s="26">
        <v>0</v>
      </c>
      <c r="H441" s="26">
        <v>3</v>
      </c>
      <c r="I441" s="26">
        <v>17.694436</v>
      </c>
      <c r="J441" s="26">
        <v>143</v>
      </c>
      <c r="K441" s="26">
        <v>279.754891</v>
      </c>
      <c r="L441" s="260"/>
      <c r="M441" s="259"/>
      <c r="N441" s="259"/>
      <c r="O441" s="260"/>
      <c r="P441" s="260"/>
      <c r="Q441" s="260"/>
      <c r="R441" s="260"/>
      <c r="S441" s="260"/>
      <c r="T441" s="255"/>
      <c r="U441" s="255"/>
    </row>
    <row r="442" spans="2:21" s="5" customFormat="1" ht="12.75" hidden="1">
      <c r="B442" s="258">
        <v>37773</v>
      </c>
      <c r="C442" s="26"/>
      <c r="D442" s="26">
        <v>3</v>
      </c>
      <c r="E442" s="26">
        <v>0.104299</v>
      </c>
      <c r="F442" s="26">
        <v>0</v>
      </c>
      <c r="G442" s="26">
        <v>0</v>
      </c>
      <c r="H442" s="26">
        <v>3</v>
      </c>
      <c r="I442" s="26">
        <v>18.545049</v>
      </c>
      <c r="J442" s="26">
        <v>146</v>
      </c>
      <c r="K442" s="26">
        <v>282.47232700000006</v>
      </c>
      <c r="L442" s="260"/>
      <c r="M442" s="259"/>
      <c r="N442" s="259"/>
      <c r="O442" s="260"/>
      <c r="P442" s="260"/>
      <c r="Q442" s="260"/>
      <c r="R442" s="260"/>
      <c r="S442" s="260"/>
      <c r="T442" s="255"/>
      <c r="U442" s="255"/>
    </row>
    <row r="443" spans="2:21" s="5" customFormat="1" ht="12.75" hidden="1">
      <c r="B443" s="258">
        <v>37803</v>
      </c>
      <c r="C443" s="26"/>
      <c r="D443" s="26">
        <v>3</v>
      </c>
      <c r="E443" s="26">
        <v>0.104299</v>
      </c>
      <c r="F443" s="26">
        <v>0</v>
      </c>
      <c r="G443" s="26">
        <v>0</v>
      </c>
      <c r="H443" s="26">
        <v>3</v>
      </c>
      <c r="I443" s="26">
        <v>19.838021</v>
      </c>
      <c r="J443" s="26">
        <v>153</v>
      </c>
      <c r="K443" s="26">
        <v>285.3593</v>
      </c>
      <c r="L443" s="260"/>
      <c r="M443" s="259"/>
      <c r="N443" s="259"/>
      <c r="O443" s="260"/>
      <c r="P443" s="260"/>
      <c r="Q443" s="260"/>
      <c r="R443" s="260"/>
      <c r="S443" s="260"/>
      <c r="T443" s="255"/>
      <c r="U443" s="255"/>
    </row>
    <row r="444" spans="2:21" s="5" customFormat="1" ht="12.75" hidden="1">
      <c r="B444" s="258">
        <v>37834</v>
      </c>
      <c r="C444" s="26"/>
      <c r="D444" s="26">
        <v>3</v>
      </c>
      <c r="E444" s="26">
        <v>0.104299</v>
      </c>
      <c r="F444" s="26">
        <v>0</v>
      </c>
      <c r="G444" s="26">
        <v>0</v>
      </c>
      <c r="H444" s="26">
        <v>3</v>
      </c>
      <c r="I444" s="26">
        <v>21.690815</v>
      </c>
      <c r="J444" s="26">
        <v>154</v>
      </c>
      <c r="K444" s="26">
        <v>289.571845</v>
      </c>
      <c r="L444" s="260"/>
      <c r="M444" s="259"/>
      <c r="N444" s="259"/>
      <c r="O444" s="260"/>
      <c r="P444" s="260"/>
      <c r="Q444" s="260"/>
      <c r="R444" s="260"/>
      <c r="S444" s="260"/>
      <c r="T444" s="255"/>
      <c r="U444" s="255"/>
    </row>
    <row r="445" spans="2:21" s="5" customFormat="1" ht="12.75" hidden="1">
      <c r="B445" s="258">
        <v>37865</v>
      </c>
      <c r="C445" s="26"/>
      <c r="D445" s="26">
        <v>3</v>
      </c>
      <c r="E445" s="26">
        <v>0.104299</v>
      </c>
      <c r="F445" s="26">
        <v>0</v>
      </c>
      <c r="G445" s="26">
        <v>0</v>
      </c>
      <c r="H445" s="26">
        <v>3</v>
      </c>
      <c r="I445" s="26">
        <v>21.690815</v>
      </c>
      <c r="J445" s="26">
        <v>164</v>
      </c>
      <c r="K445" s="26">
        <v>251.058945</v>
      </c>
      <c r="L445" s="260"/>
      <c r="M445" s="259"/>
      <c r="N445" s="259"/>
      <c r="O445" s="260"/>
      <c r="P445" s="260"/>
      <c r="Q445" s="260"/>
      <c r="R445" s="260"/>
      <c r="S445" s="260"/>
      <c r="T445" s="255"/>
      <c r="U445" s="255"/>
    </row>
    <row r="446" spans="2:21" s="5" customFormat="1" ht="12.75" hidden="1">
      <c r="B446" s="258">
        <v>37895</v>
      </c>
      <c r="C446" s="26"/>
      <c r="D446" s="26">
        <v>3</v>
      </c>
      <c r="E446" s="26">
        <v>0.104551</v>
      </c>
      <c r="F446" s="26">
        <v>0</v>
      </c>
      <c r="G446" s="26">
        <v>0</v>
      </c>
      <c r="H446" s="26">
        <v>3</v>
      </c>
      <c r="I446" s="26">
        <v>21.690815</v>
      </c>
      <c r="J446" s="26">
        <v>167</v>
      </c>
      <c r="K446" s="26">
        <v>255.409054</v>
      </c>
      <c r="L446" s="260"/>
      <c r="M446" s="259"/>
      <c r="N446" s="259"/>
      <c r="O446" s="260"/>
      <c r="P446" s="260"/>
      <c r="Q446" s="260"/>
      <c r="R446" s="260"/>
      <c r="S446" s="260"/>
      <c r="T446" s="255"/>
      <c r="U446" s="255"/>
    </row>
    <row r="447" spans="2:21" s="5" customFormat="1" ht="12.75" hidden="1">
      <c r="B447" s="258">
        <v>37926</v>
      </c>
      <c r="C447" s="26"/>
      <c r="D447" s="26">
        <v>3</v>
      </c>
      <c r="E447" s="26">
        <v>0.104551</v>
      </c>
      <c r="F447" s="26">
        <v>0</v>
      </c>
      <c r="G447" s="26">
        <v>0</v>
      </c>
      <c r="H447" s="26">
        <v>3</v>
      </c>
      <c r="I447" s="26">
        <v>21.691147</v>
      </c>
      <c r="J447" s="26">
        <v>174</v>
      </c>
      <c r="K447" s="26">
        <v>180.28525</v>
      </c>
      <c r="L447" s="260"/>
      <c r="M447" s="259"/>
      <c r="N447" s="259"/>
      <c r="O447" s="260"/>
      <c r="P447" s="260"/>
      <c r="Q447" s="260"/>
      <c r="R447" s="260"/>
      <c r="S447" s="260"/>
      <c r="T447" s="255"/>
      <c r="U447" s="255"/>
    </row>
    <row r="448" spans="2:21" s="5" customFormat="1" ht="12.75" hidden="1">
      <c r="B448" s="258">
        <v>37956</v>
      </c>
      <c r="C448" s="26"/>
      <c r="D448" s="26">
        <v>3</v>
      </c>
      <c r="E448" s="26">
        <v>0.104551</v>
      </c>
      <c r="F448" s="26">
        <v>0</v>
      </c>
      <c r="G448" s="26">
        <v>0</v>
      </c>
      <c r="H448" s="26">
        <v>3</v>
      </c>
      <c r="I448" s="26">
        <v>21.691147</v>
      </c>
      <c r="J448" s="26">
        <v>181</v>
      </c>
      <c r="K448" s="26">
        <v>164.47261000000003</v>
      </c>
      <c r="L448" s="260"/>
      <c r="M448" s="259"/>
      <c r="N448" s="259"/>
      <c r="O448" s="260"/>
      <c r="P448" s="260"/>
      <c r="Q448" s="260"/>
      <c r="R448" s="260"/>
      <c r="S448" s="260"/>
      <c r="T448" s="255"/>
      <c r="U448" s="255"/>
    </row>
    <row r="449" spans="2:21" s="5" customFormat="1" ht="12.75" hidden="1">
      <c r="B449" s="258">
        <v>37987</v>
      </c>
      <c r="C449" s="26"/>
      <c r="D449" s="26">
        <v>3</v>
      </c>
      <c r="E449" s="26">
        <v>0.106595</v>
      </c>
      <c r="F449" s="26">
        <v>0</v>
      </c>
      <c r="G449" s="26">
        <v>0</v>
      </c>
      <c r="H449" s="26">
        <v>3</v>
      </c>
      <c r="I449" s="26">
        <v>21.691147</v>
      </c>
      <c r="J449" s="26">
        <v>178</v>
      </c>
      <c r="K449" s="26">
        <v>116.50533500000002</v>
      </c>
      <c r="L449" s="260"/>
      <c r="M449" s="259"/>
      <c r="N449" s="259"/>
      <c r="O449" s="260"/>
      <c r="P449" s="260"/>
      <c r="Q449" s="260"/>
      <c r="R449" s="260"/>
      <c r="S449" s="260"/>
      <c r="T449" s="255"/>
      <c r="U449" s="255"/>
    </row>
    <row r="450" spans="2:21" s="5" customFormat="1" ht="12.75" hidden="1">
      <c r="B450" s="258">
        <v>38018</v>
      </c>
      <c r="C450" s="26"/>
      <c r="D450" s="26">
        <v>3</v>
      </c>
      <c r="E450" s="26">
        <v>0.172706</v>
      </c>
      <c r="F450" s="26">
        <v>0</v>
      </c>
      <c r="G450" s="26">
        <v>0</v>
      </c>
      <c r="H450" s="26">
        <v>3</v>
      </c>
      <c r="I450" s="26">
        <v>21.691147</v>
      </c>
      <c r="J450" s="26">
        <v>182</v>
      </c>
      <c r="K450" s="26">
        <v>111.82480200000002</v>
      </c>
      <c r="L450" s="260"/>
      <c r="M450" s="259"/>
      <c r="N450" s="259"/>
      <c r="O450" s="260"/>
      <c r="P450" s="260"/>
      <c r="Q450" s="260"/>
      <c r="R450" s="260"/>
      <c r="S450" s="260"/>
      <c r="T450" s="255"/>
      <c r="U450" s="255"/>
    </row>
    <row r="451" spans="2:21" s="5" customFormat="1" ht="12.75" hidden="1">
      <c r="B451" s="258">
        <v>38047</v>
      </c>
      <c r="C451" s="26"/>
      <c r="D451" s="26">
        <v>3</v>
      </c>
      <c r="E451" s="26">
        <v>0.172706</v>
      </c>
      <c r="F451" s="26">
        <v>0</v>
      </c>
      <c r="G451" s="26">
        <v>0</v>
      </c>
      <c r="H451" s="26">
        <v>3</v>
      </c>
      <c r="I451" s="26">
        <v>21.691147</v>
      </c>
      <c r="J451" s="26">
        <v>182</v>
      </c>
      <c r="K451" s="26">
        <v>109.88575600000001</v>
      </c>
      <c r="L451" s="260"/>
      <c r="M451" s="259"/>
      <c r="N451" s="259"/>
      <c r="O451" s="260"/>
      <c r="P451" s="260"/>
      <c r="Q451" s="260"/>
      <c r="R451" s="260"/>
      <c r="S451" s="260"/>
      <c r="T451" s="255"/>
      <c r="U451" s="255"/>
    </row>
    <row r="452" spans="2:21" s="5" customFormat="1" ht="12.75" hidden="1">
      <c r="B452" s="258">
        <v>38078</v>
      </c>
      <c r="C452" s="26"/>
      <c r="D452" s="26">
        <v>3</v>
      </c>
      <c r="E452" s="36">
        <v>0.253115</v>
      </c>
      <c r="F452" s="26">
        <v>0</v>
      </c>
      <c r="G452" s="26">
        <v>0</v>
      </c>
      <c r="H452" s="26">
        <v>3</v>
      </c>
      <c r="I452" s="36">
        <v>21.691147</v>
      </c>
      <c r="J452" s="26">
        <v>182</v>
      </c>
      <c r="K452" s="36">
        <v>108.12012</v>
      </c>
      <c r="L452" s="260"/>
      <c r="M452" s="259"/>
      <c r="N452" s="259"/>
      <c r="O452" s="260"/>
      <c r="P452" s="260"/>
      <c r="Q452" s="260"/>
      <c r="R452" s="260"/>
      <c r="S452" s="260"/>
      <c r="T452" s="255"/>
      <c r="U452" s="255"/>
    </row>
    <row r="453" spans="2:21" s="5" customFormat="1" ht="12.75" hidden="1">
      <c r="B453" s="258">
        <v>38108</v>
      </c>
      <c r="C453" s="26"/>
      <c r="D453" s="26">
        <v>3</v>
      </c>
      <c r="E453" s="36">
        <v>0.253115</v>
      </c>
      <c r="F453" s="26">
        <v>0</v>
      </c>
      <c r="G453" s="26">
        <v>0</v>
      </c>
      <c r="H453" s="26">
        <v>3</v>
      </c>
      <c r="I453" s="36">
        <v>21.691147</v>
      </c>
      <c r="J453" s="26">
        <v>191</v>
      </c>
      <c r="K453" s="36">
        <v>104.25392000000001</v>
      </c>
      <c r="L453" s="260"/>
      <c r="M453" s="259"/>
      <c r="N453" s="259"/>
      <c r="O453" s="260"/>
      <c r="P453" s="260"/>
      <c r="Q453" s="260"/>
      <c r="R453" s="260"/>
      <c r="S453" s="260"/>
      <c r="T453" s="255"/>
      <c r="U453" s="255"/>
    </row>
    <row r="454" spans="2:21" s="5" customFormat="1" ht="12.75" hidden="1">
      <c r="B454" s="258">
        <v>38139</v>
      </c>
      <c r="C454" s="26"/>
      <c r="D454" s="26">
        <v>3</v>
      </c>
      <c r="E454" s="36">
        <v>0.080409</v>
      </c>
      <c r="F454" s="26">
        <v>0</v>
      </c>
      <c r="G454" s="26">
        <v>0</v>
      </c>
      <c r="H454" s="26">
        <v>3</v>
      </c>
      <c r="I454" s="36">
        <v>21.691147</v>
      </c>
      <c r="J454" s="26">
        <v>190</v>
      </c>
      <c r="K454" s="36">
        <v>35.250999</v>
      </c>
      <c r="L454" s="260"/>
      <c r="M454" s="259"/>
      <c r="N454" s="259"/>
      <c r="O454" s="260"/>
      <c r="P454" s="260"/>
      <c r="Q454" s="260"/>
      <c r="R454" s="260"/>
      <c r="S454" s="260"/>
      <c r="T454" s="255"/>
      <c r="U454" s="255"/>
    </row>
    <row r="455" spans="2:14" ht="12.75" hidden="1">
      <c r="B455" s="258">
        <v>38169</v>
      </c>
      <c r="C455" s="29"/>
      <c r="D455" s="29">
        <f aca="true" t="shared" si="3" ref="D455:K464">+D594+D733</f>
        <v>3</v>
      </c>
      <c r="E455" s="29">
        <f t="shared" si="3"/>
        <v>0.080409</v>
      </c>
      <c r="F455" s="29">
        <f t="shared" si="3"/>
        <v>0</v>
      </c>
      <c r="G455" s="29">
        <f t="shared" si="3"/>
        <v>0</v>
      </c>
      <c r="H455" s="29">
        <f t="shared" si="3"/>
        <v>3</v>
      </c>
      <c r="I455" s="29">
        <f t="shared" si="3"/>
        <v>21.691147</v>
      </c>
      <c r="J455" s="29">
        <f t="shared" si="3"/>
        <v>189</v>
      </c>
      <c r="K455" s="29">
        <f t="shared" si="3"/>
        <v>36.905571</v>
      </c>
      <c r="M455" s="259"/>
      <c r="N455" s="259"/>
    </row>
    <row r="456" spans="2:14" ht="12.75" hidden="1">
      <c r="B456" s="258">
        <v>38200</v>
      </c>
      <c r="C456" s="29"/>
      <c r="D456" s="29">
        <f t="shared" si="3"/>
        <v>3</v>
      </c>
      <c r="E456" s="29">
        <f t="shared" si="3"/>
        <v>0.080409</v>
      </c>
      <c r="F456" s="29">
        <f t="shared" si="3"/>
        <v>0</v>
      </c>
      <c r="G456" s="29">
        <f t="shared" si="3"/>
        <v>0</v>
      </c>
      <c r="H456" s="29">
        <f t="shared" si="3"/>
        <v>3</v>
      </c>
      <c r="I456" s="29">
        <f t="shared" si="3"/>
        <v>24.214236</v>
      </c>
      <c r="J456" s="29">
        <f t="shared" si="3"/>
        <v>186</v>
      </c>
      <c r="K456" s="29">
        <f t="shared" si="3"/>
        <v>35.358473</v>
      </c>
      <c r="M456" s="259"/>
      <c r="N456" s="259"/>
    </row>
    <row r="457" spans="2:11" ht="12.75" hidden="1">
      <c r="B457" s="258">
        <v>38231</v>
      </c>
      <c r="C457" s="29"/>
      <c r="D457" s="29">
        <f t="shared" si="3"/>
        <v>3</v>
      </c>
      <c r="E457" s="29">
        <f t="shared" si="3"/>
        <v>0.080409</v>
      </c>
      <c r="F457" s="29">
        <f t="shared" si="3"/>
        <v>22</v>
      </c>
      <c r="G457" s="29">
        <f t="shared" si="3"/>
        <v>62.843807</v>
      </c>
      <c r="H457" s="29">
        <f t="shared" si="3"/>
        <v>3</v>
      </c>
      <c r="I457" s="29">
        <f t="shared" si="3"/>
        <v>24.214236</v>
      </c>
      <c r="J457" s="29">
        <f t="shared" si="3"/>
        <v>185</v>
      </c>
      <c r="K457" s="29">
        <f t="shared" si="3"/>
        <v>36.131347</v>
      </c>
    </row>
    <row r="458" spans="1:11" ht="12.75" hidden="1">
      <c r="A458" s="5"/>
      <c r="B458" s="258">
        <v>38261</v>
      </c>
      <c r="C458" s="37"/>
      <c r="D458" s="29">
        <f t="shared" si="3"/>
        <v>3</v>
      </c>
      <c r="E458" s="29">
        <f t="shared" si="3"/>
        <v>0.080409</v>
      </c>
      <c r="F458" s="29">
        <f t="shared" si="3"/>
        <v>0.080409</v>
      </c>
      <c r="G458" s="29">
        <f t="shared" si="3"/>
        <v>0</v>
      </c>
      <c r="H458" s="29">
        <f t="shared" si="3"/>
        <v>3.080409</v>
      </c>
      <c r="I458" s="29">
        <f t="shared" si="3"/>
        <v>24.214236</v>
      </c>
      <c r="J458" s="29">
        <f t="shared" si="3"/>
        <v>182.080409</v>
      </c>
      <c r="K458" s="29">
        <f t="shared" si="3"/>
        <v>37.677073</v>
      </c>
    </row>
    <row r="459" spans="1:11" ht="12.75" hidden="1">
      <c r="A459" s="5"/>
      <c r="B459" s="258">
        <v>38292</v>
      </c>
      <c r="C459" s="37"/>
      <c r="D459" s="29">
        <f t="shared" si="3"/>
        <v>3</v>
      </c>
      <c r="E459" s="29">
        <f t="shared" si="3"/>
        <v>0.080409</v>
      </c>
      <c r="F459" s="29">
        <f t="shared" si="3"/>
        <v>0.080409</v>
      </c>
      <c r="G459" s="29">
        <f t="shared" si="3"/>
        <v>0</v>
      </c>
      <c r="H459" s="29">
        <f t="shared" si="3"/>
        <v>3.080409</v>
      </c>
      <c r="I459" s="29">
        <f t="shared" si="3"/>
        <v>24.214236</v>
      </c>
      <c r="J459" s="29">
        <f t="shared" si="3"/>
        <v>182.080409</v>
      </c>
      <c r="K459" s="29">
        <f t="shared" si="3"/>
        <v>34.123986</v>
      </c>
    </row>
    <row r="460" spans="1:11" ht="12.75" hidden="1">
      <c r="A460" s="5"/>
      <c r="B460" s="258">
        <v>38322</v>
      </c>
      <c r="C460" s="37"/>
      <c r="D460" s="29">
        <f t="shared" si="3"/>
        <v>0</v>
      </c>
      <c r="E460" s="29">
        <f t="shared" si="3"/>
        <v>0</v>
      </c>
      <c r="F460" s="29">
        <f t="shared" si="3"/>
        <v>0</v>
      </c>
      <c r="G460" s="29">
        <f t="shared" si="3"/>
        <v>0</v>
      </c>
      <c r="H460" s="29">
        <f t="shared" si="3"/>
        <v>3</v>
      </c>
      <c r="I460" s="29">
        <f t="shared" si="3"/>
        <v>23.875832</v>
      </c>
      <c r="J460" s="29">
        <f t="shared" si="3"/>
        <v>181</v>
      </c>
      <c r="K460" s="29">
        <f t="shared" si="3"/>
        <v>35.013379</v>
      </c>
    </row>
    <row r="461" spans="1:11" ht="12.75" hidden="1">
      <c r="A461" s="5"/>
      <c r="B461" s="258">
        <v>38353</v>
      </c>
      <c r="C461" s="37"/>
      <c r="D461" s="29">
        <f t="shared" si="3"/>
        <v>0</v>
      </c>
      <c r="E461" s="29">
        <f t="shared" si="3"/>
        <v>0</v>
      </c>
      <c r="F461" s="29">
        <f t="shared" si="3"/>
        <v>0</v>
      </c>
      <c r="G461" s="29">
        <f t="shared" si="3"/>
        <v>0</v>
      </c>
      <c r="H461" s="29">
        <f t="shared" si="3"/>
        <v>3</v>
      </c>
      <c r="I461" s="29">
        <f t="shared" si="3"/>
        <v>12.268635</v>
      </c>
      <c r="J461" s="29">
        <f t="shared" si="3"/>
        <v>180</v>
      </c>
      <c r="K461" s="29">
        <f t="shared" si="3"/>
        <v>35.79954</v>
      </c>
    </row>
    <row r="462" spans="1:11" ht="12.75" hidden="1">
      <c r="A462" s="5"/>
      <c r="B462" s="258">
        <v>38384</v>
      </c>
      <c r="C462" s="37"/>
      <c r="D462" s="29">
        <f t="shared" si="3"/>
        <v>0</v>
      </c>
      <c r="E462" s="29">
        <f t="shared" si="3"/>
        <v>0</v>
      </c>
      <c r="F462" s="29">
        <f t="shared" si="3"/>
        <v>0</v>
      </c>
      <c r="G462" s="29">
        <f t="shared" si="3"/>
        <v>0</v>
      </c>
      <c r="H462" s="29">
        <f t="shared" si="3"/>
        <v>2</v>
      </c>
      <c r="I462" s="29">
        <f t="shared" si="3"/>
        <v>12.268635</v>
      </c>
      <c r="J462" s="29">
        <f t="shared" si="3"/>
        <v>177</v>
      </c>
      <c r="K462" s="29">
        <f t="shared" si="3"/>
        <v>36.143379</v>
      </c>
    </row>
    <row r="463" spans="1:11" ht="12.75" hidden="1">
      <c r="A463" s="5"/>
      <c r="B463" s="258">
        <v>38412</v>
      </c>
      <c r="C463" s="29"/>
      <c r="D463" s="29">
        <f t="shared" si="3"/>
        <v>0</v>
      </c>
      <c r="E463" s="29">
        <f t="shared" si="3"/>
        <v>0</v>
      </c>
      <c r="F463" s="29">
        <f t="shared" si="3"/>
        <v>0</v>
      </c>
      <c r="G463" s="29">
        <f t="shared" si="3"/>
        <v>0</v>
      </c>
      <c r="H463" s="29">
        <f t="shared" si="3"/>
        <v>2</v>
      </c>
      <c r="I463" s="29">
        <f t="shared" si="3"/>
        <v>12.268635</v>
      </c>
      <c r="J463" s="29">
        <f t="shared" si="3"/>
        <v>175</v>
      </c>
      <c r="K463" s="29">
        <f t="shared" si="3"/>
        <v>37.737681</v>
      </c>
    </row>
    <row r="464" spans="1:11" ht="12.75" hidden="1">
      <c r="A464" s="5"/>
      <c r="B464" s="258">
        <v>38443</v>
      </c>
      <c r="C464" s="37"/>
      <c r="D464" s="29">
        <f t="shared" si="3"/>
        <v>0</v>
      </c>
      <c r="E464" s="29">
        <f t="shared" si="3"/>
        <v>0</v>
      </c>
      <c r="F464" s="29">
        <f t="shared" si="3"/>
        <v>0</v>
      </c>
      <c r="G464" s="29">
        <f t="shared" si="3"/>
        <v>0</v>
      </c>
      <c r="H464" s="29">
        <f t="shared" si="3"/>
        <v>2</v>
      </c>
      <c r="I464" s="29">
        <f t="shared" si="3"/>
        <v>12.268635</v>
      </c>
      <c r="J464" s="29">
        <f t="shared" si="3"/>
        <v>174</v>
      </c>
      <c r="K464" s="29">
        <f t="shared" si="3"/>
        <v>41.133503</v>
      </c>
    </row>
    <row r="465" spans="1:11" ht="12.75" hidden="1">
      <c r="A465" s="5"/>
      <c r="B465" s="258">
        <v>38473</v>
      </c>
      <c r="C465" s="29"/>
      <c r="D465" s="29">
        <f aca="true" t="shared" si="4" ref="D465:K474">+D604+D743</f>
        <v>0</v>
      </c>
      <c r="E465" s="29">
        <f t="shared" si="4"/>
        <v>0</v>
      </c>
      <c r="F465" s="29">
        <f t="shared" si="4"/>
        <v>0</v>
      </c>
      <c r="G465" s="29">
        <f t="shared" si="4"/>
        <v>0</v>
      </c>
      <c r="H465" s="29">
        <f t="shared" si="4"/>
        <v>2</v>
      </c>
      <c r="I465" s="29">
        <f t="shared" si="4"/>
        <v>12.268635</v>
      </c>
      <c r="J465" s="29">
        <f t="shared" si="4"/>
        <v>172</v>
      </c>
      <c r="K465" s="29">
        <f t="shared" si="4"/>
        <v>40.748549</v>
      </c>
    </row>
    <row r="466" spans="1:11" ht="12.75" hidden="1">
      <c r="A466" s="5"/>
      <c r="B466" s="258">
        <v>38504</v>
      </c>
      <c r="C466" s="37"/>
      <c r="D466" s="29">
        <f t="shared" si="4"/>
        <v>0</v>
      </c>
      <c r="E466" s="29">
        <f t="shared" si="4"/>
        <v>0</v>
      </c>
      <c r="F466" s="29">
        <f t="shared" si="4"/>
        <v>0</v>
      </c>
      <c r="G466" s="29">
        <f t="shared" si="4"/>
        <v>0</v>
      </c>
      <c r="H466" s="29">
        <f t="shared" si="4"/>
        <v>2</v>
      </c>
      <c r="I466" s="29">
        <f t="shared" si="4"/>
        <v>12.268635</v>
      </c>
      <c r="J466" s="29">
        <f t="shared" si="4"/>
        <v>171</v>
      </c>
      <c r="K466" s="29">
        <f t="shared" si="4"/>
        <v>41.241228</v>
      </c>
    </row>
    <row r="467" spans="1:11" ht="12.75" hidden="1">
      <c r="A467" s="5"/>
      <c r="B467" s="258">
        <v>38534</v>
      </c>
      <c r="C467" s="37"/>
      <c r="D467" s="29">
        <f t="shared" si="4"/>
        <v>0</v>
      </c>
      <c r="E467" s="29">
        <f t="shared" si="4"/>
        <v>0</v>
      </c>
      <c r="F467" s="29">
        <f t="shared" si="4"/>
        <v>0</v>
      </c>
      <c r="G467" s="29">
        <f t="shared" si="4"/>
        <v>0</v>
      </c>
      <c r="H467" s="29">
        <f t="shared" si="4"/>
        <v>2</v>
      </c>
      <c r="I467" s="29">
        <f t="shared" si="4"/>
        <v>12.855714</v>
      </c>
      <c r="J467" s="29">
        <f t="shared" si="4"/>
        <v>170</v>
      </c>
      <c r="K467" s="29">
        <f t="shared" si="4"/>
        <v>39.645994</v>
      </c>
    </row>
    <row r="468" spans="1:11" ht="12.75" hidden="1">
      <c r="A468" s="5"/>
      <c r="B468" s="258">
        <v>38565</v>
      </c>
      <c r="C468" s="37"/>
      <c r="D468" s="29">
        <f t="shared" si="4"/>
        <v>0</v>
      </c>
      <c r="E468" s="29">
        <f t="shared" si="4"/>
        <v>0</v>
      </c>
      <c r="F468" s="29">
        <f t="shared" si="4"/>
        <v>0</v>
      </c>
      <c r="G468" s="29">
        <f t="shared" si="4"/>
        <v>0</v>
      </c>
      <c r="H468" s="29">
        <f t="shared" si="4"/>
        <v>2</v>
      </c>
      <c r="I468" s="29">
        <f t="shared" si="4"/>
        <v>12.862862</v>
      </c>
      <c r="J468" s="29">
        <f t="shared" si="4"/>
        <v>170</v>
      </c>
      <c r="K468" s="29">
        <f t="shared" si="4"/>
        <v>40.673273</v>
      </c>
    </row>
    <row r="469" spans="1:11" ht="12.75" hidden="1">
      <c r="A469" s="5"/>
      <c r="B469" s="258">
        <v>38596</v>
      </c>
      <c r="C469" s="37"/>
      <c r="D469" s="29">
        <f t="shared" si="4"/>
        <v>0</v>
      </c>
      <c r="E469" s="29">
        <f t="shared" si="4"/>
        <v>0</v>
      </c>
      <c r="F469" s="29">
        <f t="shared" si="4"/>
        <v>0</v>
      </c>
      <c r="G469" s="29">
        <f t="shared" si="4"/>
        <v>0</v>
      </c>
      <c r="H469" s="29">
        <f t="shared" si="4"/>
        <v>2</v>
      </c>
      <c r="I469" s="29">
        <f t="shared" si="4"/>
        <v>12.862862</v>
      </c>
      <c r="J469" s="29">
        <f t="shared" si="4"/>
        <v>169</v>
      </c>
      <c r="K469" s="29">
        <f t="shared" si="4"/>
        <v>38.232201</v>
      </c>
    </row>
    <row r="470" spans="1:11" ht="12.75" hidden="1">
      <c r="A470" s="5"/>
      <c r="B470" s="258">
        <v>38626</v>
      </c>
      <c r="C470" s="37"/>
      <c r="D470" s="29">
        <f t="shared" si="4"/>
        <v>0</v>
      </c>
      <c r="E470" s="29">
        <f t="shared" si="4"/>
        <v>0</v>
      </c>
      <c r="F470" s="29">
        <f t="shared" si="4"/>
        <v>0</v>
      </c>
      <c r="G470" s="29">
        <f t="shared" si="4"/>
        <v>0</v>
      </c>
      <c r="H470" s="29">
        <f t="shared" si="4"/>
        <v>2</v>
      </c>
      <c r="I470" s="29">
        <f t="shared" si="4"/>
        <v>12.862862</v>
      </c>
      <c r="J470" s="29">
        <f t="shared" si="4"/>
        <v>169</v>
      </c>
      <c r="K470" s="29">
        <f t="shared" si="4"/>
        <v>38.508368</v>
      </c>
    </row>
    <row r="471" spans="1:11" ht="12.75" hidden="1">
      <c r="A471" s="5"/>
      <c r="B471" s="258">
        <v>38657</v>
      </c>
      <c r="C471" s="37"/>
      <c r="D471" s="29">
        <f t="shared" si="4"/>
        <v>0</v>
      </c>
      <c r="E471" s="29">
        <f t="shared" si="4"/>
        <v>0</v>
      </c>
      <c r="F471" s="29">
        <f t="shared" si="4"/>
        <v>0</v>
      </c>
      <c r="G471" s="29">
        <f t="shared" si="4"/>
        <v>0</v>
      </c>
      <c r="H471" s="29">
        <f t="shared" si="4"/>
        <v>2</v>
      </c>
      <c r="I471" s="29">
        <f t="shared" si="4"/>
        <v>12.862862</v>
      </c>
      <c r="J471" s="29">
        <f t="shared" si="4"/>
        <v>167</v>
      </c>
      <c r="K471" s="29">
        <f t="shared" si="4"/>
        <v>38.270309</v>
      </c>
    </row>
    <row r="472" spans="1:11" ht="12.75" hidden="1">
      <c r="A472" s="5"/>
      <c r="B472" s="258">
        <v>38687</v>
      </c>
      <c r="C472" s="37"/>
      <c r="D472" s="29">
        <f t="shared" si="4"/>
        <v>0</v>
      </c>
      <c r="E472" s="29">
        <f t="shared" si="4"/>
        <v>0</v>
      </c>
      <c r="F472" s="29">
        <f t="shared" si="4"/>
        <v>0</v>
      </c>
      <c r="G472" s="29">
        <f t="shared" si="4"/>
        <v>0</v>
      </c>
      <c r="H472" s="29">
        <f t="shared" si="4"/>
        <v>2</v>
      </c>
      <c r="I472" s="29">
        <f t="shared" si="4"/>
        <v>12.862862</v>
      </c>
      <c r="J472" s="29">
        <f t="shared" si="4"/>
        <v>167</v>
      </c>
      <c r="K472" s="29">
        <f t="shared" si="4"/>
        <v>36.624371</v>
      </c>
    </row>
    <row r="473" spans="1:11" ht="12.75" hidden="1">
      <c r="A473" s="5"/>
      <c r="B473" s="258">
        <v>38718</v>
      </c>
      <c r="C473" s="37"/>
      <c r="D473" s="29">
        <f t="shared" si="4"/>
        <v>0</v>
      </c>
      <c r="E473" s="29">
        <f t="shared" si="4"/>
        <v>0</v>
      </c>
      <c r="F473" s="29">
        <f t="shared" si="4"/>
        <v>0</v>
      </c>
      <c r="G473" s="29">
        <f t="shared" si="4"/>
        <v>0</v>
      </c>
      <c r="H473" s="29">
        <f t="shared" si="4"/>
        <v>2</v>
      </c>
      <c r="I473" s="29">
        <f t="shared" si="4"/>
        <v>12.862862</v>
      </c>
      <c r="J473" s="29">
        <f t="shared" si="4"/>
        <v>166</v>
      </c>
      <c r="K473" s="29">
        <f t="shared" si="4"/>
        <v>37.333247</v>
      </c>
    </row>
    <row r="474" spans="1:11" ht="12.75" hidden="1">
      <c r="A474" s="5"/>
      <c r="B474" s="258">
        <v>38749</v>
      </c>
      <c r="C474" s="37"/>
      <c r="D474" s="29">
        <f t="shared" si="4"/>
        <v>0</v>
      </c>
      <c r="E474" s="29">
        <f t="shared" si="4"/>
        <v>0</v>
      </c>
      <c r="F474" s="29">
        <f t="shared" si="4"/>
        <v>0</v>
      </c>
      <c r="G474" s="29">
        <f t="shared" si="4"/>
        <v>0</v>
      </c>
      <c r="H474" s="29">
        <f t="shared" si="4"/>
        <v>2</v>
      </c>
      <c r="I474" s="29">
        <f t="shared" si="4"/>
        <v>12.862862</v>
      </c>
      <c r="J474" s="29">
        <f t="shared" si="4"/>
        <v>166</v>
      </c>
      <c r="K474" s="29">
        <f t="shared" si="4"/>
        <v>37.857852</v>
      </c>
    </row>
    <row r="475" spans="1:11" ht="12.75" hidden="1">
      <c r="A475" s="5"/>
      <c r="B475" s="258">
        <v>38777</v>
      </c>
      <c r="C475" s="37"/>
      <c r="D475" s="29">
        <f aca="true" t="shared" si="5" ref="D475:K483">+D614+D753</f>
        <v>0</v>
      </c>
      <c r="E475" s="29">
        <f t="shared" si="5"/>
        <v>0</v>
      </c>
      <c r="F475" s="29">
        <f t="shared" si="5"/>
        <v>0</v>
      </c>
      <c r="G475" s="29">
        <f t="shared" si="5"/>
        <v>0</v>
      </c>
      <c r="H475" s="29">
        <f t="shared" si="5"/>
        <v>2</v>
      </c>
      <c r="I475" s="29">
        <f t="shared" si="5"/>
        <v>12.862862</v>
      </c>
      <c r="J475" s="29">
        <f t="shared" si="5"/>
        <v>166</v>
      </c>
      <c r="K475" s="29">
        <f t="shared" si="5"/>
        <v>39.383274</v>
      </c>
    </row>
    <row r="476" spans="1:11" ht="12.75" hidden="1">
      <c r="A476" s="5"/>
      <c r="B476" s="258">
        <v>38808</v>
      </c>
      <c r="C476" s="37"/>
      <c r="D476" s="29">
        <f t="shared" si="5"/>
        <v>0</v>
      </c>
      <c r="E476" s="29">
        <f t="shared" si="5"/>
        <v>0</v>
      </c>
      <c r="F476" s="29">
        <f t="shared" si="5"/>
        <v>0</v>
      </c>
      <c r="G476" s="29">
        <f t="shared" si="5"/>
        <v>0</v>
      </c>
      <c r="H476" s="29">
        <f t="shared" si="5"/>
        <v>2</v>
      </c>
      <c r="I476" s="29">
        <f t="shared" si="5"/>
        <v>12.862862</v>
      </c>
      <c r="J476" s="29">
        <f t="shared" si="5"/>
        <v>166</v>
      </c>
      <c r="K476" s="29">
        <f t="shared" si="5"/>
        <v>41.359811</v>
      </c>
    </row>
    <row r="477" spans="1:11" ht="12.75" hidden="1">
      <c r="A477" s="5"/>
      <c r="B477" s="258">
        <v>38838</v>
      </c>
      <c r="C477" s="37"/>
      <c r="D477" s="29">
        <f t="shared" si="5"/>
        <v>0</v>
      </c>
      <c r="E477" s="29">
        <f t="shared" si="5"/>
        <v>0</v>
      </c>
      <c r="F477" s="29">
        <f t="shared" si="5"/>
        <v>0</v>
      </c>
      <c r="G477" s="29">
        <f t="shared" si="5"/>
        <v>0</v>
      </c>
      <c r="H477" s="29">
        <f t="shared" si="5"/>
        <v>2</v>
      </c>
      <c r="I477" s="29">
        <f t="shared" si="5"/>
        <v>12.862862</v>
      </c>
      <c r="J477" s="29">
        <f t="shared" si="5"/>
        <v>165</v>
      </c>
      <c r="K477" s="29">
        <f t="shared" si="5"/>
        <v>41.861102</v>
      </c>
    </row>
    <row r="478" spans="1:11" ht="12.75" hidden="1">
      <c r="A478" s="5"/>
      <c r="B478" s="258">
        <v>38869</v>
      </c>
      <c r="C478" s="37"/>
      <c r="D478" s="29">
        <f t="shared" si="5"/>
        <v>0</v>
      </c>
      <c r="E478" s="29">
        <f t="shared" si="5"/>
        <v>0</v>
      </c>
      <c r="F478" s="29">
        <f t="shared" si="5"/>
        <v>0</v>
      </c>
      <c r="G478" s="29">
        <f t="shared" si="5"/>
        <v>0</v>
      </c>
      <c r="H478" s="29">
        <f t="shared" si="5"/>
        <v>2</v>
      </c>
      <c r="I478" s="29">
        <f t="shared" si="5"/>
        <v>12.862862</v>
      </c>
      <c r="J478" s="29">
        <f t="shared" si="5"/>
        <v>164</v>
      </c>
      <c r="K478" s="29">
        <f t="shared" si="5"/>
        <v>43.009287</v>
      </c>
    </row>
    <row r="479" spans="1:11" ht="12.75" hidden="1">
      <c r="A479" s="5"/>
      <c r="B479" s="258">
        <v>38899</v>
      </c>
      <c r="C479" s="37"/>
      <c r="D479" s="29">
        <f t="shared" si="5"/>
        <v>0</v>
      </c>
      <c r="E479" s="29">
        <f t="shared" si="5"/>
        <v>0</v>
      </c>
      <c r="F479" s="29">
        <f t="shared" si="5"/>
        <v>0</v>
      </c>
      <c r="G479" s="29">
        <f t="shared" si="5"/>
        <v>0</v>
      </c>
      <c r="H479" s="29">
        <f t="shared" si="5"/>
        <v>2</v>
      </c>
      <c r="I479" s="29">
        <f t="shared" si="5"/>
        <v>13.621816</v>
      </c>
      <c r="J479" s="29">
        <f t="shared" si="5"/>
        <v>163</v>
      </c>
      <c r="K479" s="29">
        <f t="shared" si="5"/>
        <v>43.588516</v>
      </c>
    </row>
    <row r="480" spans="1:11" ht="12.75" hidden="1">
      <c r="A480" s="5"/>
      <c r="B480" s="258">
        <v>38930</v>
      </c>
      <c r="C480" s="37"/>
      <c r="D480" s="29">
        <f t="shared" si="5"/>
        <v>0</v>
      </c>
      <c r="E480" s="29">
        <f t="shared" si="5"/>
        <v>0</v>
      </c>
      <c r="F480" s="29">
        <f t="shared" si="5"/>
        <v>0</v>
      </c>
      <c r="G480" s="29">
        <f t="shared" si="5"/>
        <v>0</v>
      </c>
      <c r="H480" s="29">
        <f t="shared" si="5"/>
        <v>2</v>
      </c>
      <c r="I480" s="29">
        <f t="shared" si="5"/>
        <v>13.622246</v>
      </c>
      <c r="J480" s="29">
        <f t="shared" si="5"/>
        <v>163</v>
      </c>
      <c r="K480" s="29">
        <f t="shared" si="5"/>
        <v>44.38958</v>
      </c>
    </row>
    <row r="481" spans="1:11" ht="12.75" hidden="1">
      <c r="A481" s="5"/>
      <c r="B481" s="258">
        <v>38961</v>
      </c>
      <c r="C481" s="37"/>
      <c r="D481" s="29">
        <f t="shared" si="5"/>
        <v>0</v>
      </c>
      <c r="E481" s="29">
        <f t="shared" si="5"/>
        <v>0</v>
      </c>
      <c r="F481" s="29">
        <f t="shared" si="5"/>
        <v>0</v>
      </c>
      <c r="G481" s="29">
        <f t="shared" si="5"/>
        <v>0</v>
      </c>
      <c r="H481" s="29">
        <f t="shared" si="5"/>
        <v>2</v>
      </c>
      <c r="I481" s="29">
        <f t="shared" si="5"/>
        <v>13.622246</v>
      </c>
      <c r="J481" s="29">
        <f t="shared" si="5"/>
        <v>162</v>
      </c>
      <c r="K481" s="29">
        <f t="shared" si="5"/>
        <v>45.001228</v>
      </c>
    </row>
    <row r="482" spans="1:11" ht="12.75" hidden="1">
      <c r="A482" s="5"/>
      <c r="B482" s="258">
        <v>38991</v>
      </c>
      <c r="C482" s="37"/>
      <c r="D482" s="29">
        <f t="shared" si="5"/>
        <v>0</v>
      </c>
      <c r="E482" s="29">
        <f t="shared" si="5"/>
        <v>0</v>
      </c>
      <c r="F482" s="29">
        <f t="shared" si="5"/>
        <v>0</v>
      </c>
      <c r="G482" s="29">
        <f t="shared" si="5"/>
        <v>0</v>
      </c>
      <c r="H482" s="29">
        <f t="shared" si="5"/>
        <v>2</v>
      </c>
      <c r="I482" s="29">
        <f t="shared" si="5"/>
        <v>13.622246</v>
      </c>
      <c r="J482" s="29">
        <f t="shared" si="5"/>
        <v>162</v>
      </c>
      <c r="K482" s="29">
        <f t="shared" si="5"/>
        <v>45.972475</v>
      </c>
    </row>
    <row r="483" spans="1:11" ht="12.75" hidden="1">
      <c r="A483" s="5"/>
      <c r="B483" s="258">
        <v>39022</v>
      </c>
      <c r="C483" s="37"/>
      <c r="D483" s="29">
        <f t="shared" si="5"/>
        <v>0</v>
      </c>
      <c r="E483" s="29">
        <f t="shared" si="5"/>
        <v>0</v>
      </c>
      <c r="F483" s="29">
        <f t="shared" si="5"/>
        <v>0</v>
      </c>
      <c r="G483" s="29">
        <f t="shared" si="5"/>
        <v>0</v>
      </c>
      <c r="H483" s="29">
        <f t="shared" si="5"/>
        <v>2</v>
      </c>
      <c r="I483" s="29">
        <f t="shared" si="5"/>
        <v>13.622246</v>
      </c>
      <c r="J483" s="29">
        <f t="shared" si="5"/>
        <v>162</v>
      </c>
      <c r="K483" s="29">
        <f t="shared" si="5"/>
        <v>45.195419</v>
      </c>
    </row>
    <row r="484" spans="1:11" ht="12.75" hidden="1">
      <c r="A484" s="5"/>
      <c r="B484" s="258">
        <v>39052</v>
      </c>
      <c r="C484" s="37"/>
      <c r="D484" s="29">
        <v>0</v>
      </c>
      <c r="E484" s="29">
        <f aca="true" t="shared" si="6" ref="E484:K484">+E623+E762</f>
        <v>0</v>
      </c>
      <c r="F484" s="29">
        <f t="shared" si="6"/>
        <v>0</v>
      </c>
      <c r="G484" s="29">
        <f t="shared" si="6"/>
        <v>0</v>
      </c>
      <c r="H484" s="29">
        <f t="shared" si="6"/>
        <v>2</v>
      </c>
      <c r="I484" s="29">
        <f t="shared" si="6"/>
        <v>13.622246</v>
      </c>
      <c r="J484" s="29">
        <f t="shared" si="6"/>
        <v>162</v>
      </c>
      <c r="K484" s="29">
        <f t="shared" si="6"/>
        <v>45.380017</v>
      </c>
    </row>
    <row r="485" spans="1:11" ht="12.75" hidden="1">
      <c r="A485" s="5"/>
      <c r="B485" s="258">
        <v>39083</v>
      </c>
      <c r="C485" s="37"/>
      <c r="D485" s="29">
        <v>0</v>
      </c>
      <c r="E485" s="29">
        <v>0</v>
      </c>
      <c r="F485" s="29">
        <v>0</v>
      </c>
      <c r="G485" s="29">
        <v>0</v>
      </c>
      <c r="H485" s="29">
        <v>2</v>
      </c>
      <c r="I485" s="29">
        <v>13.622246</v>
      </c>
      <c r="J485" s="29">
        <v>161</v>
      </c>
      <c r="K485" s="29">
        <v>39.839177</v>
      </c>
    </row>
    <row r="486" spans="1:11" ht="12.75" hidden="1">
      <c r="A486" s="5"/>
      <c r="B486" s="258">
        <v>39114</v>
      </c>
      <c r="C486" s="37"/>
      <c r="D486" s="29">
        <v>0</v>
      </c>
      <c r="E486" s="29">
        <v>0</v>
      </c>
      <c r="F486" s="29">
        <v>0</v>
      </c>
      <c r="G486" s="29">
        <v>0</v>
      </c>
      <c r="H486" s="29">
        <v>2</v>
      </c>
      <c r="I486" s="29">
        <v>13.622246</v>
      </c>
      <c r="J486" s="29">
        <v>161</v>
      </c>
      <c r="K486" s="29">
        <v>40.625435</v>
      </c>
    </row>
    <row r="487" spans="1:11" ht="12.75" hidden="1">
      <c r="A487" s="5"/>
      <c r="B487" s="258">
        <v>39142</v>
      </c>
      <c r="C487" s="37"/>
      <c r="D487" s="29">
        <v>0</v>
      </c>
      <c r="E487" s="29">
        <v>0</v>
      </c>
      <c r="F487" s="29">
        <v>0</v>
      </c>
      <c r="G487" s="29">
        <v>0</v>
      </c>
      <c r="H487" s="29">
        <v>2</v>
      </c>
      <c r="I487" s="29">
        <v>13.622246</v>
      </c>
      <c r="J487" s="29">
        <v>159</v>
      </c>
      <c r="K487" s="29">
        <v>39.760914</v>
      </c>
    </row>
    <row r="488" spans="1:11" ht="12.75" hidden="1">
      <c r="A488" s="5"/>
      <c r="B488" s="258">
        <v>39173</v>
      </c>
      <c r="C488" s="37"/>
      <c r="D488" s="29">
        <v>0</v>
      </c>
      <c r="E488" s="29">
        <v>0</v>
      </c>
      <c r="F488" s="29">
        <v>0</v>
      </c>
      <c r="G488" s="29">
        <v>0</v>
      </c>
      <c r="H488" s="29">
        <v>2</v>
      </c>
      <c r="I488" s="29">
        <v>13.622246</v>
      </c>
      <c r="J488" s="29">
        <v>158</v>
      </c>
      <c r="K488" s="29">
        <v>43.102389</v>
      </c>
    </row>
    <row r="489" spans="1:11" ht="12.75" hidden="1">
      <c r="A489" s="5"/>
      <c r="B489" s="258">
        <v>39203</v>
      </c>
      <c r="C489" s="37"/>
      <c r="D489" s="29">
        <v>0</v>
      </c>
      <c r="E489" s="29">
        <v>0</v>
      </c>
      <c r="F489" s="29">
        <v>0</v>
      </c>
      <c r="G489" s="29">
        <v>0</v>
      </c>
      <c r="H489" s="29">
        <v>2</v>
      </c>
      <c r="I489" s="29">
        <v>13.622246</v>
      </c>
      <c r="J489" s="29">
        <v>158</v>
      </c>
      <c r="K489" s="29">
        <v>43.563649</v>
      </c>
    </row>
    <row r="490" spans="1:11" ht="12.75" hidden="1">
      <c r="A490" s="5"/>
      <c r="B490" s="258">
        <v>39234</v>
      </c>
      <c r="C490" s="37"/>
      <c r="D490" s="29">
        <v>0</v>
      </c>
      <c r="E490" s="29">
        <v>0</v>
      </c>
      <c r="F490" s="29">
        <v>0</v>
      </c>
      <c r="G490" s="29">
        <v>0</v>
      </c>
      <c r="H490" s="29">
        <v>2</v>
      </c>
      <c r="I490" s="29">
        <v>13.622246</v>
      </c>
      <c r="J490" s="29">
        <v>158</v>
      </c>
      <c r="K490" s="29">
        <v>43.225602</v>
      </c>
    </row>
    <row r="491" spans="1:11" ht="12.75" hidden="1">
      <c r="A491" s="5"/>
      <c r="B491" s="258">
        <v>39264</v>
      </c>
      <c r="C491" s="37"/>
      <c r="D491" s="29">
        <v>0</v>
      </c>
      <c r="E491" s="29">
        <v>0</v>
      </c>
      <c r="F491" s="29">
        <v>0</v>
      </c>
      <c r="G491" s="29">
        <v>0</v>
      </c>
      <c r="H491" s="29">
        <v>2</v>
      </c>
      <c r="I491" s="29">
        <v>14.260085</v>
      </c>
      <c r="J491" s="29">
        <v>157</v>
      </c>
      <c r="K491" s="29">
        <v>43.667378</v>
      </c>
    </row>
    <row r="492" spans="1:11" ht="12.75" hidden="1">
      <c r="A492" s="5"/>
      <c r="B492" s="258">
        <v>39295</v>
      </c>
      <c r="C492" s="37"/>
      <c r="D492" s="29">
        <v>0</v>
      </c>
      <c r="E492" s="29">
        <v>0</v>
      </c>
      <c r="F492" s="29">
        <v>0</v>
      </c>
      <c r="G492" s="29">
        <v>0</v>
      </c>
      <c r="H492" s="29">
        <v>2</v>
      </c>
      <c r="I492" s="29">
        <v>14.260467</v>
      </c>
      <c r="J492" s="29">
        <v>156</v>
      </c>
      <c r="K492" s="29">
        <v>44.464745</v>
      </c>
    </row>
    <row r="493" spans="1:11" ht="12.75" hidden="1">
      <c r="A493" s="5"/>
      <c r="B493" s="258">
        <v>39326</v>
      </c>
      <c r="C493" s="37"/>
      <c r="D493" s="29">
        <v>0</v>
      </c>
      <c r="E493" s="29">
        <v>0</v>
      </c>
      <c r="F493" s="29">
        <v>0</v>
      </c>
      <c r="G493" s="29">
        <v>0</v>
      </c>
      <c r="H493" s="29">
        <v>2</v>
      </c>
      <c r="I493" s="29">
        <v>14.260467</v>
      </c>
      <c r="J493" s="29">
        <v>156</v>
      </c>
      <c r="K493" s="29">
        <v>44.197134</v>
      </c>
    </row>
    <row r="494" spans="1:11" ht="12.75" hidden="1">
      <c r="A494" s="5"/>
      <c r="B494" s="258">
        <v>39356</v>
      </c>
      <c r="C494" s="37"/>
      <c r="D494" s="29">
        <v>0</v>
      </c>
      <c r="E494" s="29">
        <v>0</v>
      </c>
      <c r="F494" s="29">
        <v>0</v>
      </c>
      <c r="G494" s="29">
        <v>0</v>
      </c>
      <c r="H494" s="29">
        <v>2</v>
      </c>
      <c r="I494" s="29">
        <v>14.260467</v>
      </c>
      <c r="J494" s="29">
        <v>156</v>
      </c>
      <c r="K494" s="29">
        <v>44.622295</v>
      </c>
    </row>
    <row r="495" spans="1:11" ht="12.75" hidden="1">
      <c r="A495" s="5"/>
      <c r="B495" s="258">
        <v>39387</v>
      </c>
      <c r="C495" s="37"/>
      <c r="D495" s="29">
        <v>0</v>
      </c>
      <c r="E495" s="29">
        <v>0</v>
      </c>
      <c r="F495" s="29">
        <v>0</v>
      </c>
      <c r="G495" s="29">
        <v>0</v>
      </c>
      <c r="H495" s="29">
        <v>2</v>
      </c>
      <c r="I495" s="29">
        <v>14.260467</v>
      </c>
      <c r="J495" s="29">
        <v>155</v>
      </c>
      <c r="K495" s="29">
        <v>40.402045</v>
      </c>
    </row>
    <row r="496" spans="1:11" ht="12.75" hidden="1">
      <c r="A496" s="5"/>
      <c r="B496" s="258">
        <v>39417</v>
      </c>
      <c r="C496" s="37"/>
      <c r="D496" s="29">
        <v>0</v>
      </c>
      <c r="E496" s="29">
        <v>0</v>
      </c>
      <c r="F496" s="29">
        <v>0</v>
      </c>
      <c r="G496" s="29">
        <v>0</v>
      </c>
      <c r="H496" s="29">
        <v>2</v>
      </c>
      <c r="I496" s="29">
        <v>14.260467</v>
      </c>
      <c r="J496" s="29">
        <v>155</v>
      </c>
      <c r="K496" s="29">
        <v>40.913201</v>
      </c>
    </row>
    <row r="497" spans="1:11" ht="12.75">
      <c r="A497" s="5"/>
      <c r="B497" s="258">
        <v>39448</v>
      </c>
      <c r="C497" s="37"/>
      <c r="D497" s="29">
        <v>0</v>
      </c>
      <c r="E497" s="29">
        <v>0</v>
      </c>
      <c r="F497" s="29">
        <v>0</v>
      </c>
      <c r="G497" s="29">
        <v>0</v>
      </c>
      <c r="H497" s="29">
        <v>2</v>
      </c>
      <c r="I497" s="29">
        <v>14.260467</v>
      </c>
      <c r="J497" s="29">
        <v>155</v>
      </c>
      <c r="K497" s="29">
        <v>40.717387</v>
      </c>
    </row>
    <row r="498" spans="1:11" ht="12.75">
      <c r="A498" s="5"/>
      <c r="B498" s="258">
        <v>39479</v>
      </c>
      <c r="C498" s="37"/>
      <c r="D498" s="29">
        <v>0</v>
      </c>
      <c r="E498" s="29">
        <v>0</v>
      </c>
      <c r="F498" s="29">
        <v>0</v>
      </c>
      <c r="G498" s="29">
        <v>0</v>
      </c>
      <c r="H498" s="29">
        <v>2</v>
      </c>
      <c r="I498" s="29">
        <v>14.260467</v>
      </c>
      <c r="J498" s="29">
        <v>155</v>
      </c>
      <c r="K498" s="29">
        <v>41.338191</v>
      </c>
    </row>
    <row r="499" spans="1:11" ht="12.75">
      <c r="A499" s="5"/>
      <c r="B499" s="258">
        <v>39508</v>
      </c>
      <c r="C499" s="37"/>
      <c r="D499" s="29">
        <v>0</v>
      </c>
      <c r="E499" s="29">
        <v>0</v>
      </c>
      <c r="F499" s="29">
        <v>0</v>
      </c>
      <c r="G499" s="29">
        <v>0</v>
      </c>
      <c r="H499" s="29">
        <v>2</v>
      </c>
      <c r="I499" s="29">
        <v>14.260467</v>
      </c>
      <c r="J499" s="29">
        <v>155</v>
      </c>
      <c r="K499" s="29">
        <v>42.862983</v>
      </c>
    </row>
    <row r="500" spans="1:11" ht="12.75">
      <c r="A500" s="5"/>
      <c r="B500" s="258">
        <v>39539</v>
      </c>
      <c r="C500" s="37"/>
      <c r="D500" s="29">
        <v>0</v>
      </c>
      <c r="E500" s="29">
        <v>0</v>
      </c>
      <c r="F500" s="29">
        <v>0</v>
      </c>
      <c r="G500" s="29">
        <v>0</v>
      </c>
      <c r="H500" s="29">
        <v>2</v>
      </c>
      <c r="I500" s="29">
        <v>14.260467</v>
      </c>
      <c r="J500" s="29">
        <v>154</v>
      </c>
      <c r="K500" s="29">
        <v>46.559388</v>
      </c>
    </row>
    <row r="501" spans="1:11" ht="12.75">
      <c r="A501" s="5"/>
      <c r="B501" s="258">
        <v>39569</v>
      </c>
      <c r="C501" s="37"/>
      <c r="D501" s="29">
        <v>0</v>
      </c>
      <c r="E501" s="29">
        <v>0</v>
      </c>
      <c r="F501" s="29">
        <v>0</v>
      </c>
      <c r="G501" s="29">
        <v>0</v>
      </c>
      <c r="H501" s="29">
        <v>2</v>
      </c>
      <c r="I501" s="29">
        <v>14.260467</v>
      </c>
      <c r="J501" s="29">
        <v>154</v>
      </c>
      <c r="K501" s="29">
        <v>48.286402</v>
      </c>
    </row>
    <row r="502" spans="1:11" ht="12.75">
      <c r="A502" s="5"/>
      <c r="B502" s="258">
        <v>39600</v>
      </c>
      <c r="C502" s="37"/>
      <c r="D502" s="29">
        <v>0</v>
      </c>
      <c r="E502" s="29">
        <v>0</v>
      </c>
      <c r="F502" s="29">
        <v>0</v>
      </c>
      <c r="G502" s="29">
        <v>0</v>
      </c>
      <c r="H502" s="29">
        <v>2</v>
      </c>
      <c r="I502" s="29">
        <v>14.260467</v>
      </c>
      <c r="J502" s="29">
        <v>154</v>
      </c>
      <c r="K502" s="29">
        <v>48.829297</v>
      </c>
    </row>
    <row r="503" spans="1:11" ht="12.75">
      <c r="A503" s="5"/>
      <c r="B503" s="258">
        <v>39630</v>
      </c>
      <c r="C503" s="29"/>
      <c r="D503" s="29">
        <v>0</v>
      </c>
      <c r="E503" s="29">
        <v>0</v>
      </c>
      <c r="F503" s="29">
        <v>0</v>
      </c>
      <c r="G503" s="29">
        <v>0</v>
      </c>
      <c r="H503" s="29">
        <v>2</v>
      </c>
      <c r="I503" s="29">
        <v>15.769544</v>
      </c>
      <c r="J503" s="29">
        <v>152</v>
      </c>
      <c r="K503" s="29">
        <v>49.431736</v>
      </c>
    </row>
    <row r="504" spans="1:11" ht="12.75">
      <c r="A504" s="5"/>
      <c r="B504" s="258">
        <v>39661</v>
      </c>
      <c r="C504" s="29"/>
      <c r="D504" s="29">
        <v>0</v>
      </c>
      <c r="E504" s="29">
        <v>0</v>
      </c>
      <c r="F504" s="29">
        <v>0</v>
      </c>
      <c r="G504" s="29">
        <v>0</v>
      </c>
      <c r="H504" s="29">
        <v>2</v>
      </c>
      <c r="I504" s="29">
        <v>15.770425</v>
      </c>
      <c r="J504" s="29">
        <v>152</v>
      </c>
      <c r="K504" s="29">
        <v>48.590583</v>
      </c>
    </row>
    <row r="505" spans="1:12" ht="12.75">
      <c r="A505" s="5"/>
      <c r="B505" s="258">
        <v>39692</v>
      </c>
      <c r="C505" s="29"/>
      <c r="D505" s="29">
        <v>0</v>
      </c>
      <c r="E505" s="29">
        <v>0</v>
      </c>
      <c r="F505" s="29">
        <v>0</v>
      </c>
      <c r="G505" s="29">
        <v>0</v>
      </c>
      <c r="H505" s="29">
        <v>2</v>
      </c>
      <c r="I505" s="29">
        <v>15.770425</v>
      </c>
      <c r="J505" s="29">
        <v>152</v>
      </c>
      <c r="K505" s="29">
        <v>49.190953</v>
      </c>
      <c r="L505" s="266"/>
    </row>
    <row r="506" spans="1:12" ht="12.75">
      <c r="A506" s="5"/>
      <c r="B506" s="258">
        <v>39722</v>
      </c>
      <c r="C506" s="29"/>
      <c r="D506" s="29">
        <v>0</v>
      </c>
      <c r="E506" s="29">
        <v>0</v>
      </c>
      <c r="F506" s="29">
        <v>0</v>
      </c>
      <c r="G506" s="29">
        <v>0</v>
      </c>
      <c r="H506" s="29">
        <v>2</v>
      </c>
      <c r="I506" s="29">
        <v>15.770425</v>
      </c>
      <c r="J506" s="29">
        <v>152</v>
      </c>
      <c r="K506" s="29">
        <v>50.58423</v>
      </c>
      <c r="L506" s="266"/>
    </row>
    <row r="507" spans="1:12" ht="12.75">
      <c r="A507" s="5"/>
      <c r="B507" s="258">
        <v>39753</v>
      </c>
      <c r="C507" s="29"/>
      <c r="D507" s="29">
        <v>0</v>
      </c>
      <c r="E507" s="29">
        <v>0</v>
      </c>
      <c r="F507" s="29">
        <v>0</v>
      </c>
      <c r="G507" s="29">
        <v>0</v>
      </c>
      <c r="H507" s="29">
        <v>2</v>
      </c>
      <c r="I507" s="29">
        <v>15.770425</v>
      </c>
      <c r="J507" s="29">
        <v>152</v>
      </c>
      <c r="K507" s="29">
        <v>49.47676</v>
      </c>
      <c r="L507" s="266"/>
    </row>
    <row r="508" spans="1:12" ht="12.75">
      <c r="A508" s="5"/>
      <c r="B508" s="258">
        <v>39783</v>
      </c>
      <c r="C508" s="29"/>
      <c r="D508" s="29">
        <v>0</v>
      </c>
      <c r="E508" s="29">
        <v>0</v>
      </c>
      <c r="F508" s="29">
        <v>0</v>
      </c>
      <c r="G508" s="29">
        <v>0</v>
      </c>
      <c r="H508" s="29">
        <v>2</v>
      </c>
      <c r="I508" s="29">
        <v>15.761584</v>
      </c>
      <c r="J508" s="29">
        <v>151</v>
      </c>
      <c r="K508" s="29">
        <v>49.945907</v>
      </c>
      <c r="L508" s="266"/>
    </row>
    <row r="509" spans="1:12" ht="12.75">
      <c r="A509" s="5"/>
      <c r="B509" s="258">
        <v>39814</v>
      </c>
      <c r="C509" s="29"/>
      <c r="D509" s="29">
        <v>0</v>
      </c>
      <c r="E509" s="29">
        <v>0</v>
      </c>
      <c r="F509" s="29">
        <v>0</v>
      </c>
      <c r="G509" s="29">
        <v>0</v>
      </c>
      <c r="H509" s="29">
        <v>2</v>
      </c>
      <c r="I509" s="29">
        <v>15.770425</v>
      </c>
      <c r="J509" s="29">
        <v>151</v>
      </c>
      <c r="K509" s="29">
        <v>50.582406</v>
      </c>
      <c r="L509" s="266"/>
    </row>
    <row r="510" spans="1:12" ht="12.75">
      <c r="A510" s="5"/>
      <c r="B510" s="258">
        <v>39845</v>
      </c>
      <c r="C510" s="29"/>
      <c r="D510" s="29">
        <v>0</v>
      </c>
      <c r="E510" s="29">
        <v>0</v>
      </c>
      <c r="F510" s="29">
        <v>0</v>
      </c>
      <c r="G510" s="29">
        <v>0</v>
      </c>
      <c r="H510" s="29">
        <v>2</v>
      </c>
      <c r="I510" s="29">
        <v>15.770425</v>
      </c>
      <c r="J510" s="29">
        <v>151</v>
      </c>
      <c r="K510" s="29">
        <v>50.120605</v>
      </c>
      <c r="L510" s="266"/>
    </row>
    <row r="511" spans="1:12" ht="12.75">
      <c r="A511" s="5"/>
      <c r="B511" s="258">
        <v>39873</v>
      </c>
      <c r="C511" s="29"/>
      <c r="D511" s="29">
        <v>0</v>
      </c>
      <c r="E511" s="29">
        <v>0</v>
      </c>
      <c r="F511" s="29">
        <v>0</v>
      </c>
      <c r="G511" s="29">
        <v>0</v>
      </c>
      <c r="H511" s="29">
        <v>2</v>
      </c>
      <c r="I511" s="29">
        <v>15.770425</v>
      </c>
      <c r="J511" s="29">
        <v>149</v>
      </c>
      <c r="K511" s="29">
        <v>50.576047</v>
      </c>
      <c r="L511" s="266"/>
    </row>
    <row r="512" spans="1:12" ht="12.75">
      <c r="A512" s="5"/>
      <c r="B512" s="258">
        <v>39904</v>
      </c>
      <c r="C512" s="37"/>
      <c r="D512" s="29">
        <v>0</v>
      </c>
      <c r="E512" s="29">
        <v>0</v>
      </c>
      <c r="F512" s="29">
        <v>0</v>
      </c>
      <c r="G512" s="29">
        <v>0</v>
      </c>
      <c r="H512" s="29">
        <v>2</v>
      </c>
      <c r="I512" s="29">
        <v>15.770425</v>
      </c>
      <c r="J512" s="29">
        <v>149</v>
      </c>
      <c r="K512" s="29">
        <v>73.420174</v>
      </c>
      <c r="L512" s="266"/>
    </row>
    <row r="513" spans="1:12" ht="12.75">
      <c r="A513" s="5"/>
      <c r="B513" s="258">
        <v>39934</v>
      </c>
      <c r="C513" s="37"/>
      <c r="D513" s="29">
        <v>0</v>
      </c>
      <c r="E513" s="29">
        <v>0</v>
      </c>
      <c r="F513" s="29">
        <v>0</v>
      </c>
      <c r="G513" s="29">
        <v>0</v>
      </c>
      <c r="H513" s="29">
        <v>2</v>
      </c>
      <c r="I513" s="29">
        <v>15.770425</v>
      </c>
      <c r="J513" s="29">
        <v>149</v>
      </c>
      <c r="K513" s="29">
        <v>77.170019</v>
      </c>
      <c r="L513" s="266"/>
    </row>
    <row r="514" spans="1:12" ht="12.75">
      <c r="A514" s="5"/>
      <c r="B514" s="258">
        <v>39965</v>
      </c>
      <c r="C514" s="37"/>
      <c r="D514" s="29">
        <v>0</v>
      </c>
      <c r="E514" s="29">
        <v>0</v>
      </c>
      <c r="F514" s="29">
        <v>0</v>
      </c>
      <c r="G514" s="29">
        <v>0</v>
      </c>
      <c r="H514" s="29">
        <v>2</v>
      </c>
      <c r="I514" s="29">
        <v>15.770425</v>
      </c>
      <c r="J514" s="29">
        <v>149</v>
      </c>
      <c r="K514" s="29">
        <v>55.032876</v>
      </c>
      <c r="L514" s="266"/>
    </row>
    <row r="515" spans="1:12" ht="12.75">
      <c r="A515" s="5"/>
      <c r="B515" s="258">
        <v>39995</v>
      </c>
      <c r="C515" s="37"/>
      <c r="D515" s="29">
        <v>0</v>
      </c>
      <c r="E515" s="29">
        <v>0</v>
      </c>
      <c r="F515" s="29">
        <v>0</v>
      </c>
      <c r="G515" s="29">
        <v>0</v>
      </c>
      <c r="H515" s="29">
        <v>2</v>
      </c>
      <c r="I515" s="29">
        <v>16.308069</v>
      </c>
      <c r="J515" s="29">
        <v>148</v>
      </c>
      <c r="K515" s="29">
        <v>55.66434</v>
      </c>
      <c r="L515" s="266"/>
    </row>
    <row r="516" spans="1:12" ht="12.75">
      <c r="A516" s="5"/>
      <c r="B516" s="258">
        <v>40026</v>
      </c>
      <c r="C516" s="37"/>
      <c r="D516" s="29">
        <v>0</v>
      </c>
      <c r="E516" s="29">
        <v>0</v>
      </c>
      <c r="F516" s="29">
        <v>0</v>
      </c>
      <c r="G516" s="29">
        <v>0</v>
      </c>
      <c r="H516" s="29">
        <v>2</v>
      </c>
      <c r="I516" s="29">
        <v>16.308257</v>
      </c>
      <c r="J516" s="29">
        <v>146</v>
      </c>
      <c r="K516" s="29">
        <v>56.243701</v>
      </c>
      <c r="L516" s="266"/>
    </row>
    <row r="517" spans="1:12" ht="12.75">
      <c r="A517" s="5"/>
      <c r="B517" s="258">
        <v>40057</v>
      </c>
      <c r="C517" s="37"/>
      <c r="D517" s="29">
        <v>0</v>
      </c>
      <c r="E517" s="29">
        <v>0</v>
      </c>
      <c r="F517" s="29">
        <v>0</v>
      </c>
      <c r="G517" s="29">
        <v>0</v>
      </c>
      <c r="H517" s="29">
        <v>2</v>
      </c>
      <c r="I517" s="29">
        <v>16.308257</v>
      </c>
      <c r="J517" s="29">
        <v>146</v>
      </c>
      <c r="K517" s="29">
        <v>56.790676</v>
      </c>
      <c r="L517" s="266"/>
    </row>
    <row r="518" spans="1:12" ht="12.75">
      <c r="A518" s="5"/>
      <c r="B518" s="258">
        <v>40087</v>
      </c>
      <c r="C518" s="37"/>
      <c r="D518" s="29">
        <v>0</v>
      </c>
      <c r="E518" s="29">
        <v>0</v>
      </c>
      <c r="F518" s="29">
        <v>0</v>
      </c>
      <c r="G518" s="29">
        <v>0</v>
      </c>
      <c r="H518" s="29">
        <v>2</v>
      </c>
      <c r="I518" s="29">
        <v>16.308257</v>
      </c>
      <c r="J518" s="29">
        <v>145</v>
      </c>
      <c r="K518" s="29">
        <v>57.082894</v>
      </c>
      <c r="L518" s="266"/>
    </row>
    <row r="519" spans="1:12" ht="12.75">
      <c r="A519" s="5"/>
      <c r="B519" s="258">
        <v>40118</v>
      </c>
      <c r="C519" s="37"/>
      <c r="D519" s="29">
        <v>0</v>
      </c>
      <c r="E519" s="29">
        <v>0</v>
      </c>
      <c r="F519" s="29">
        <v>0</v>
      </c>
      <c r="G519" s="29">
        <v>0</v>
      </c>
      <c r="H519" s="29">
        <v>2</v>
      </c>
      <c r="I519" s="29">
        <v>16.308257</v>
      </c>
      <c r="J519" s="29">
        <v>145</v>
      </c>
      <c r="K519" s="29">
        <v>60.357684</v>
      </c>
      <c r="L519" s="266"/>
    </row>
    <row r="520" spans="1:12" ht="12.75">
      <c r="A520" s="5"/>
      <c r="B520" s="258">
        <v>40148</v>
      </c>
      <c r="C520" s="37"/>
      <c r="D520" s="29">
        <v>0</v>
      </c>
      <c r="E520" s="29">
        <v>0</v>
      </c>
      <c r="F520" s="29">
        <v>0</v>
      </c>
      <c r="G520" s="29">
        <v>0</v>
      </c>
      <c r="H520" s="29">
        <v>2</v>
      </c>
      <c r="I520" s="29">
        <v>16.308257</v>
      </c>
      <c r="J520" s="29">
        <v>145</v>
      </c>
      <c r="K520" s="29">
        <v>58.228108</v>
      </c>
      <c r="L520" s="266"/>
    </row>
    <row r="521" spans="1:12" ht="12.75">
      <c r="A521" s="5"/>
      <c r="B521" s="258">
        <v>40179</v>
      </c>
      <c r="C521" s="37"/>
      <c r="D521" s="29">
        <v>0</v>
      </c>
      <c r="E521" s="29">
        <v>0</v>
      </c>
      <c r="F521" s="29">
        <v>0</v>
      </c>
      <c r="G521" s="29">
        <v>0</v>
      </c>
      <c r="H521" s="29">
        <v>2</v>
      </c>
      <c r="I521" s="29">
        <v>16.308257</v>
      </c>
      <c r="J521" s="29">
        <v>145</v>
      </c>
      <c r="K521" s="29">
        <v>58.840232</v>
      </c>
      <c r="L521" s="266"/>
    </row>
    <row r="522" spans="1:12" ht="12.75">
      <c r="A522" s="5"/>
      <c r="B522" s="258">
        <v>40210</v>
      </c>
      <c r="C522" s="37"/>
      <c r="D522" s="29">
        <v>0</v>
      </c>
      <c r="E522" s="29">
        <v>0</v>
      </c>
      <c r="F522" s="29">
        <v>0</v>
      </c>
      <c r="G522" s="29">
        <v>0</v>
      </c>
      <c r="H522" s="29">
        <v>2</v>
      </c>
      <c r="I522" s="29">
        <v>16.308257</v>
      </c>
      <c r="J522" s="29">
        <v>144</v>
      </c>
      <c r="K522" s="29">
        <v>59.269149</v>
      </c>
      <c r="L522" s="266"/>
    </row>
    <row r="523" spans="1:12" ht="12.75">
      <c r="A523" s="5"/>
      <c r="B523" s="258">
        <v>40238</v>
      </c>
      <c r="C523" s="37"/>
      <c r="D523" s="29">
        <v>0</v>
      </c>
      <c r="E523" s="29">
        <v>0</v>
      </c>
      <c r="F523" s="29">
        <v>0</v>
      </c>
      <c r="G523" s="29">
        <v>0</v>
      </c>
      <c r="H523" s="29">
        <v>2</v>
      </c>
      <c r="I523" s="29">
        <v>16.308257</v>
      </c>
      <c r="J523" s="29">
        <v>144</v>
      </c>
      <c r="K523" s="29">
        <v>54.226042</v>
      </c>
      <c r="L523" s="266"/>
    </row>
    <row r="524" spans="1:12" ht="12.75">
      <c r="A524" s="5"/>
      <c r="B524" s="258">
        <v>40269</v>
      </c>
      <c r="C524" s="37"/>
      <c r="D524" s="29">
        <v>0</v>
      </c>
      <c r="E524" s="29">
        <v>0</v>
      </c>
      <c r="F524" s="29">
        <v>0</v>
      </c>
      <c r="G524" s="29">
        <v>0</v>
      </c>
      <c r="H524" s="29">
        <v>2</v>
      </c>
      <c r="I524" s="29">
        <v>16.308257</v>
      </c>
      <c r="J524" s="29">
        <v>144</v>
      </c>
      <c r="K524" s="29">
        <v>57.818366</v>
      </c>
      <c r="L524" s="266"/>
    </row>
    <row r="525" spans="1:12" ht="12.75">
      <c r="A525" s="5"/>
      <c r="B525" s="258">
        <v>40299</v>
      </c>
      <c r="C525" s="37"/>
      <c r="D525" s="29">
        <v>0</v>
      </c>
      <c r="E525" s="29">
        <v>0</v>
      </c>
      <c r="F525" s="29">
        <v>0</v>
      </c>
      <c r="G525" s="29">
        <v>0</v>
      </c>
      <c r="H525" s="29">
        <v>2</v>
      </c>
      <c r="I525" s="29">
        <v>16.308257</v>
      </c>
      <c r="J525" s="29">
        <v>144</v>
      </c>
      <c r="K525" s="29">
        <v>58.794556</v>
      </c>
      <c r="L525" s="266"/>
    </row>
    <row r="526" spans="1:12" ht="12.75">
      <c r="A526" s="5"/>
      <c r="B526" s="258">
        <v>40330</v>
      </c>
      <c r="C526" s="37"/>
      <c r="D526" s="29">
        <v>0</v>
      </c>
      <c r="E526" s="29">
        <v>0</v>
      </c>
      <c r="F526" s="29">
        <v>0</v>
      </c>
      <c r="G526" s="29">
        <v>0</v>
      </c>
      <c r="H526" s="29">
        <v>2</v>
      </c>
      <c r="I526" s="29">
        <v>16.37611</v>
      </c>
      <c r="J526" s="29">
        <v>144</v>
      </c>
      <c r="K526" s="29">
        <v>59.248863</v>
      </c>
      <c r="L526" s="266"/>
    </row>
    <row r="527" spans="1:12" ht="12.75">
      <c r="A527" s="5"/>
      <c r="B527" s="258">
        <v>40360</v>
      </c>
      <c r="C527" s="37"/>
      <c r="D527" s="29">
        <v>0</v>
      </c>
      <c r="E527" s="29">
        <v>0</v>
      </c>
      <c r="F527" s="29">
        <v>0</v>
      </c>
      <c r="G527" s="29">
        <v>0</v>
      </c>
      <c r="H527" s="29">
        <v>2</v>
      </c>
      <c r="I527" s="29">
        <v>16.601507</v>
      </c>
      <c r="J527" s="29">
        <v>144</v>
      </c>
      <c r="K527" s="29">
        <v>58.064527</v>
      </c>
      <c r="L527" s="266"/>
    </row>
    <row r="528" spans="1:12" ht="12.75">
      <c r="A528" s="5"/>
      <c r="B528" s="258">
        <v>40391</v>
      </c>
      <c r="C528" s="37"/>
      <c r="D528" s="29">
        <v>0</v>
      </c>
      <c r="E528" s="29">
        <v>0</v>
      </c>
      <c r="F528" s="29">
        <v>0</v>
      </c>
      <c r="G528" s="29">
        <v>0</v>
      </c>
      <c r="H528" s="29">
        <v>2</v>
      </c>
      <c r="I528" s="29">
        <v>16.60167</v>
      </c>
      <c r="J528" s="29">
        <v>144</v>
      </c>
      <c r="K528" s="29">
        <v>58.591094</v>
      </c>
      <c r="L528" s="266"/>
    </row>
    <row r="529" spans="1:12" ht="12.75">
      <c r="A529" s="5"/>
      <c r="B529" s="258">
        <v>40422</v>
      </c>
      <c r="C529" s="37"/>
      <c r="D529" s="29">
        <v>0</v>
      </c>
      <c r="E529" s="29">
        <v>0</v>
      </c>
      <c r="F529" s="29">
        <v>0</v>
      </c>
      <c r="G529" s="29">
        <v>0</v>
      </c>
      <c r="H529" s="29">
        <v>2</v>
      </c>
      <c r="I529" s="29">
        <v>16.60167</v>
      </c>
      <c r="J529" s="29">
        <v>144</v>
      </c>
      <c r="K529" s="29">
        <v>58.967867</v>
      </c>
      <c r="L529" s="266"/>
    </row>
    <row r="530" spans="1:12" ht="12.75">
      <c r="A530" s="5"/>
      <c r="B530" s="258">
        <v>40452</v>
      </c>
      <c r="C530" s="37"/>
      <c r="D530" s="29">
        <v>0</v>
      </c>
      <c r="E530" s="29">
        <v>0</v>
      </c>
      <c r="F530" s="29">
        <v>0</v>
      </c>
      <c r="G530" s="29">
        <v>0</v>
      </c>
      <c r="H530" s="29">
        <v>2</v>
      </c>
      <c r="I530" s="29">
        <v>16.60167</v>
      </c>
      <c r="J530" s="29">
        <v>144</v>
      </c>
      <c r="K530" s="29">
        <v>60.058902</v>
      </c>
      <c r="L530" s="266"/>
    </row>
    <row r="531" spans="1:12" ht="12.75">
      <c r="A531" s="5"/>
      <c r="B531" s="258">
        <v>40483</v>
      </c>
      <c r="C531" s="37"/>
      <c r="D531" s="29">
        <v>0</v>
      </c>
      <c r="E531" s="29">
        <v>0</v>
      </c>
      <c r="F531" s="29">
        <v>0</v>
      </c>
      <c r="G531" s="29">
        <v>0</v>
      </c>
      <c r="H531" s="29">
        <v>2</v>
      </c>
      <c r="I531" s="29">
        <v>16.60167</v>
      </c>
      <c r="J531" s="29">
        <v>144</v>
      </c>
      <c r="K531" s="29">
        <v>58.094671</v>
      </c>
      <c r="L531" s="266"/>
    </row>
    <row r="532" spans="1:11" ht="12.75">
      <c r="A532" s="5"/>
      <c r="B532" s="258">
        <v>40513</v>
      </c>
      <c r="C532" s="37"/>
      <c r="D532" s="29">
        <v>0</v>
      </c>
      <c r="E532" s="29">
        <v>0</v>
      </c>
      <c r="F532" s="29">
        <v>0</v>
      </c>
      <c r="G532" s="29">
        <v>0</v>
      </c>
      <c r="H532" s="29">
        <v>2</v>
      </c>
      <c r="I532" s="29">
        <v>16.60167</v>
      </c>
      <c r="J532" s="29">
        <v>144</v>
      </c>
      <c r="K532" s="29">
        <v>58.598158</v>
      </c>
    </row>
    <row r="533" spans="1:11" ht="12.75">
      <c r="A533" s="5"/>
      <c r="B533" s="258">
        <v>40544</v>
      </c>
      <c r="C533" s="37"/>
      <c r="D533" s="29">
        <v>0</v>
      </c>
      <c r="E533" s="29">
        <v>0</v>
      </c>
      <c r="F533" s="29">
        <v>0</v>
      </c>
      <c r="G533" s="29">
        <v>0</v>
      </c>
      <c r="H533" s="29">
        <v>2</v>
      </c>
      <c r="I533" s="29">
        <v>16.60167</v>
      </c>
      <c r="J533" s="29">
        <v>144</v>
      </c>
      <c r="K533" s="29">
        <v>59.118197</v>
      </c>
    </row>
    <row r="534" spans="1:11" ht="12.75">
      <c r="A534" s="5"/>
      <c r="B534" s="258">
        <v>40575</v>
      </c>
      <c r="C534" s="37"/>
      <c r="D534" s="29">
        <v>0</v>
      </c>
      <c r="E534" s="29">
        <v>0</v>
      </c>
      <c r="F534" s="29">
        <v>0</v>
      </c>
      <c r="G534" s="29">
        <v>0</v>
      </c>
      <c r="H534" s="29">
        <v>2</v>
      </c>
      <c r="I534" s="29">
        <v>16.60167</v>
      </c>
      <c r="J534" s="29">
        <v>143</v>
      </c>
      <c r="K534" s="29">
        <v>59.638242</v>
      </c>
    </row>
    <row r="535" spans="1:11" ht="12.75">
      <c r="A535" s="5"/>
      <c r="B535" s="258">
        <v>40603</v>
      </c>
      <c r="C535" s="37"/>
      <c r="D535" s="29">
        <v>0</v>
      </c>
      <c r="E535" s="29">
        <v>0</v>
      </c>
      <c r="F535" s="29">
        <v>0</v>
      </c>
      <c r="G535" s="29">
        <v>0</v>
      </c>
      <c r="H535" s="29">
        <v>2</v>
      </c>
      <c r="I535" s="29">
        <v>16.60167</v>
      </c>
      <c r="J535" s="29">
        <v>143</v>
      </c>
      <c r="K535" s="29">
        <v>60.913424</v>
      </c>
    </row>
    <row r="536" spans="1:11" ht="12.75">
      <c r="A536" s="5"/>
      <c r="B536" s="258">
        <v>40634</v>
      </c>
      <c r="C536" s="29"/>
      <c r="D536" s="29">
        <v>0</v>
      </c>
      <c r="E536" s="29">
        <v>0</v>
      </c>
      <c r="F536" s="273">
        <v>0</v>
      </c>
      <c r="G536" s="29">
        <v>0</v>
      </c>
      <c r="H536" s="29">
        <v>2</v>
      </c>
      <c r="I536" s="29">
        <v>16.60167</v>
      </c>
      <c r="J536" s="29">
        <v>143</v>
      </c>
      <c r="K536" s="29">
        <v>65.198714</v>
      </c>
    </row>
    <row r="537" spans="1:11" ht="12.75">
      <c r="A537" s="5"/>
      <c r="B537" s="258">
        <v>40664</v>
      </c>
      <c r="C537" s="29"/>
      <c r="D537" s="29">
        <v>0</v>
      </c>
      <c r="E537" s="29">
        <v>0</v>
      </c>
      <c r="F537" s="273">
        <v>0</v>
      </c>
      <c r="G537" s="29">
        <v>0</v>
      </c>
      <c r="H537" s="29">
        <v>2</v>
      </c>
      <c r="I537" s="29">
        <v>16.60167</v>
      </c>
      <c r="J537" s="29">
        <v>144</v>
      </c>
      <c r="K537" s="29">
        <v>66.98183</v>
      </c>
    </row>
    <row r="538" spans="1:11" ht="12.75">
      <c r="A538" s="5"/>
      <c r="B538" s="258">
        <v>40695</v>
      </c>
      <c r="C538" s="29"/>
      <c r="D538" s="29">
        <v>0</v>
      </c>
      <c r="E538" s="29">
        <v>0</v>
      </c>
      <c r="F538" s="273">
        <v>0</v>
      </c>
      <c r="G538" s="29">
        <v>0</v>
      </c>
      <c r="H538" s="29">
        <v>2</v>
      </c>
      <c r="I538" s="29">
        <v>16.60167</v>
      </c>
      <c r="J538" s="29">
        <v>144</v>
      </c>
      <c r="K538" s="29">
        <v>67.640368</v>
      </c>
    </row>
    <row r="539" spans="2:15" ht="12.75">
      <c r="B539" s="258">
        <v>40725</v>
      </c>
      <c r="C539" s="29"/>
      <c r="D539" s="29">
        <v>0</v>
      </c>
      <c r="E539" s="29">
        <v>0</v>
      </c>
      <c r="F539" s="273">
        <v>0</v>
      </c>
      <c r="G539" s="29">
        <v>0</v>
      </c>
      <c r="H539" s="29">
        <v>2</v>
      </c>
      <c r="I539" s="29">
        <v>17.226704</v>
      </c>
      <c r="J539" s="29">
        <v>144</v>
      </c>
      <c r="K539" s="29">
        <v>67.953882</v>
      </c>
      <c r="L539" s="266"/>
      <c r="M539" s="259"/>
      <c r="N539" s="259"/>
      <c r="O539" s="260"/>
    </row>
    <row r="540" spans="2:15" ht="12.75">
      <c r="B540" s="258">
        <v>40756</v>
      </c>
      <c r="C540" s="29"/>
      <c r="D540" s="29">
        <v>0</v>
      </c>
      <c r="E540" s="29">
        <v>0</v>
      </c>
      <c r="F540" s="273">
        <v>0</v>
      </c>
      <c r="G540" s="29">
        <v>0</v>
      </c>
      <c r="H540" s="29">
        <v>2</v>
      </c>
      <c r="I540" s="29">
        <v>17.227063</v>
      </c>
      <c r="J540" s="29">
        <v>144</v>
      </c>
      <c r="K540" s="29">
        <v>68.428208</v>
      </c>
      <c r="L540" s="266"/>
      <c r="M540" s="259"/>
      <c r="N540" s="259"/>
      <c r="O540" s="260"/>
    </row>
    <row r="541" spans="2:15" ht="12.75">
      <c r="B541" s="258">
        <v>40787</v>
      </c>
      <c r="C541" s="29"/>
      <c r="D541" s="29">
        <v>0</v>
      </c>
      <c r="E541" s="29">
        <v>0</v>
      </c>
      <c r="F541" s="273">
        <v>0</v>
      </c>
      <c r="G541" s="29">
        <v>0</v>
      </c>
      <c r="H541" s="29">
        <v>2</v>
      </c>
      <c r="I541" s="29">
        <v>17.227063</v>
      </c>
      <c r="J541" s="29">
        <v>144</v>
      </c>
      <c r="K541" s="29">
        <v>69.102584</v>
      </c>
      <c r="L541" s="266"/>
      <c r="M541" s="259"/>
      <c r="N541" s="259"/>
      <c r="O541" s="260"/>
    </row>
    <row r="542" spans="2:15" ht="12.75">
      <c r="B542" s="258">
        <v>40818</v>
      </c>
      <c r="C542" s="29"/>
      <c r="D542" s="29">
        <v>0</v>
      </c>
      <c r="E542" s="29">
        <v>0</v>
      </c>
      <c r="F542" s="273">
        <v>0</v>
      </c>
      <c r="G542" s="29">
        <v>0</v>
      </c>
      <c r="H542" s="29">
        <v>2</v>
      </c>
      <c r="I542" s="29">
        <v>17.227063</v>
      </c>
      <c r="J542" s="29">
        <v>144</v>
      </c>
      <c r="K542" s="29">
        <v>69.777168</v>
      </c>
      <c r="L542" s="266"/>
      <c r="M542" s="259"/>
      <c r="N542" s="259"/>
      <c r="O542" s="260"/>
    </row>
    <row r="543" spans="2:15" ht="12.75">
      <c r="B543" s="258">
        <v>40850</v>
      </c>
      <c r="C543" s="29"/>
      <c r="D543" s="29">
        <v>0</v>
      </c>
      <c r="E543" s="29">
        <v>0</v>
      </c>
      <c r="F543" s="273">
        <v>0</v>
      </c>
      <c r="G543" s="29">
        <v>0</v>
      </c>
      <c r="H543" s="29">
        <v>2</v>
      </c>
      <c r="I543" s="29">
        <v>17.227063</v>
      </c>
      <c r="J543" s="29">
        <v>144</v>
      </c>
      <c r="K543" s="29">
        <v>70.706607</v>
      </c>
      <c r="L543" s="266"/>
      <c r="M543" s="259"/>
      <c r="N543" s="259"/>
      <c r="O543" s="260"/>
    </row>
    <row r="544" spans="2:15" ht="12.75">
      <c r="B544" s="258">
        <v>40881</v>
      </c>
      <c r="C544" s="29"/>
      <c r="D544" s="29">
        <v>0</v>
      </c>
      <c r="E544" s="29">
        <v>0</v>
      </c>
      <c r="F544" s="273">
        <v>0</v>
      </c>
      <c r="G544" s="29">
        <v>0</v>
      </c>
      <c r="H544" s="29">
        <v>2</v>
      </c>
      <c r="I544" s="29">
        <v>17.227063</v>
      </c>
      <c r="J544" s="29">
        <v>144</v>
      </c>
      <c r="K544" s="29">
        <v>71.308446</v>
      </c>
      <c r="L544" s="266"/>
      <c r="M544" s="259"/>
      <c r="N544" s="259"/>
      <c r="O544" s="260"/>
    </row>
    <row r="545" spans="2:15" ht="12.75">
      <c r="B545" s="258">
        <v>40909</v>
      </c>
      <c r="C545" s="37"/>
      <c r="D545" s="29">
        <v>0</v>
      </c>
      <c r="E545" s="29">
        <v>0</v>
      </c>
      <c r="F545" s="273">
        <v>0</v>
      </c>
      <c r="G545" s="29">
        <v>0</v>
      </c>
      <c r="H545" s="29">
        <v>2</v>
      </c>
      <c r="I545" s="29">
        <v>17.227063</v>
      </c>
      <c r="J545" s="29">
        <v>144</v>
      </c>
      <c r="K545" s="29">
        <v>70.62863</v>
      </c>
      <c r="L545" s="266"/>
      <c r="M545" s="259"/>
      <c r="N545" s="259"/>
      <c r="O545" s="260"/>
    </row>
    <row r="546" spans="2:15" ht="12.75">
      <c r="B546" s="258">
        <v>40940</v>
      </c>
      <c r="C546" s="37"/>
      <c r="D546" s="29">
        <v>0</v>
      </c>
      <c r="E546" s="29">
        <v>0</v>
      </c>
      <c r="F546" s="273">
        <v>0</v>
      </c>
      <c r="G546" s="29">
        <v>0</v>
      </c>
      <c r="H546" s="29">
        <v>2</v>
      </c>
      <c r="I546" s="29">
        <v>17.227063</v>
      </c>
      <c r="J546" s="29">
        <v>143</v>
      </c>
      <c r="K546" s="29">
        <v>71.299192</v>
      </c>
      <c r="L546" s="266"/>
      <c r="M546" s="259"/>
      <c r="N546" s="259"/>
      <c r="O546" s="260"/>
    </row>
    <row r="547" spans="2:15" ht="12.75">
      <c r="B547" s="258">
        <v>40969</v>
      </c>
      <c r="C547" s="37"/>
      <c r="D547" s="29">
        <v>0</v>
      </c>
      <c r="E547" s="29">
        <v>0</v>
      </c>
      <c r="F547" s="273">
        <v>0</v>
      </c>
      <c r="G547" s="29">
        <v>0</v>
      </c>
      <c r="H547" s="29">
        <v>2</v>
      </c>
      <c r="I547" s="29">
        <v>17.227063</v>
      </c>
      <c r="J547" s="29">
        <v>143</v>
      </c>
      <c r="K547" s="29">
        <v>73.063838</v>
      </c>
      <c r="L547" s="266"/>
      <c r="M547" s="259"/>
      <c r="N547" s="259"/>
      <c r="O547" s="260"/>
    </row>
    <row r="548" spans="2:15" ht="12.75">
      <c r="B548" s="258">
        <v>41000</v>
      </c>
      <c r="C548" s="37"/>
      <c r="D548" s="29">
        <v>0</v>
      </c>
      <c r="E548" s="29">
        <v>0</v>
      </c>
      <c r="F548" s="273">
        <v>0</v>
      </c>
      <c r="G548" s="29">
        <v>0</v>
      </c>
      <c r="H548" s="29">
        <v>2</v>
      </c>
      <c r="I548" s="29">
        <v>17.227063</v>
      </c>
      <c r="J548" s="29">
        <v>143</v>
      </c>
      <c r="K548" s="29">
        <v>78.514754</v>
      </c>
      <c r="L548" s="266"/>
      <c r="M548" s="259"/>
      <c r="N548" s="259"/>
      <c r="O548" s="260"/>
    </row>
    <row r="549" spans="2:15" ht="12.75">
      <c r="B549" s="258">
        <v>41030</v>
      </c>
      <c r="C549" s="37"/>
      <c r="D549" s="29">
        <v>0</v>
      </c>
      <c r="E549" s="29">
        <v>0</v>
      </c>
      <c r="F549" s="273">
        <v>0</v>
      </c>
      <c r="G549" s="29">
        <v>0</v>
      </c>
      <c r="H549" s="29">
        <v>2</v>
      </c>
      <c r="I549" s="29">
        <v>17.227063</v>
      </c>
      <c r="J549" s="29">
        <v>143</v>
      </c>
      <c r="K549" s="29">
        <v>80.477185</v>
      </c>
      <c r="L549" s="266"/>
      <c r="M549" s="259"/>
      <c r="N549" s="259"/>
      <c r="O549" s="260"/>
    </row>
    <row r="550" spans="2:15" ht="12.75">
      <c r="B550" s="258">
        <v>41061</v>
      </c>
      <c r="C550" s="37"/>
      <c r="D550" s="29">
        <v>0</v>
      </c>
      <c r="E550" s="29">
        <v>0</v>
      </c>
      <c r="F550" s="273">
        <v>0</v>
      </c>
      <c r="G550" s="29">
        <v>0</v>
      </c>
      <c r="H550" s="29">
        <v>2</v>
      </c>
      <c r="I550" s="29">
        <v>17.227063</v>
      </c>
      <c r="J550" s="29">
        <v>143</v>
      </c>
      <c r="K550" s="29">
        <v>81.147018</v>
      </c>
      <c r="L550" s="266"/>
      <c r="M550" s="259"/>
      <c r="N550" s="259"/>
      <c r="O550" s="260"/>
    </row>
    <row r="551" spans="2:15" ht="12.75">
      <c r="B551" s="258">
        <v>41091</v>
      </c>
      <c r="C551" s="29"/>
      <c r="D551" s="29">
        <v>0</v>
      </c>
      <c r="E551" s="29">
        <v>0</v>
      </c>
      <c r="F551" s="273">
        <v>0</v>
      </c>
      <c r="G551" s="29">
        <v>0</v>
      </c>
      <c r="H551" s="29">
        <v>2</v>
      </c>
      <c r="I551" s="29">
        <v>17.897576</v>
      </c>
      <c r="J551" s="29">
        <v>143</v>
      </c>
      <c r="K551" s="29">
        <v>81.654049</v>
      </c>
      <c r="L551" s="266"/>
      <c r="M551" s="259"/>
      <c r="N551" s="259"/>
      <c r="O551" s="260"/>
    </row>
    <row r="552" spans="2:15" ht="12.75">
      <c r="B552" s="258">
        <v>41122</v>
      </c>
      <c r="C552" s="29"/>
      <c r="D552" s="29">
        <v>0</v>
      </c>
      <c r="E552" s="29">
        <v>0</v>
      </c>
      <c r="F552" s="273">
        <v>0</v>
      </c>
      <c r="G552" s="29">
        <v>0</v>
      </c>
      <c r="H552" s="29">
        <v>2</v>
      </c>
      <c r="I552" s="29">
        <v>17.897901</v>
      </c>
      <c r="J552" s="29">
        <v>143</v>
      </c>
      <c r="K552" s="29">
        <v>82.240217</v>
      </c>
      <c r="L552" s="266"/>
      <c r="M552" s="259"/>
      <c r="N552" s="259"/>
      <c r="O552" s="260"/>
    </row>
    <row r="553" spans="2:15" ht="12.75">
      <c r="B553" s="258">
        <v>41153</v>
      </c>
      <c r="C553" s="29"/>
      <c r="D553" s="29">
        <v>0</v>
      </c>
      <c r="E553" s="29">
        <v>0</v>
      </c>
      <c r="F553" s="273">
        <v>0</v>
      </c>
      <c r="G553" s="29">
        <v>0</v>
      </c>
      <c r="H553" s="29">
        <v>2</v>
      </c>
      <c r="I553" s="29">
        <v>17.897901</v>
      </c>
      <c r="J553" s="29">
        <v>143</v>
      </c>
      <c r="K553" s="29">
        <v>82.727531</v>
      </c>
      <c r="L553" s="266"/>
      <c r="M553" s="259"/>
      <c r="N553" s="259"/>
      <c r="O553" s="260"/>
    </row>
    <row r="554" spans="2:15" ht="12.75">
      <c r="B554" s="258">
        <v>41183</v>
      </c>
      <c r="C554" s="29"/>
      <c r="D554" s="29">
        <v>0</v>
      </c>
      <c r="E554" s="29">
        <v>0</v>
      </c>
      <c r="F554" s="273">
        <v>0</v>
      </c>
      <c r="G554" s="29">
        <v>0</v>
      </c>
      <c r="H554" s="29">
        <v>2</v>
      </c>
      <c r="I554" s="29">
        <v>18</v>
      </c>
      <c r="J554" s="29">
        <v>144</v>
      </c>
      <c r="K554" s="29">
        <v>83</v>
      </c>
      <c r="L554" s="266"/>
      <c r="M554" s="259"/>
      <c r="N554" s="259"/>
      <c r="O554" s="260"/>
    </row>
    <row r="555" spans="2:15" ht="12.75">
      <c r="B555" s="258">
        <v>41214</v>
      </c>
      <c r="C555" s="29"/>
      <c r="D555" s="29">
        <v>0</v>
      </c>
      <c r="E555" s="29">
        <v>0</v>
      </c>
      <c r="F555" s="273">
        <v>0</v>
      </c>
      <c r="G555" s="29">
        <v>0</v>
      </c>
      <c r="H555" s="29">
        <v>2</v>
      </c>
      <c r="I555" s="29">
        <v>18</v>
      </c>
      <c r="J555" s="29">
        <v>170</v>
      </c>
      <c r="K555" s="29">
        <v>84</v>
      </c>
      <c r="L555" s="266"/>
      <c r="M555" s="259"/>
      <c r="N555" s="259"/>
      <c r="O555" s="260"/>
    </row>
    <row r="556" spans="2:15" ht="12.75">
      <c r="B556" s="258">
        <v>41244</v>
      </c>
      <c r="C556" s="29"/>
      <c r="D556" s="29">
        <v>0</v>
      </c>
      <c r="E556" s="29">
        <v>0</v>
      </c>
      <c r="F556" s="273">
        <v>0</v>
      </c>
      <c r="G556" s="29">
        <v>0</v>
      </c>
      <c r="H556" s="29">
        <v>2</v>
      </c>
      <c r="I556" s="29">
        <v>18</v>
      </c>
      <c r="J556" s="29">
        <v>170</v>
      </c>
      <c r="K556" s="29">
        <v>85</v>
      </c>
      <c r="L556" s="266"/>
      <c r="M556" s="259"/>
      <c r="N556" s="259"/>
      <c r="O556" s="260"/>
    </row>
    <row r="557" spans="2:15" ht="12.75">
      <c r="B557" s="258">
        <v>41275</v>
      </c>
      <c r="C557" s="29"/>
      <c r="D557" s="29">
        <v>0</v>
      </c>
      <c r="E557" s="29">
        <v>0</v>
      </c>
      <c r="F557" s="273">
        <v>0</v>
      </c>
      <c r="G557" s="29">
        <v>0</v>
      </c>
      <c r="H557" s="29">
        <v>2</v>
      </c>
      <c r="I557" s="29">
        <v>17.897901</v>
      </c>
      <c r="J557" s="29">
        <v>170</v>
      </c>
      <c r="K557" s="29">
        <v>85.815384</v>
      </c>
      <c r="L557" s="266"/>
      <c r="M557" s="259"/>
      <c r="N557" s="259"/>
      <c r="O557" s="260"/>
    </row>
    <row r="558" spans="2:15" ht="12.75">
      <c r="B558" s="258">
        <v>41306</v>
      </c>
      <c r="C558" s="29"/>
      <c r="D558" s="29">
        <v>0</v>
      </c>
      <c r="E558" s="29">
        <v>0</v>
      </c>
      <c r="F558" s="273">
        <v>0</v>
      </c>
      <c r="G558" s="29">
        <v>0</v>
      </c>
      <c r="H558" s="29">
        <v>2</v>
      </c>
      <c r="I558" s="29">
        <v>17.897901</v>
      </c>
      <c r="J558" s="29">
        <v>170</v>
      </c>
      <c r="K558" s="29">
        <v>86.345424</v>
      </c>
      <c r="L558" s="266"/>
      <c r="M558" s="259"/>
      <c r="N558" s="259"/>
      <c r="O558" s="260"/>
    </row>
    <row r="559" spans="2:15" ht="12.75">
      <c r="B559" s="258">
        <v>41334</v>
      </c>
      <c r="C559" s="29"/>
      <c r="D559" s="29">
        <v>0</v>
      </c>
      <c r="E559" s="29">
        <v>0</v>
      </c>
      <c r="F559" s="273">
        <v>0</v>
      </c>
      <c r="G559" s="29">
        <v>0</v>
      </c>
      <c r="H559" s="29">
        <v>2</v>
      </c>
      <c r="I559" s="29">
        <v>17.897901</v>
      </c>
      <c r="J559" s="29">
        <v>170</v>
      </c>
      <c r="K559" s="29">
        <v>87.461969</v>
      </c>
      <c r="L559" s="266"/>
      <c r="M559" s="259"/>
      <c r="N559" s="259"/>
      <c r="O559" s="260"/>
    </row>
    <row r="560" spans="2:15" ht="12.75">
      <c r="B560" s="258">
        <v>41365</v>
      </c>
      <c r="C560" s="29"/>
      <c r="D560" s="29">
        <v>0</v>
      </c>
      <c r="E560" s="29">
        <v>0</v>
      </c>
      <c r="F560" s="273">
        <v>0</v>
      </c>
      <c r="G560" s="29">
        <v>0</v>
      </c>
      <c r="H560" s="29">
        <v>2</v>
      </c>
      <c r="I560" s="29">
        <v>17.8979</v>
      </c>
      <c r="J560" s="29">
        <v>170</v>
      </c>
      <c r="K560" s="29">
        <v>87.3829</v>
      </c>
      <c r="L560" s="266"/>
      <c r="M560" s="259"/>
      <c r="N560" s="259"/>
      <c r="O560" s="260"/>
    </row>
    <row r="561" spans="2:15" ht="12.75">
      <c r="B561" s="258">
        <v>41395</v>
      </c>
      <c r="C561" s="29"/>
      <c r="D561" s="29">
        <v>0</v>
      </c>
      <c r="E561" s="29">
        <v>0</v>
      </c>
      <c r="F561" s="273">
        <v>0</v>
      </c>
      <c r="G561" s="29">
        <v>0</v>
      </c>
      <c r="H561" s="29">
        <v>2</v>
      </c>
      <c r="I561" s="29">
        <v>17.8979</v>
      </c>
      <c r="J561" s="29">
        <v>170</v>
      </c>
      <c r="K561" s="29">
        <v>89.054</v>
      </c>
      <c r="L561" s="266"/>
      <c r="M561" s="259"/>
      <c r="N561" s="259"/>
      <c r="O561" s="260"/>
    </row>
    <row r="562" spans="2:15" ht="12.75">
      <c r="B562" s="258">
        <v>41426</v>
      </c>
      <c r="C562" s="29"/>
      <c r="D562" s="29">
        <v>0</v>
      </c>
      <c r="E562" s="29">
        <v>0</v>
      </c>
      <c r="F562" s="273">
        <v>0</v>
      </c>
      <c r="G562" s="29">
        <v>0</v>
      </c>
      <c r="H562" s="29">
        <v>2</v>
      </c>
      <c r="I562" s="29">
        <v>17.8979</v>
      </c>
      <c r="J562" s="29">
        <v>170</v>
      </c>
      <c r="K562" s="29">
        <v>89.7673</v>
      </c>
      <c r="L562" s="266"/>
      <c r="M562" s="259"/>
      <c r="N562" s="259"/>
      <c r="O562" s="260"/>
    </row>
    <row r="563" spans="2:15" ht="12.75">
      <c r="B563" s="258">
        <v>41456</v>
      </c>
      <c r="C563" s="29"/>
      <c r="D563" s="29">
        <v>0</v>
      </c>
      <c r="E563" s="29">
        <v>0</v>
      </c>
      <c r="F563" s="273">
        <v>0</v>
      </c>
      <c r="G563" s="29">
        <v>0</v>
      </c>
      <c r="H563" s="29">
        <v>2</v>
      </c>
      <c r="I563" s="29">
        <v>18.1676</v>
      </c>
      <c r="J563" s="29">
        <v>170</v>
      </c>
      <c r="K563" s="29">
        <v>90.4508</v>
      </c>
      <c r="L563" s="266"/>
      <c r="M563" s="259"/>
      <c r="N563" s="259"/>
      <c r="O563" s="260"/>
    </row>
    <row r="564" spans="2:15" ht="12.75">
      <c r="B564" s="258">
        <v>41487</v>
      </c>
      <c r="C564" s="29"/>
      <c r="D564" s="29">
        <v>0</v>
      </c>
      <c r="E564" s="29">
        <v>0</v>
      </c>
      <c r="F564" s="273">
        <v>0</v>
      </c>
      <c r="G564" s="29">
        <v>0</v>
      </c>
      <c r="H564" s="29">
        <v>2</v>
      </c>
      <c r="I564" s="29">
        <v>18.1678</v>
      </c>
      <c r="J564" s="29">
        <v>170</v>
      </c>
      <c r="K564" s="29">
        <v>90.973</v>
      </c>
      <c r="L564" s="266"/>
      <c r="M564" s="259"/>
      <c r="N564" s="259"/>
      <c r="O564" s="260"/>
    </row>
    <row r="565" spans="2:15" ht="12.75">
      <c r="B565" s="258">
        <v>41518</v>
      </c>
      <c r="C565" s="29"/>
      <c r="D565" s="29">
        <v>0</v>
      </c>
      <c r="E565" s="29">
        <v>0</v>
      </c>
      <c r="F565" s="273">
        <v>0</v>
      </c>
      <c r="G565" s="29">
        <v>0</v>
      </c>
      <c r="H565" s="29">
        <v>2</v>
      </c>
      <c r="I565" s="29">
        <v>18.1678</v>
      </c>
      <c r="J565" s="29">
        <v>170</v>
      </c>
      <c r="K565" s="29">
        <v>91.7705</v>
      </c>
      <c r="L565" s="266"/>
      <c r="M565" s="259"/>
      <c r="N565" s="259"/>
      <c r="O565" s="260"/>
    </row>
    <row r="566" spans="1:11" ht="12.75">
      <c r="A566" s="5"/>
      <c r="B566" s="272"/>
      <c r="C566" s="30"/>
      <c r="D566" s="30"/>
      <c r="E566" s="30"/>
      <c r="F566" s="292"/>
      <c r="G566" s="30"/>
      <c r="H566" s="30"/>
      <c r="I566" s="30"/>
      <c r="J566" s="30"/>
      <c r="K566" s="30"/>
    </row>
    <row r="567" spans="1:11" ht="12.75">
      <c r="A567" s="5"/>
      <c r="B567" s="25"/>
      <c r="C567" s="30"/>
      <c r="D567" s="290"/>
      <c r="E567" s="290"/>
      <c r="F567" s="290"/>
      <c r="G567" s="290"/>
      <c r="H567" s="290"/>
      <c r="I567" s="290"/>
      <c r="J567" s="290"/>
      <c r="K567" s="290"/>
    </row>
    <row r="568" spans="3:21" s="15" customFormat="1" ht="12.75">
      <c r="C568" s="12"/>
      <c r="D568" s="12"/>
      <c r="E568" s="32"/>
      <c r="F568" s="12"/>
      <c r="G568" s="12"/>
      <c r="H568" s="12"/>
      <c r="I568" s="12"/>
      <c r="J568" s="12"/>
      <c r="K568" s="12"/>
      <c r="L568" s="261"/>
      <c r="M568" s="262"/>
      <c r="N568" s="262"/>
      <c r="O568" s="261"/>
      <c r="P568" s="261"/>
      <c r="Q568" s="261"/>
      <c r="R568" s="261"/>
      <c r="S568" s="261"/>
      <c r="T568" s="256"/>
      <c r="U568" s="256"/>
    </row>
    <row r="569" spans="2:21" s="19" customFormat="1" ht="12.75">
      <c r="B569" s="17" t="s">
        <v>199</v>
      </c>
      <c r="C569" s="18"/>
      <c r="D569" s="394" t="s">
        <v>170</v>
      </c>
      <c r="E569" s="394"/>
      <c r="F569" s="394" t="s">
        <v>113</v>
      </c>
      <c r="G569" s="394"/>
      <c r="H569" s="394" t="s">
        <v>171</v>
      </c>
      <c r="I569" s="394"/>
      <c r="J569" s="394" t="s">
        <v>115</v>
      </c>
      <c r="K569" s="394"/>
      <c r="L569" s="260"/>
      <c r="M569" s="259"/>
      <c r="N569" s="259"/>
      <c r="O569" s="260"/>
      <c r="P569" s="260"/>
      <c r="Q569" s="260"/>
      <c r="R569" s="260"/>
      <c r="S569" s="260"/>
      <c r="T569" s="255"/>
      <c r="U569" s="255"/>
    </row>
    <row r="570" spans="2:21" s="24" customFormat="1" ht="12.75">
      <c r="B570" s="21"/>
      <c r="C570" s="22"/>
      <c r="D570" s="22" t="s">
        <v>42</v>
      </c>
      <c r="E570" s="23" t="s">
        <v>0</v>
      </c>
      <c r="F570" s="22" t="s">
        <v>42</v>
      </c>
      <c r="G570" s="22" t="s">
        <v>0</v>
      </c>
      <c r="H570" s="22" t="s">
        <v>42</v>
      </c>
      <c r="I570" s="22" t="s">
        <v>0</v>
      </c>
      <c r="J570" s="22" t="s">
        <v>42</v>
      </c>
      <c r="K570" s="22" t="s">
        <v>0</v>
      </c>
      <c r="L570" s="261"/>
      <c r="M570" s="262"/>
      <c r="N570" s="262"/>
      <c r="O570" s="261"/>
      <c r="P570" s="261"/>
      <c r="Q570" s="261"/>
      <c r="R570" s="261"/>
      <c r="S570" s="261"/>
      <c r="T570" s="256"/>
      <c r="U570" s="256"/>
    </row>
    <row r="571" spans="2:21" s="5" customFormat="1" ht="12.75" hidden="1">
      <c r="B571" s="258">
        <v>37469</v>
      </c>
      <c r="C571" s="7"/>
      <c r="D571" s="7">
        <v>0</v>
      </c>
      <c r="E571" s="7">
        <v>0</v>
      </c>
      <c r="F571" s="7">
        <v>0</v>
      </c>
      <c r="G571" s="7">
        <v>0</v>
      </c>
      <c r="H571" s="7">
        <v>3</v>
      </c>
      <c r="I571" s="7">
        <v>6.725185</v>
      </c>
      <c r="J571" s="7">
        <v>63</v>
      </c>
      <c r="K571" s="7">
        <v>137.41706300000004</v>
      </c>
      <c r="L571" s="260"/>
      <c r="M571" s="259"/>
      <c r="N571" s="259"/>
      <c r="O571" s="260"/>
      <c r="P571" s="260"/>
      <c r="Q571" s="260"/>
      <c r="R571" s="260"/>
      <c r="S571" s="260"/>
      <c r="T571" s="255"/>
      <c r="U571" s="255"/>
    </row>
    <row r="572" spans="2:21" s="5" customFormat="1" ht="12.75" hidden="1">
      <c r="B572" s="258">
        <v>37500</v>
      </c>
      <c r="C572" s="26"/>
      <c r="D572" s="26">
        <v>0</v>
      </c>
      <c r="E572" s="26">
        <v>0</v>
      </c>
      <c r="F572" s="26">
        <v>0</v>
      </c>
      <c r="G572" s="26">
        <v>0</v>
      </c>
      <c r="H572" s="26">
        <v>3</v>
      </c>
      <c r="I572" s="26">
        <v>7.589691000000001</v>
      </c>
      <c r="J572" s="26">
        <v>74</v>
      </c>
      <c r="K572" s="26">
        <v>189.847052</v>
      </c>
      <c r="L572" s="260"/>
      <c r="M572" s="259"/>
      <c r="N572" s="259"/>
      <c r="O572" s="260"/>
      <c r="P572" s="260"/>
      <c r="Q572" s="260"/>
      <c r="R572" s="260"/>
      <c r="S572" s="260"/>
      <c r="T572" s="255"/>
      <c r="U572" s="255"/>
    </row>
    <row r="573" spans="2:21" s="5" customFormat="1" ht="12.75" hidden="1">
      <c r="B573" s="258">
        <v>37530</v>
      </c>
      <c r="C573" s="26"/>
      <c r="D573" s="26">
        <v>0</v>
      </c>
      <c r="E573" s="26">
        <v>0</v>
      </c>
      <c r="F573" s="26">
        <v>0</v>
      </c>
      <c r="G573" s="26">
        <v>0</v>
      </c>
      <c r="H573" s="26">
        <v>3</v>
      </c>
      <c r="I573" s="26">
        <v>8.497747</v>
      </c>
      <c r="J573" s="26">
        <v>92</v>
      </c>
      <c r="K573" s="26">
        <v>200.161497</v>
      </c>
      <c r="L573" s="260"/>
      <c r="M573" s="259"/>
      <c r="N573" s="259"/>
      <c r="O573" s="260"/>
      <c r="P573" s="260"/>
      <c r="Q573" s="260"/>
      <c r="R573" s="260"/>
      <c r="S573" s="260"/>
      <c r="T573" s="255"/>
      <c r="U573" s="255"/>
    </row>
    <row r="574" spans="2:21" s="5" customFormat="1" ht="12.75" hidden="1">
      <c r="B574" s="258">
        <v>37561</v>
      </c>
      <c r="C574" s="26"/>
      <c r="D574" s="26">
        <v>0</v>
      </c>
      <c r="E574" s="26">
        <v>0</v>
      </c>
      <c r="F574" s="26">
        <v>0</v>
      </c>
      <c r="G574" s="26">
        <v>0</v>
      </c>
      <c r="H574" s="26">
        <v>3</v>
      </c>
      <c r="I574" s="26">
        <v>9.372985000000002</v>
      </c>
      <c r="J574" s="26">
        <v>104</v>
      </c>
      <c r="K574" s="26">
        <v>202.69889</v>
      </c>
      <c r="L574" s="260"/>
      <c r="M574" s="259"/>
      <c r="N574" s="259"/>
      <c r="O574" s="260"/>
      <c r="P574" s="260"/>
      <c r="Q574" s="260"/>
      <c r="R574" s="260"/>
      <c r="S574" s="260"/>
      <c r="T574" s="255"/>
      <c r="U574" s="255"/>
    </row>
    <row r="575" spans="2:21" s="5" customFormat="1" ht="12.75" hidden="1">
      <c r="B575" s="258">
        <v>37591</v>
      </c>
      <c r="C575" s="26"/>
      <c r="D575" s="26">
        <v>0</v>
      </c>
      <c r="E575" s="26">
        <v>0</v>
      </c>
      <c r="F575" s="26">
        <v>0</v>
      </c>
      <c r="G575" s="26">
        <v>0</v>
      </c>
      <c r="H575" s="26">
        <v>3</v>
      </c>
      <c r="I575" s="26">
        <v>10.253537</v>
      </c>
      <c r="J575" s="26">
        <v>107</v>
      </c>
      <c r="K575" s="26">
        <v>210.729902</v>
      </c>
      <c r="L575" s="260"/>
      <c r="M575" s="259"/>
      <c r="N575" s="259"/>
      <c r="O575" s="260"/>
      <c r="P575" s="260"/>
      <c r="Q575" s="260"/>
      <c r="R575" s="260"/>
      <c r="S575" s="260"/>
      <c r="T575" s="255"/>
      <c r="U575" s="255"/>
    </row>
    <row r="576" spans="2:21" s="5" customFormat="1" ht="12.75" hidden="1">
      <c r="B576" s="258">
        <v>37622</v>
      </c>
      <c r="C576" s="26"/>
      <c r="D576" s="26">
        <v>0</v>
      </c>
      <c r="E576" s="26">
        <v>0</v>
      </c>
      <c r="F576" s="26">
        <v>0</v>
      </c>
      <c r="G576" s="26">
        <v>0</v>
      </c>
      <c r="H576" s="26">
        <v>3</v>
      </c>
      <c r="I576" s="26">
        <v>13.286016</v>
      </c>
      <c r="J576" s="26">
        <v>108</v>
      </c>
      <c r="K576" s="26">
        <v>216.39838000000003</v>
      </c>
      <c r="L576" s="260"/>
      <c r="M576" s="259"/>
      <c r="N576" s="259"/>
      <c r="O576" s="260"/>
      <c r="P576" s="260"/>
      <c r="Q576" s="260"/>
      <c r="R576" s="260"/>
      <c r="S576" s="260"/>
      <c r="T576" s="255"/>
      <c r="U576" s="255"/>
    </row>
    <row r="577" spans="2:21" s="5" customFormat="1" ht="12.75" hidden="1">
      <c r="B577" s="258">
        <v>37653</v>
      </c>
      <c r="C577" s="26"/>
      <c r="D577" s="26">
        <v>0</v>
      </c>
      <c r="E577" s="26">
        <v>0</v>
      </c>
      <c r="F577" s="26">
        <v>0</v>
      </c>
      <c r="G577" s="26">
        <v>0</v>
      </c>
      <c r="H577" s="26">
        <v>3</v>
      </c>
      <c r="I577" s="26">
        <v>15.121983</v>
      </c>
      <c r="J577" s="26">
        <v>116</v>
      </c>
      <c r="K577" s="26">
        <v>218.96104</v>
      </c>
      <c r="L577" s="260"/>
      <c r="M577" s="259"/>
      <c r="N577" s="259"/>
      <c r="O577" s="260"/>
      <c r="P577" s="260"/>
      <c r="Q577" s="260"/>
      <c r="R577" s="260"/>
      <c r="S577" s="260"/>
      <c r="T577" s="255"/>
      <c r="U577" s="255"/>
    </row>
    <row r="578" spans="2:21" s="5" customFormat="1" ht="12.75" hidden="1">
      <c r="B578" s="258">
        <v>37681</v>
      </c>
      <c r="C578" s="26"/>
      <c r="D578" s="26">
        <v>0</v>
      </c>
      <c r="E578" s="26">
        <v>0</v>
      </c>
      <c r="F578" s="26">
        <v>0</v>
      </c>
      <c r="G578" s="26">
        <v>0</v>
      </c>
      <c r="H578" s="26">
        <v>3</v>
      </c>
      <c r="I578" s="26">
        <v>15.956163</v>
      </c>
      <c r="J578" s="26">
        <v>125</v>
      </c>
      <c r="K578" s="26">
        <v>230.559771</v>
      </c>
      <c r="L578" s="260"/>
      <c r="M578" s="259"/>
      <c r="N578" s="259"/>
      <c r="O578" s="260"/>
      <c r="P578" s="260"/>
      <c r="Q578" s="260"/>
      <c r="R578" s="260"/>
      <c r="S578" s="260"/>
      <c r="T578" s="255"/>
      <c r="U578" s="255"/>
    </row>
    <row r="579" spans="2:21" s="5" customFormat="1" ht="12.75" hidden="1">
      <c r="B579" s="258">
        <v>37712</v>
      </c>
      <c r="C579" s="26"/>
      <c r="D579" s="26">
        <v>0</v>
      </c>
      <c r="E579" s="26">
        <v>0</v>
      </c>
      <c r="F579" s="26">
        <v>0</v>
      </c>
      <c r="G579" s="26">
        <v>0</v>
      </c>
      <c r="H579" s="26">
        <v>3</v>
      </c>
      <c r="I579" s="26">
        <v>16.841077</v>
      </c>
      <c r="J579" s="26">
        <v>131</v>
      </c>
      <c r="K579" s="26">
        <v>276.807529</v>
      </c>
      <c r="L579" s="260"/>
      <c r="M579" s="259"/>
      <c r="N579" s="259"/>
      <c r="O579" s="260"/>
      <c r="P579" s="260"/>
      <c r="Q579" s="260"/>
      <c r="R579" s="260"/>
      <c r="S579" s="260"/>
      <c r="T579" s="255"/>
      <c r="U579" s="255"/>
    </row>
    <row r="580" spans="2:21" s="5" customFormat="1" ht="12.75" hidden="1">
      <c r="B580" s="258">
        <v>37742</v>
      </c>
      <c r="C580" s="26"/>
      <c r="D580" s="26">
        <v>0</v>
      </c>
      <c r="E580" s="26">
        <v>0</v>
      </c>
      <c r="F580" s="26">
        <v>0</v>
      </c>
      <c r="G580" s="26">
        <v>0</v>
      </c>
      <c r="H580" s="26">
        <v>3</v>
      </c>
      <c r="I580" s="26">
        <v>17.694436</v>
      </c>
      <c r="J580" s="26">
        <v>143</v>
      </c>
      <c r="K580" s="26">
        <v>279.754891</v>
      </c>
      <c r="L580" s="260"/>
      <c r="M580" s="259"/>
      <c r="N580" s="259"/>
      <c r="O580" s="260"/>
      <c r="P580" s="260"/>
      <c r="Q580" s="260"/>
      <c r="R580" s="260"/>
      <c r="S580" s="260"/>
      <c r="T580" s="255"/>
      <c r="U580" s="255"/>
    </row>
    <row r="581" spans="2:21" s="5" customFormat="1" ht="12.75" hidden="1">
      <c r="B581" s="258">
        <v>37773</v>
      </c>
      <c r="C581" s="26"/>
      <c r="D581" s="26">
        <v>0</v>
      </c>
      <c r="E581" s="26">
        <v>0</v>
      </c>
      <c r="F581" s="26">
        <v>0</v>
      </c>
      <c r="G581" s="26">
        <v>0</v>
      </c>
      <c r="H581" s="26">
        <v>3</v>
      </c>
      <c r="I581" s="26">
        <v>18.545049</v>
      </c>
      <c r="J581" s="26">
        <v>146</v>
      </c>
      <c r="K581" s="26">
        <v>282.47232700000006</v>
      </c>
      <c r="L581" s="260"/>
      <c r="M581" s="259"/>
      <c r="N581" s="259"/>
      <c r="O581" s="260"/>
      <c r="P581" s="260"/>
      <c r="Q581" s="260"/>
      <c r="R581" s="260"/>
      <c r="S581" s="260"/>
      <c r="T581" s="255"/>
      <c r="U581" s="255"/>
    </row>
    <row r="582" spans="2:21" s="5" customFormat="1" ht="12.75" hidden="1">
      <c r="B582" s="258">
        <v>37803</v>
      </c>
      <c r="C582" s="26"/>
      <c r="D582" s="26">
        <v>0</v>
      </c>
      <c r="E582" s="26">
        <v>0</v>
      </c>
      <c r="F582" s="26">
        <v>0</v>
      </c>
      <c r="G582" s="26">
        <v>0</v>
      </c>
      <c r="H582" s="26">
        <v>3</v>
      </c>
      <c r="I582" s="26">
        <v>19.838021</v>
      </c>
      <c r="J582" s="26">
        <v>153</v>
      </c>
      <c r="K582" s="26">
        <v>285.3593</v>
      </c>
      <c r="L582" s="260"/>
      <c r="M582" s="259"/>
      <c r="N582" s="259"/>
      <c r="O582" s="260"/>
      <c r="P582" s="260"/>
      <c r="Q582" s="260"/>
      <c r="R582" s="260"/>
      <c r="S582" s="260"/>
      <c r="T582" s="255"/>
      <c r="U582" s="255"/>
    </row>
    <row r="583" spans="2:21" s="5" customFormat="1" ht="12.75" hidden="1">
      <c r="B583" s="258">
        <v>37834</v>
      </c>
      <c r="C583" s="26"/>
      <c r="D583" s="26">
        <v>0</v>
      </c>
      <c r="E583" s="26">
        <v>0</v>
      </c>
      <c r="F583" s="26">
        <v>0</v>
      </c>
      <c r="G583" s="26">
        <v>0</v>
      </c>
      <c r="H583" s="26">
        <v>3</v>
      </c>
      <c r="I583" s="26">
        <v>21.690815</v>
      </c>
      <c r="J583" s="26">
        <v>154</v>
      </c>
      <c r="K583" s="26">
        <v>289.571845</v>
      </c>
      <c r="L583" s="260"/>
      <c r="M583" s="259"/>
      <c r="N583" s="259"/>
      <c r="O583" s="260"/>
      <c r="P583" s="260"/>
      <c r="Q583" s="260"/>
      <c r="R583" s="260"/>
      <c r="S583" s="260"/>
      <c r="T583" s="255"/>
      <c r="U583" s="255"/>
    </row>
    <row r="584" spans="2:21" s="5" customFormat="1" ht="12.75" hidden="1">
      <c r="B584" s="258">
        <v>37865</v>
      </c>
      <c r="C584" s="26"/>
      <c r="D584" s="26">
        <v>0</v>
      </c>
      <c r="E584" s="26">
        <v>0</v>
      </c>
      <c r="F584" s="26">
        <v>0</v>
      </c>
      <c r="G584" s="26">
        <v>0</v>
      </c>
      <c r="H584" s="26">
        <v>3</v>
      </c>
      <c r="I584" s="26">
        <v>21.690815</v>
      </c>
      <c r="J584" s="26">
        <v>164</v>
      </c>
      <c r="K584" s="26">
        <v>251.058945</v>
      </c>
      <c r="L584" s="260"/>
      <c r="M584" s="259"/>
      <c r="N584" s="259"/>
      <c r="O584" s="260"/>
      <c r="P584" s="260"/>
      <c r="Q584" s="260"/>
      <c r="R584" s="260"/>
      <c r="S584" s="260"/>
      <c r="T584" s="255"/>
      <c r="U584" s="255"/>
    </row>
    <row r="585" spans="2:21" s="5" customFormat="1" ht="12.75" hidden="1">
      <c r="B585" s="258">
        <v>37895</v>
      </c>
      <c r="C585" s="26"/>
      <c r="D585" s="26">
        <v>0</v>
      </c>
      <c r="E585" s="26">
        <v>0</v>
      </c>
      <c r="F585" s="26">
        <v>0</v>
      </c>
      <c r="G585" s="26">
        <v>0</v>
      </c>
      <c r="H585" s="26">
        <v>3</v>
      </c>
      <c r="I585" s="26">
        <v>21.690815</v>
      </c>
      <c r="J585" s="26">
        <v>167</v>
      </c>
      <c r="K585" s="26">
        <v>255.409054</v>
      </c>
      <c r="L585" s="260"/>
      <c r="M585" s="259"/>
      <c r="N585" s="259"/>
      <c r="O585" s="260"/>
      <c r="P585" s="260"/>
      <c r="Q585" s="260"/>
      <c r="R585" s="260"/>
      <c r="S585" s="260"/>
      <c r="T585" s="255"/>
      <c r="U585" s="255"/>
    </row>
    <row r="586" spans="2:21" s="5" customFormat="1" ht="12.75" hidden="1">
      <c r="B586" s="258">
        <v>37926</v>
      </c>
      <c r="C586" s="26"/>
      <c r="D586" s="26">
        <v>0</v>
      </c>
      <c r="E586" s="26">
        <v>0</v>
      </c>
      <c r="F586" s="26">
        <v>0</v>
      </c>
      <c r="G586" s="26">
        <v>0</v>
      </c>
      <c r="H586" s="26">
        <v>3</v>
      </c>
      <c r="I586" s="26">
        <v>21.691147</v>
      </c>
      <c r="J586" s="26">
        <v>174</v>
      </c>
      <c r="K586" s="26">
        <v>180.28525</v>
      </c>
      <c r="L586" s="260"/>
      <c r="M586" s="259"/>
      <c r="N586" s="259"/>
      <c r="O586" s="260"/>
      <c r="P586" s="260"/>
      <c r="Q586" s="260"/>
      <c r="R586" s="260"/>
      <c r="S586" s="260"/>
      <c r="T586" s="255"/>
      <c r="U586" s="255"/>
    </row>
    <row r="587" spans="2:21" s="5" customFormat="1" ht="12.75" hidden="1">
      <c r="B587" s="258">
        <v>37956</v>
      </c>
      <c r="C587" s="26"/>
      <c r="D587" s="26">
        <v>0</v>
      </c>
      <c r="E587" s="26">
        <v>0</v>
      </c>
      <c r="F587" s="26">
        <v>0</v>
      </c>
      <c r="G587" s="26">
        <v>0</v>
      </c>
      <c r="H587" s="26">
        <v>3</v>
      </c>
      <c r="I587" s="26">
        <v>21.691147</v>
      </c>
      <c r="J587" s="26">
        <v>181</v>
      </c>
      <c r="K587" s="26">
        <v>164.47261000000003</v>
      </c>
      <c r="L587" s="260"/>
      <c r="M587" s="259"/>
      <c r="N587" s="259"/>
      <c r="O587" s="260"/>
      <c r="P587" s="260"/>
      <c r="Q587" s="260"/>
      <c r="R587" s="260"/>
      <c r="S587" s="260"/>
      <c r="T587" s="255"/>
      <c r="U587" s="255"/>
    </row>
    <row r="588" spans="2:21" s="5" customFormat="1" ht="12.75" hidden="1">
      <c r="B588" s="258">
        <v>37987</v>
      </c>
      <c r="C588" s="26"/>
      <c r="D588" s="26">
        <v>0</v>
      </c>
      <c r="E588" s="26">
        <v>0</v>
      </c>
      <c r="F588" s="26">
        <v>0</v>
      </c>
      <c r="G588" s="26">
        <v>0</v>
      </c>
      <c r="H588" s="26">
        <v>3</v>
      </c>
      <c r="I588" s="26">
        <v>21.691147</v>
      </c>
      <c r="J588" s="26">
        <v>178</v>
      </c>
      <c r="K588" s="26">
        <v>116.50533500000002</v>
      </c>
      <c r="L588" s="260"/>
      <c r="M588" s="259"/>
      <c r="N588" s="259"/>
      <c r="O588" s="260"/>
      <c r="P588" s="260"/>
      <c r="Q588" s="260"/>
      <c r="R588" s="260"/>
      <c r="S588" s="260"/>
      <c r="T588" s="255"/>
      <c r="U588" s="255"/>
    </row>
    <row r="589" spans="2:21" s="5" customFormat="1" ht="12.75" hidden="1">
      <c r="B589" s="258">
        <v>38018</v>
      </c>
      <c r="C589" s="26"/>
      <c r="D589" s="26">
        <v>0</v>
      </c>
      <c r="E589" s="26">
        <v>0</v>
      </c>
      <c r="F589" s="26">
        <v>0</v>
      </c>
      <c r="G589" s="26">
        <v>0</v>
      </c>
      <c r="H589" s="26">
        <v>3</v>
      </c>
      <c r="I589" s="26">
        <v>21.691147</v>
      </c>
      <c r="J589" s="26">
        <v>182</v>
      </c>
      <c r="K589" s="26">
        <v>111.82480200000002</v>
      </c>
      <c r="L589" s="260"/>
      <c r="M589" s="259"/>
      <c r="N589" s="259"/>
      <c r="O589" s="260"/>
      <c r="P589" s="260"/>
      <c r="Q589" s="260"/>
      <c r="R589" s="260"/>
      <c r="S589" s="260"/>
      <c r="T589" s="255"/>
      <c r="U589" s="255"/>
    </row>
    <row r="590" spans="2:21" s="5" customFormat="1" ht="12.75" hidden="1">
      <c r="B590" s="258">
        <v>38047</v>
      </c>
      <c r="C590" s="26"/>
      <c r="D590" s="26">
        <v>0</v>
      </c>
      <c r="E590" s="26">
        <v>0</v>
      </c>
      <c r="F590" s="26">
        <v>0</v>
      </c>
      <c r="G590" s="26">
        <v>0</v>
      </c>
      <c r="H590" s="26">
        <v>3</v>
      </c>
      <c r="I590" s="26">
        <v>21.691147</v>
      </c>
      <c r="J590" s="26">
        <v>182</v>
      </c>
      <c r="K590" s="26">
        <v>109.88575600000001</v>
      </c>
      <c r="L590" s="260"/>
      <c r="M590" s="259"/>
      <c r="N590" s="259"/>
      <c r="O590" s="260"/>
      <c r="P590" s="260"/>
      <c r="Q590" s="260"/>
      <c r="R590" s="260"/>
      <c r="S590" s="260"/>
      <c r="T590" s="255"/>
      <c r="U590" s="255"/>
    </row>
    <row r="591" spans="2:21" s="5" customFormat="1" ht="12.75" hidden="1">
      <c r="B591" s="258">
        <v>38078</v>
      </c>
      <c r="C591" s="26"/>
      <c r="D591" s="26">
        <v>0</v>
      </c>
      <c r="E591" s="26">
        <v>0</v>
      </c>
      <c r="F591" s="26">
        <v>0</v>
      </c>
      <c r="G591" s="26">
        <v>0</v>
      </c>
      <c r="H591" s="26">
        <v>3</v>
      </c>
      <c r="I591" s="26">
        <v>21.691147</v>
      </c>
      <c r="J591" s="26">
        <v>182</v>
      </c>
      <c r="K591" s="26">
        <v>108.12012</v>
      </c>
      <c r="L591" s="260"/>
      <c r="M591" s="259"/>
      <c r="N591" s="259"/>
      <c r="O591" s="260"/>
      <c r="P591" s="260"/>
      <c r="Q591" s="260"/>
      <c r="R591" s="260"/>
      <c r="S591" s="260"/>
      <c r="T591" s="255"/>
      <c r="U591" s="255"/>
    </row>
    <row r="592" spans="2:21" s="5" customFormat="1" ht="12.75" hidden="1">
      <c r="B592" s="258">
        <v>38108</v>
      </c>
      <c r="C592" s="26"/>
      <c r="D592" s="26">
        <v>0</v>
      </c>
      <c r="E592" s="26">
        <v>0</v>
      </c>
      <c r="F592" s="26">
        <v>0</v>
      </c>
      <c r="G592" s="26">
        <v>0</v>
      </c>
      <c r="H592" s="26">
        <v>3</v>
      </c>
      <c r="I592" s="26">
        <v>21.691147</v>
      </c>
      <c r="J592" s="26">
        <v>191</v>
      </c>
      <c r="K592" s="26">
        <v>104.25392000000001</v>
      </c>
      <c r="L592" s="260"/>
      <c r="M592" s="259"/>
      <c r="N592" s="259"/>
      <c r="O592" s="260"/>
      <c r="P592" s="260"/>
      <c r="Q592" s="260"/>
      <c r="R592" s="260"/>
      <c r="S592" s="260"/>
      <c r="T592" s="255"/>
      <c r="U592" s="255"/>
    </row>
    <row r="593" spans="2:21" s="5" customFormat="1" ht="12.75" hidden="1">
      <c r="B593" s="258">
        <v>38139</v>
      </c>
      <c r="C593" s="26"/>
      <c r="D593" s="26">
        <v>0</v>
      </c>
      <c r="E593" s="26">
        <v>0</v>
      </c>
      <c r="F593" s="26">
        <v>0</v>
      </c>
      <c r="G593" s="26">
        <v>0</v>
      </c>
      <c r="H593" s="26">
        <v>3</v>
      </c>
      <c r="I593" s="26">
        <v>21.691147</v>
      </c>
      <c r="J593" s="26">
        <v>190</v>
      </c>
      <c r="K593" s="26">
        <v>35.250999</v>
      </c>
      <c r="L593" s="260"/>
      <c r="M593" s="259"/>
      <c r="N593" s="259"/>
      <c r="O593" s="260"/>
      <c r="P593" s="260"/>
      <c r="Q593" s="260"/>
      <c r="R593" s="260"/>
      <c r="S593" s="260"/>
      <c r="T593" s="255"/>
      <c r="U593" s="255"/>
    </row>
    <row r="594" spans="2:14" ht="12.75" hidden="1">
      <c r="B594" s="258">
        <v>38169</v>
      </c>
      <c r="C594" s="29"/>
      <c r="D594" s="26">
        <v>0</v>
      </c>
      <c r="E594" s="26">
        <v>0</v>
      </c>
      <c r="F594" s="26">
        <v>0</v>
      </c>
      <c r="G594" s="26">
        <v>0</v>
      </c>
      <c r="H594" s="26">
        <v>3</v>
      </c>
      <c r="I594" s="26">
        <v>21.691147</v>
      </c>
      <c r="J594" s="26">
        <v>189</v>
      </c>
      <c r="K594" s="26">
        <v>36.905571</v>
      </c>
      <c r="M594" s="259"/>
      <c r="N594" s="259"/>
    </row>
    <row r="595" spans="2:14" ht="12.75" hidden="1">
      <c r="B595" s="258">
        <v>38200</v>
      </c>
      <c r="C595" s="29"/>
      <c r="D595" s="26">
        <v>0</v>
      </c>
      <c r="E595" s="26">
        <v>0</v>
      </c>
      <c r="F595" s="26">
        <v>0</v>
      </c>
      <c r="G595" s="26">
        <v>0</v>
      </c>
      <c r="H595" s="26">
        <v>3</v>
      </c>
      <c r="I595" s="26">
        <v>24.214236</v>
      </c>
      <c r="J595" s="26">
        <v>186</v>
      </c>
      <c r="K595" s="26">
        <v>35.358473</v>
      </c>
      <c r="M595" s="259"/>
      <c r="N595" s="259"/>
    </row>
    <row r="596" spans="2:14" ht="12.75" hidden="1">
      <c r="B596" s="258">
        <v>38231</v>
      </c>
      <c r="C596" s="29"/>
      <c r="D596" s="26">
        <v>0</v>
      </c>
      <c r="E596" s="26">
        <v>0</v>
      </c>
      <c r="F596" s="26">
        <v>0</v>
      </c>
      <c r="G596" s="26">
        <v>0</v>
      </c>
      <c r="H596" s="26">
        <v>3</v>
      </c>
      <c r="I596" s="26">
        <v>24.214236</v>
      </c>
      <c r="J596" s="26">
        <v>185</v>
      </c>
      <c r="K596" s="26">
        <v>36.131347</v>
      </c>
      <c r="M596" s="259"/>
      <c r="N596" s="259"/>
    </row>
    <row r="597" spans="1:11" ht="12.75" hidden="1">
      <c r="A597" s="5"/>
      <c r="B597" s="258">
        <v>38261</v>
      </c>
      <c r="C597" s="37"/>
      <c r="D597" s="26">
        <v>0</v>
      </c>
      <c r="E597" s="26">
        <v>0</v>
      </c>
      <c r="F597" s="26">
        <v>0</v>
      </c>
      <c r="G597" s="26">
        <v>0</v>
      </c>
      <c r="H597" s="26">
        <v>3</v>
      </c>
      <c r="I597" s="26">
        <v>24.214236</v>
      </c>
      <c r="J597" s="26">
        <v>182</v>
      </c>
      <c r="K597" s="26">
        <v>37.677073</v>
      </c>
    </row>
    <row r="598" spans="1:11" ht="12.75" hidden="1">
      <c r="A598" s="5"/>
      <c r="B598" s="258">
        <v>38292</v>
      </c>
      <c r="C598" s="37"/>
      <c r="D598" s="26">
        <v>0</v>
      </c>
      <c r="E598" s="26">
        <v>0</v>
      </c>
      <c r="F598" s="26">
        <v>0</v>
      </c>
      <c r="G598" s="26">
        <v>0</v>
      </c>
      <c r="H598" s="26">
        <v>3</v>
      </c>
      <c r="I598" s="26">
        <v>24.214236</v>
      </c>
      <c r="J598" s="26">
        <v>182</v>
      </c>
      <c r="K598" s="26">
        <v>34.123986</v>
      </c>
    </row>
    <row r="599" spans="1:11" ht="12.75" hidden="1">
      <c r="A599" s="5"/>
      <c r="B599" s="258">
        <v>38322</v>
      </c>
      <c r="C599" s="37"/>
      <c r="D599" s="26">
        <v>0</v>
      </c>
      <c r="E599" s="26">
        <v>0</v>
      </c>
      <c r="F599" s="26">
        <v>0</v>
      </c>
      <c r="G599" s="26">
        <v>0</v>
      </c>
      <c r="H599" s="26">
        <v>3</v>
      </c>
      <c r="I599" s="26">
        <v>23.875832</v>
      </c>
      <c r="J599" s="26">
        <v>181</v>
      </c>
      <c r="K599" s="26">
        <v>35.013379</v>
      </c>
    </row>
    <row r="600" spans="1:11" ht="12.75" hidden="1">
      <c r="A600" s="5"/>
      <c r="B600" s="258">
        <v>38353</v>
      </c>
      <c r="C600" s="37"/>
      <c r="D600" s="26">
        <v>0</v>
      </c>
      <c r="E600" s="26">
        <v>0</v>
      </c>
      <c r="F600" s="26">
        <v>0</v>
      </c>
      <c r="G600" s="26">
        <v>0</v>
      </c>
      <c r="H600" s="26">
        <v>3</v>
      </c>
      <c r="I600" s="26">
        <v>12.268635</v>
      </c>
      <c r="J600" s="26">
        <v>180</v>
      </c>
      <c r="K600" s="26">
        <v>35.79954</v>
      </c>
    </row>
    <row r="601" spans="1:11" ht="12.75" hidden="1">
      <c r="A601" s="5"/>
      <c r="B601" s="258">
        <v>38384</v>
      </c>
      <c r="C601" s="37"/>
      <c r="D601" s="26">
        <v>0</v>
      </c>
      <c r="E601" s="26">
        <v>0</v>
      </c>
      <c r="F601" s="26">
        <v>0</v>
      </c>
      <c r="G601" s="26">
        <v>0</v>
      </c>
      <c r="H601" s="26">
        <v>2</v>
      </c>
      <c r="I601" s="26">
        <v>12.268635</v>
      </c>
      <c r="J601" s="26">
        <v>177</v>
      </c>
      <c r="K601" s="26">
        <v>36.143379</v>
      </c>
    </row>
    <row r="602" spans="1:11" ht="12.75" hidden="1">
      <c r="A602" s="5"/>
      <c r="B602" s="258">
        <v>38412</v>
      </c>
      <c r="C602" s="37"/>
      <c r="D602" s="26">
        <v>0</v>
      </c>
      <c r="E602" s="26">
        <v>0</v>
      </c>
      <c r="F602" s="26">
        <v>0</v>
      </c>
      <c r="G602" s="26">
        <v>0</v>
      </c>
      <c r="H602" s="26">
        <v>2</v>
      </c>
      <c r="I602" s="26">
        <v>12.268635</v>
      </c>
      <c r="J602" s="26">
        <v>175</v>
      </c>
      <c r="K602" s="26">
        <v>37.737681</v>
      </c>
    </row>
    <row r="603" spans="1:11" ht="12.75" hidden="1">
      <c r="A603" s="5"/>
      <c r="B603" s="258">
        <v>38443</v>
      </c>
      <c r="C603" s="37"/>
      <c r="D603" s="26">
        <v>0</v>
      </c>
      <c r="E603" s="26">
        <v>0</v>
      </c>
      <c r="F603" s="26">
        <v>0</v>
      </c>
      <c r="G603" s="26">
        <v>0</v>
      </c>
      <c r="H603" s="26">
        <v>2</v>
      </c>
      <c r="I603" s="26">
        <v>12.268635</v>
      </c>
      <c r="J603" s="26">
        <v>174</v>
      </c>
      <c r="K603" s="26">
        <v>41.133503</v>
      </c>
    </row>
    <row r="604" spans="1:11" ht="12.75" hidden="1">
      <c r="A604" s="5"/>
      <c r="B604" s="258">
        <v>38473</v>
      </c>
      <c r="C604" s="37"/>
      <c r="D604" s="26">
        <v>0</v>
      </c>
      <c r="E604" s="26">
        <v>0</v>
      </c>
      <c r="F604" s="26">
        <v>0</v>
      </c>
      <c r="G604" s="26">
        <v>0</v>
      </c>
      <c r="H604" s="26">
        <v>2</v>
      </c>
      <c r="I604" s="26">
        <v>12.268635</v>
      </c>
      <c r="J604" s="26">
        <v>172</v>
      </c>
      <c r="K604" s="26">
        <v>40.748549</v>
      </c>
    </row>
    <row r="605" spans="1:11" ht="12.75" hidden="1">
      <c r="A605" s="5"/>
      <c r="B605" s="258">
        <v>38504</v>
      </c>
      <c r="C605" s="37"/>
      <c r="D605" s="26">
        <v>0</v>
      </c>
      <c r="E605" s="26">
        <v>0</v>
      </c>
      <c r="F605" s="26">
        <v>0</v>
      </c>
      <c r="G605" s="26">
        <v>0</v>
      </c>
      <c r="H605" s="26">
        <v>2</v>
      </c>
      <c r="I605" s="26">
        <v>12.268635</v>
      </c>
      <c r="J605" s="26">
        <v>171</v>
      </c>
      <c r="K605" s="26">
        <v>41.241228</v>
      </c>
    </row>
    <row r="606" spans="1:11" ht="12.75" hidden="1">
      <c r="A606" s="5"/>
      <c r="B606" s="258">
        <v>38534</v>
      </c>
      <c r="C606" s="37"/>
      <c r="D606" s="26">
        <v>0</v>
      </c>
      <c r="E606" s="26">
        <v>0</v>
      </c>
      <c r="F606" s="26">
        <v>0</v>
      </c>
      <c r="G606" s="26">
        <v>0</v>
      </c>
      <c r="H606" s="26">
        <v>2</v>
      </c>
      <c r="I606" s="26">
        <v>12.855714</v>
      </c>
      <c r="J606" s="26">
        <v>170</v>
      </c>
      <c r="K606" s="26">
        <v>39.645994</v>
      </c>
    </row>
    <row r="607" spans="1:11" ht="12.75" hidden="1">
      <c r="A607" s="5"/>
      <c r="B607" s="258">
        <v>38565</v>
      </c>
      <c r="C607" s="37"/>
      <c r="D607" s="26">
        <v>0</v>
      </c>
      <c r="E607" s="26">
        <v>0</v>
      </c>
      <c r="F607" s="26">
        <v>0</v>
      </c>
      <c r="G607" s="26">
        <v>0</v>
      </c>
      <c r="H607" s="26">
        <v>2</v>
      </c>
      <c r="I607" s="26">
        <v>12.862862</v>
      </c>
      <c r="J607" s="26">
        <v>170</v>
      </c>
      <c r="K607" s="26">
        <v>40.673273</v>
      </c>
    </row>
    <row r="608" spans="1:14" ht="12.75" hidden="1">
      <c r="A608" s="5"/>
      <c r="B608" s="258">
        <v>38596</v>
      </c>
      <c r="C608" s="37"/>
      <c r="D608" s="26">
        <v>0</v>
      </c>
      <c r="E608" s="26">
        <v>0</v>
      </c>
      <c r="F608" s="26">
        <v>0</v>
      </c>
      <c r="G608" s="26">
        <v>0</v>
      </c>
      <c r="H608" s="26">
        <v>2</v>
      </c>
      <c r="I608" s="26">
        <v>12.862862</v>
      </c>
      <c r="J608" s="26">
        <v>169</v>
      </c>
      <c r="K608" s="26">
        <v>38.232201</v>
      </c>
      <c r="N608" s="268"/>
    </row>
    <row r="609" spans="1:11" ht="12.75" hidden="1">
      <c r="A609" s="5"/>
      <c r="B609" s="258">
        <v>38626</v>
      </c>
      <c r="C609" s="37"/>
      <c r="D609" s="26">
        <v>0</v>
      </c>
      <c r="E609" s="26">
        <v>0</v>
      </c>
      <c r="F609" s="26">
        <v>0</v>
      </c>
      <c r="G609" s="26">
        <v>0</v>
      </c>
      <c r="H609" s="26">
        <v>2</v>
      </c>
      <c r="I609" s="26">
        <v>12.862862</v>
      </c>
      <c r="J609" s="26">
        <v>169</v>
      </c>
      <c r="K609" s="26">
        <v>38.508368</v>
      </c>
    </row>
    <row r="610" spans="1:11" ht="12.75" hidden="1">
      <c r="A610" s="5"/>
      <c r="B610" s="258">
        <v>38657</v>
      </c>
      <c r="C610" s="37"/>
      <c r="D610" s="26">
        <v>0</v>
      </c>
      <c r="E610" s="26">
        <v>0</v>
      </c>
      <c r="F610" s="26">
        <v>0</v>
      </c>
      <c r="G610" s="26">
        <v>0</v>
      </c>
      <c r="H610" s="26">
        <v>2</v>
      </c>
      <c r="I610" s="26">
        <v>12.862862</v>
      </c>
      <c r="J610" s="26">
        <v>167</v>
      </c>
      <c r="K610" s="26">
        <v>38.270309</v>
      </c>
    </row>
    <row r="611" spans="1:11" ht="12.75" hidden="1">
      <c r="A611" s="5"/>
      <c r="B611" s="258">
        <v>38687</v>
      </c>
      <c r="C611" s="37"/>
      <c r="D611" s="26">
        <v>0</v>
      </c>
      <c r="E611" s="26">
        <v>0</v>
      </c>
      <c r="F611" s="26">
        <v>0</v>
      </c>
      <c r="G611" s="26">
        <v>0</v>
      </c>
      <c r="H611" s="26">
        <v>2</v>
      </c>
      <c r="I611" s="26">
        <v>12.862862</v>
      </c>
      <c r="J611" s="26">
        <v>167</v>
      </c>
      <c r="K611" s="26">
        <v>36.624371</v>
      </c>
    </row>
    <row r="612" spans="1:11" ht="12.75" hidden="1">
      <c r="A612" s="5"/>
      <c r="B612" s="258">
        <v>38718</v>
      </c>
      <c r="C612" s="37"/>
      <c r="D612" s="26">
        <v>0</v>
      </c>
      <c r="E612" s="26">
        <v>0</v>
      </c>
      <c r="F612" s="26">
        <v>0</v>
      </c>
      <c r="G612" s="26">
        <v>0</v>
      </c>
      <c r="H612" s="26">
        <v>2</v>
      </c>
      <c r="I612" s="26">
        <v>12.862862</v>
      </c>
      <c r="J612" s="26">
        <v>166</v>
      </c>
      <c r="K612" s="26">
        <v>37.333247</v>
      </c>
    </row>
    <row r="613" spans="1:11" ht="12.75" hidden="1">
      <c r="A613" s="5"/>
      <c r="B613" s="258">
        <v>38749</v>
      </c>
      <c r="C613" s="37"/>
      <c r="D613" s="26">
        <v>0</v>
      </c>
      <c r="E613" s="26">
        <v>0</v>
      </c>
      <c r="F613" s="26">
        <v>0</v>
      </c>
      <c r="G613" s="26">
        <v>0</v>
      </c>
      <c r="H613" s="26">
        <v>2</v>
      </c>
      <c r="I613" s="26">
        <v>12.862862</v>
      </c>
      <c r="J613" s="26">
        <v>166</v>
      </c>
      <c r="K613" s="26">
        <v>37.857852</v>
      </c>
    </row>
    <row r="614" spans="1:11" ht="12.75" hidden="1">
      <c r="A614" s="5"/>
      <c r="B614" s="258">
        <v>38777</v>
      </c>
      <c r="C614" s="37"/>
      <c r="D614" s="26">
        <v>0</v>
      </c>
      <c r="E614" s="26">
        <v>0</v>
      </c>
      <c r="F614" s="26">
        <v>0</v>
      </c>
      <c r="G614" s="26">
        <v>0</v>
      </c>
      <c r="H614" s="26">
        <v>2</v>
      </c>
      <c r="I614" s="26">
        <v>12.862862</v>
      </c>
      <c r="J614" s="26">
        <v>166</v>
      </c>
      <c r="K614" s="26">
        <v>39.383274</v>
      </c>
    </row>
    <row r="615" spans="1:11" ht="12.75" hidden="1">
      <c r="A615" s="5"/>
      <c r="B615" s="258">
        <v>38808</v>
      </c>
      <c r="C615" s="37"/>
      <c r="D615" s="26">
        <v>0</v>
      </c>
      <c r="E615" s="26">
        <v>0</v>
      </c>
      <c r="F615" s="26">
        <v>0</v>
      </c>
      <c r="G615" s="26">
        <v>0</v>
      </c>
      <c r="H615" s="26">
        <v>2</v>
      </c>
      <c r="I615" s="26">
        <v>12.862862</v>
      </c>
      <c r="J615" s="26">
        <v>166</v>
      </c>
      <c r="K615" s="26">
        <v>41.359811</v>
      </c>
    </row>
    <row r="616" spans="1:11" ht="12.75" hidden="1">
      <c r="A616" s="5"/>
      <c r="B616" s="258">
        <v>38838</v>
      </c>
      <c r="C616" s="37"/>
      <c r="D616" s="26">
        <v>0</v>
      </c>
      <c r="E616" s="26">
        <v>0</v>
      </c>
      <c r="F616" s="26">
        <v>0</v>
      </c>
      <c r="G616" s="26">
        <v>0</v>
      </c>
      <c r="H616" s="26">
        <v>2</v>
      </c>
      <c r="I616" s="26">
        <v>12.862862</v>
      </c>
      <c r="J616" s="26">
        <v>165</v>
      </c>
      <c r="K616" s="26">
        <v>41.861102</v>
      </c>
    </row>
    <row r="617" spans="1:11" ht="12.75" hidden="1">
      <c r="A617" s="5"/>
      <c r="B617" s="258">
        <v>38869</v>
      </c>
      <c r="C617" s="37"/>
      <c r="D617" s="26">
        <v>0</v>
      </c>
      <c r="E617" s="26">
        <v>0</v>
      </c>
      <c r="F617" s="26">
        <v>0</v>
      </c>
      <c r="G617" s="26">
        <v>0</v>
      </c>
      <c r="H617" s="26">
        <v>2</v>
      </c>
      <c r="I617" s="26">
        <v>12.862862</v>
      </c>
      <c r="J617" s="26">
        <v>164</v>
      </c>
      <c r="K617" s="26">
        <v>43.009287</v>
      </c>
    </row>
    <row r="618" spans="1:11" ht="12.75" hidden="1">
      <c r="A618" s="5"/>
      <c r="B618" s="258">
        <v>38899</v>
      </c>
      <c r="C618" s="37"/>
      <c r="D618" s="26">
        <v>0</v>
      </c>
      <c r="E618" s="26">
        <v>0</v>
      </c>
      <c r="F618" s="26">
        <v>0</v>
      </c>
      <c r="G618" s="26">
        <v>0</v>
      </c>
      <c r="H618" s="26">
        <v>2</v>
      </c>
      <c r="I618" s="26">
        <v>13.621816</v>
      </c>
      <c r="J618" s="26">
        <v>163</v>
      </c>
      <c r="K618" s="26">
        <v>43.588516</v>
      </c>
    </row>
    <row r="619" spans="1:11" ht="12.75" hidden="1">
      <c r="A619" s="5"/>
      <c r="B619" s="258">
        <v>38930</v>
      </c>
      <c r="C619" s="37"/>
      <c r="D619" s="26">
        <v>0</v>
      </c>
      <c r="E619" s="26">
        <v>0</v>
      </c>
      <c r="F619" s="26">
        <v>0</v>
      </c>
      <c r="G619" s="26">
        <v>0</v>
      </c>
      <c r="H619" s="26">
        <v>2</v>
      </c>
      <c r="I619" s="26">
        <v>13.622246</v>
      </c>
      <c r="J619" s="26">
        <v>163</v>
      </c>
      <c r="K619" s="26">
        <v>44.38958</v>
      </c>
    </row>
    <row r="620" spans="1:11" ht="12.75" hidden="1">
      <c r="A620" s="5"/>
      <c r="B620" s="258">
        <v>38961</v>
      </c>
      <c r="C620" s="37"/>
      <c r="D620" s="26">
        <v>0</v>
      </c>
      <c r="E620" s="26">
        <v>0</v>
      </c>
      <c r="F620" s="26">
        <v>0</v>
      </c>
      <c r="G620" s="26">
        <v>0</v>
      </c>
      <c r="H620" s="26">
        <v>2</v>
      </c>
      <c r="I620" s="26">
        <v>13.622246</v>
      </c>
      <c r="J620" s="26">
        <v>162</v>
      </c>
      <c r="K620" s="26">
        <v>45.001228</v>
      </c>
    </row>
    <row r="621" spans="1:11" ht="12.75" hidden="1">
      <c r="A621" s="5"/>
      <c r="B621" s="258">
        <v>38991</v>
      </c>
      <c r="C621" s="37"/>
      <c r="D621" s="26">
        <v>0</v>
      </c>
      <c r="E621" s="26">
        <v>0</v>
      </c>
      <c r="F621" s="26">
        <v>0</v>
      </c>
      <c r="G621" s="26">
        <v>0</v>
      </c>
      <c r="H621" s="26">
        <v>2</v>
      </c>
      <c r="I621" s="26">
        <v>13.622246</v>
      </c>
      <c r="J621" s="26">
        <v>162</v>
      </c>
      <c r="K621" s="26">
        <v>45.972475</v>
      </c>
    </row>
    <row r="622" spans="1:11" ht="12.75" hidden="1">
      <c r="A622" s="5"/>
      <c r="B622" s="258">
        <v>39022</v>
      </c>
      <c r="C622" s="37"/>
      <c r="D622" s="26">
        <v>0</v>
      </c>
      <c r="E622" s="26">
        <v>0</v>
      </c>
      <c r="F622" s="26">
        <v>0</v>
      </c>
      <c r="G622" s="26">
        <v>0</v>
      </c>
      <c r="H622" s="26">
        <v>2</v>
      </c>
      <c r="I622" s="26">
        <v>13.622246</v>
      </c>
      <c r="J622" s="26">
        <v>162</v>
      </c>
      <c r="K622" s="26">
        <v>45.195419</v>
      </c>
    </row>
    <row r="623" spans="1:11" ht="12.75" hidden="1">
      <c r="A623" s="5"/>
      <c r="B623" s="258">
        <v>39052</v>
      </c>
      <c r="C623" s="37"/>
      <c r="D623" s="26">
        <v>0</v>
      </c>
      <c r="E623" s="26">
        <v>0</v>
      </c>
      <c r="F623" s="26">
        <v>0</v>
      </c>
      <c r="G623" s="26">
        <v>0</v>
      </c>
      <c r="H623" s="26">
        <v>2</v>
      </c>
      <c r="I623" s="26">
        <v>13.622246</v>
      </c>
      <c r="J623" s="26">
        <v>162</v>
      </c>
      <c r="K623" s="26">
        <v>45.380017</v>
      </c>
    </row>
    <row r="624" spans="1:11" ht="12.75" hidden="1">
      <c r="A624" s="5"/>
      <c r="B624" s="258">
        <v>39083</v>
      </c>
      <c r="C624" s="37"/>
      <c r="D624" s="26">
        <v>0</v>
      </c>
      <c r="E624" s="26">
        <v>0</v>
      </c>
      <c r="F624" s="26">
        <v>0</v>
      </c>
      <c r="G624" s="26">
        <v>0</v>
      </c>
      <c r="H624" s="26">
        <v>2</v>
      </c>
      <c r="I624" s="26">
        <v>13.622246</v>
      </c>
      <c r="J624" s="26">
        <v>161</v>
      </c>
      <c r="K624" s="26">
        <v>39.839177</v>
      </c>
    </row>
    <row r="625" spans="1:11" ht="12.75" hidden="1">
      <c r="A625" s="5"/>
      <c r="B625" s="258">
        <v>39114</v>
      </c>
      <c r="C625" s="37"/>
      <c r="D625" s="26">
        <v>0</v>
      </c>
      <c r="E625" s="26">
        <v>0</v>
      </c>
      <c r="F625" s="26">
        <v>0</v>
      </c>
      <c r="G625" s="26">
        <v>0</v>
      </c>
      <c r="H625" s="26">
        <v>2</v>
      </c>
      <c r="I625" s="26">
        <v>13.622246</v>
      </c>
      <c r="J625" s="26">
        <v>161</v>
      </c>
      <c r="K625" s="26">
        <v>40.625435</v>
      </c>
    </row>
    <row r="626" spans="1:11" ht="12.75" hidden="1">
      <c r="A626" s="5"/>
      <c r="B626" s="258">
        <v>39142</v>
      </c>
      <c r="C626" s="37"/>
      <c r="D626" s="26">
        <v>0</v>
      </c>
      <c r="E626" s="26">
        <v>0</v>
      </c>
      <c r="F626" s="26">
        <v>0</v>
      </c>
      <c r="G626" s="26">
        <v>0</v>
      </c>
      <c r="H626" s="26">
        <v>2</v>
      </c>
      <c r="I626" s="26">
        <v>13.622246</v>
      </c>
      <c r="J626" s="26">
        <v>159</v>
      </c>
      <c r="K626" s="26">
        <v>39.760914</v>
      </c>
    </row>
    <row r="627" spans="1:11" ht="12.75" hidden="1">
      <c r="A627" s="5"/>
      <c r="B627" s="258">
        <v>39173</v>
      </c>
      <c r="C627" s="37"/>
      <c r="D627" s="26">
        <v>0</v>
      </c>
      <c r="E627" s="26">
        <v>0</v>
      </c>
      <c r="F627" s="26">
        <v>0</v>
      </c>
      <c r="G627" s="26">
        <v>0</v>
      </c>
      <c r="H627" s="26">
        <v>2</v>
      </c>
      <c r="I627" s="26">
        <v>13.622246</v>
      </c>
      <c r="J627" s="26">
        <v>158</v>
      </c>
      <c r="K627" s="26">
        <v>43.102389</v>
      </c>
    </row>
    <row r="628" spans="1:11" ht="12.75" hidden="1">
      <c r="A628" s="5"/>
      <c r="B628" s="258">
        <v>39203</v>
      </c>
      <c r="C628" s="37"/>
      <c r="D628" s="26">
        <v>0</v>
      </c>
      <c r="E628" s="26">
        <v>0</v>
      </c>
      <c r="F628" s="26">
        <v>0</v>
      </c>
      <c r="G628" s="26">
        <v>0</v>
      </c>
      <c r="H628" s="26">
        <v>2</v>
      </c>
      <c r="I628" s="26">
        <v>13.622246</v>
      </c>
      <c r="J628" s="26">
        <v>158</v>
      </c>
      <c r="K628" s="26">
        <v>43.563649</v>
      </c>
    </row>
    <row r="629" spans="1:11" ht="12.75" hidden="1">
      <c r="A629" s="5"/>
      <c r="B629" s="258">
        <v>39234</v>
      </c>
      <c r="C629" s="37"/>
      <c r="D629" s="26">
        <v>0</v>
      </c>
      <c r="E629" s="26">
        <v>0</v>
      </c>
      <c r="F629" s="26">
        <v>0</v>
      </c>
      <c r="G629" s="26">
        <v>0</v>
      </c>
      <c r="H629" s="26">
        <v>2</v>
      </c>
      <c r="I629" s="26">
        <v>13.622246</v>
      </c>
      <c r="J629" s="26">
        <v>158</v>
      </c>
      <c r="K629" s="26">
        <v>43.225602</v>
      </c>
    </row>
    <row r="630" spans="1:11" ht="12.75" hidden="1">
      <c r="A630" s="5"/>
      <c r="B630" s="258">
        <v>39264</v>
      </c>
      <c r="C630" s="37"/>
      <c r="D630" s="26">
        <v>0</v>
      </c>
      <c r="E630" s="26">
        <v>0</v>
      </c>
      <c r="F630" s="26">
        <v>0</v>
      </c>
      <c r="G630" s="26">
        <v>0</v>
      </c>
      <c r="H630" s="26">
        <v>2</v>
      </c>
      <c r="I630" s="26">
        <v>14.260085</v>
      </c>
      <c r="J630" s="26">
        <v>157</v>
      </c>
      <c r="K630" s="26">
        <v>43.667378</v>
      </c>
    </row>
    <row r="631" spans="1:11" ht="12.75" hidden="1">
      <c r="A631" s="5"/>
      <c r="B631" s="258">
        <v>39295</v>
      </c>
      <c r="C631" s="37"/>
      <c r="D631" s="26">
        <v>0</v>
      </c>
      <c r="E631" s="26">
        <v>0</v>
      </c>
      <c r="F631" s="26">
        <v>0</v>
      </c>
      <c r="G631" s="26">
        <v>0</v>
      </c>
      <c r="H631" s="26">
        <v>2</v>
      </c>
      <c r="I631" s="26">
        <v>14.260467</v>
      </c>
      <c r="J631" s="26">
        <v>156</v>
      </c>
      <c r="K631" s="26">
        <v>44.464745</v>
      </c>
    </row>
    <row r="632" spans="1:11" ht="12.75" hidden="1">
      <c r="A632" s="5"/>
      <c r="B632" s="258">
        <v>39326</v>
      </c>
      <c r="C632" s="37"/>
      <c r="D632" s="26">
        <v>0</v>
      </c>
      <c r="E632" s="26">
        <v>0</v>
      </c>
      <c r="F632" s="26">
        <v>0</v>
      </c>
      <c r="G632" s="26">
        <v>0</v>
      </c>
      <c r="H632" s="26">
        <v>2</v>
      </c>
      <c r="I632" s="26">
        <v>14.260467</v>
      </c>
      <c r="J632" s="26">
        <v>156</v>
      </c>
      <c r="K632" s="26">
        <v>44.197134</v>
      </c>
    </row>
    <row r="633" spans="1:11" ht="12.75" hidden="1">
      <c r="A633" s="5"/>
      <c r="B633" s="258">
        <v>39356</v>
      </c>
      <c r="C633" s="37"/>
      <c r="D633" s="26">
        <v>0</v>
      </c>
      <c r="E633" s="26">
        <v>0</v>
      </c>
      <c r="F633" s="26">
        <v>0</v>
      </c>
      <c r="G633" s="26">
        <v>0</v>
      </c>
      <c r="H633" s="26">
        <v>2</v>
      </c>
      <c r="I633" s="26">
        <v>14.260467</v>
      </c>
      <c r="J633" s="26">
        <v>156</v>
      </c>
      <c r="K633" s="26">
        <v>44.622295</v>
      </c>
    </row>
    <row r="634" spans="1:11" ht="12.75" hidden="1">
      <c r="A634" s="5"/>
      <c r="B634" s="258">
        <v>39387</v>
      </c>
      <c r="C634" s="37"/>
      <c r="D634" s="26">
        <v>0</v>
      </c>
      <c r="E634" s="26">
        <v>0</v>
      </c>
      <c r="F634" s="26">
        <v>0</v>
      </c>
      <c r="G634" s="26">
        <v>0</v>
      </c>
      <c r="H634" s="26">
        <v>2</v>
      </c>
      <c r="I634" s="26">
        <v>14.260467</v>
      </c>
      <c r="J634" s="26">
        <v>155</v>
      </c>
      <c r="K634" s="26">
        <v>40.402045</v>
      </c>
    </row>
    <row r="635" spans="1:11" ht="12.75" hidden="1">
      <c r="A635" s="5"/>
      <c r="B635" s="258">
        <v>39417</v>
      </c>
      <c r="C635" s="37"/>
      <c r="D635" s="26">
        <v>0</v>
      </c>
      <c r="E635" s="26">
        <v>0</v>
      </c>
      <c r="F635" s="26">
        <v>0</v>
      </c>
      <c r="G635" s="26">
        <v>0</v>
      </c>
      <c r="H635" s="26">
        <v>2</v>
      </c>
      <c r="I635" s="26">
        <v>14.260467</v>
      </c>
      <c r="J635" s="26">
        <v>155</v>
      </c>
      <c r="K635" s="26">
        <v>40.913201</v>
      </c>
    </row>
    <row r="636" spans="1:11" ht="12.75">
      <c r="A636" s="5"/>
      <c r="B636" s="258">
        <v>39448</v>
      </c>
      <c r="C636" s="37"/>
      <c r="D636" s="26">
        <v>0</v>
      </c>
      <c r="E636" s="26">
        <v>0</v>
      </c>
      <c r="F636" s="26">
        <v>0</v>
      </c>
      <c r="G636" s="26">
        <v>0</v>
      </c>
      <c r="H636" s="26">
        <v>2</v>
      </c>
      <c r="I636" s="26">
        <v>14.260467</v>
      </c>
      <c r="J636" s="26">
        <v>155</v>
      </c>
      <c r="K636" s="26">
        <v>40.717387</v>
      </c>
    </row>
    <row r="637" spans="1:11" ht="12.75">
      <c r="A637" s="5"/>
      <c r="B637" s="258">
        <v>39479</v>
      </c>
      <c r="C637" s="37"/>
      <c r="D637" s="26">
        <v>0</v>
      </c>
      <c r="E637" s="26">
        <v>0</v>
      </c>
      <c r="F637" s="26">
        <v>0</v>
      </c>
      <c r="G637" s="26">
        <v>0</v>
      </c>
      <c r="H637" s="26">
        <v>2</v>
      </c>
      <c r="I637" s="26">
        <v>14.260467</v>
      </c>
      <c r="J637" s="26">
        <v>155</v>
      </c>
      <c r="K637" s="26">
        <v>41.338191</v>
      </c>
    </row>
    <row r="638" spans="1:11" ht="12.75">
      <c r="A638" s="5"/>
      <c r="B638" s="258">
        <v>39508</v>
      </c>
      <c r="C638" s="37"/>
      <c r="D638" s="26">
        <v>0</v>
      </c>
      <c r="E638" s="26">
        <v>0</v>
      </c>
      <c r="F638" s="26">
        <v>0</v>
      </c>
      <c r="G638" s="26">
        <v>0</v>
      </c>
      <c r="H638" s="26">
        <v>2</v>
      </c>
      <c r="I638" s="26">
        <v>14.260467</v>
      </c>
      <c r="J638" s="26">
        <v>155</v>
      </c>
      <c r="K638" s="26">
        <v>42.862983</v>
      </c>
    </row>
    <row r="639" spans="1:11" ht="12.75">
      <c r="A639" s="5"/>
      <c r="B639" s="258">
        <v>39539</v>
      </c>
      <c r="C639" s="37"/>
      <c r="D639" s="26">
        <v>0</v>
      </c>
      <c r="E639" s="26">
        <v>0</v>
      </c>
      <c r="F639" s="26">
        <v>0</v>
      </c>
      <c r="G639" s="26">
        <v>0</v>
      </c>
      <c r="H639" s="26">
        <v>2</v>
      </c>
      <c r="I639" s="26">
        <v>14.260467</v>
      </c>
      <c r="J639" s="26">
        <v>154</v>
      </c>
      <c r="K639" s="26">
        <v>46.559388</v>
      </c>
    </row>
    <row r="640" spans="1:11" ht="12.75">
      <c r="A640" s="5"/>
      <c r="B640" s="258">
        <v>39569</v>
      </c>
      <c r="C640" s="37"/>
      <c r="D640" s="26">
        <v>0</v>
      </c>
      <c r="E640" s="26">
        <v>0</v>
      </c>
      <c r="F640" s="26">
        <v>0</v>
      </c>
      <c r="G640" s="26">
        <v>0</v>
      </c>
      <c r="H640" s="26">
        <v>2</v>
      </c>
      <c r="I640" s="26">
        <v>14.260467</v>
      </c>
      <c r="J640" s="26">
        <v>154</v>
      </c>
      <c r="K640" s="26">
        <v>48.286402</v>
      </c>
    </row>
    <row r="641" spans="1:11" ht="12.75">
      <c r="A641" s="5"/>
      <c r="B641" s="258">
        <v>39600</v>
      </c>
      <c r="C641" s="37"/>
      <c r="D641" s="26">
        <v>0</v>
      </c>
      <c r="E641" s="26">
        <v>0</v>
      </c>
      <c r="F641" s="26">
        <v>0</v>
      </c>
      <c r="G641" s="26">
        <v>0</v>
      </c>
      <c r="H641" s="26">
        <v>2</v>
      </c>
      <c r="I641" s="26">
        <v>14.260467</v>
      </c>
      <c r="J641" s="26">
        <v>154</v>
      </c>
      <c r="K641" s="26">
        <v>48.829297</v>
      </c>
    </row>
    <row r="642" spans="1:11" ht="12.75">
      <c r="A642" s="5"/>
      <c r="B642" s="258">
        <v>39630</v>
      </c>
      <c r="C642" s="29"/>
      <c r="D642" s="26">
        <v>0</v>
      </c>
      <c r="E642" s="29">
        <v>0</v>
      </c>
      <c r="F642" s="26">
        <v>0</v>
      </c>
      <c r="G642" s="29">
        <v>0</v>
      </c>
      <c r="H642" s="29">
        <v>2</v>
      </c>
      <c r="I642" s="29">
        <v>15.769544</v>
      </c>
      <c r="J642" s="29">
        <v>152</v>
      </c>
      <c r="K642" s="29">
        <v>49.431736</v>
      </c>
    </row>
    <row r="643" spans="1:11" ht="12.75">
      <c r="A643" s="5"/>
      <c r="B643" s="258">
        <v>39661</v>
      </c>
      <c r="C643" s="29"/>
      <c r="D643" s="26">
        <v>0</v>
      </c>
      <c r="E643" s="29">
        <v>0</v>
      </c>
      <c r="F643" s="26">
        <v>0</v>
      </c>
      <c r="G643" s="29">
        <v>0</v>
      </c>
      <c r="H643" s="29">
        <v>2</v>
      </c>
      <c r="I643" s="29">
        <v>15.770425</v>
      </c>
      <c r="J643" s="29">
        <v>152</v>
      </c>
      <c r="K643" s="29">
        <v>48.590583</v>
      </c>
    </row>
    <row r="644" spans="1:12" ht="12.75">
      <c r="A644" s="5"/>
      <c r="B644" s="258">
        <v>39692</v>
      </c>
      <c r="C644" s="29"/>
      <c r="D644" s="26">
        <v>0</v>
      </c>
      <c r="E644" s="29">
        <v>0</v>
      </c>
      <c r="F644" s="26">
        <v>0</v>
      </c>
      <c r="G644" s="29">
        <v>0</v>
      </c>
      <c r="H644" s="29">
        <v>2</v>
      </c>
      <c r="I644" s="29">
        <v>15.770425</v>
      </c>
      <c r="J644" s="29">
        <v>152</v>
      </c>
      <c r="K644" s="29">
        <v>49.190953</v>
      </c>
      <c r="L644" s="266"/>
    </row>
    <row r="645" spans="1:12" ht="12.75">
      <c r="A645" s="5"/>
      <c r="B645" s="258">
        <v>39722</v>
      </c>
      <c r="C645" s="29"/>
      <c r="D645" s="26">
        <v>0</v>
      </c>
      <c r="E645" s="29">
        <v>0</v>
      </c>
      <c r="F645" s="26">
        <v>0</v>
      </c>
      <c r="G645" s="29">
        <v>0</v>
      </c>
      <c r="H645" s="29">
        <v>2</v>
      </c>
      <c r="I645" s="29">
        <v>15.770425</v>
      </c>
      <c r="J645" s="29">
        <v>152</v>
      </c>
      <c r="K645" s="29">
        <v>50.58423</v>
      </c>
      <c r="L645" s="266"/>
    </row>
    <row r="646" spans="1:12" ht="12.75">
      <c r="A646" s="5"/>
      <c r="B646" s="258">
        <v>39753</v>
      </c>
      <c r="C646" s="29"/>
      <c r="D646" s="26">
        <v>0</v>
      </c>
      <c r="E646" s="29">
        <v>0</v>
      </c>
      <c r="F646" s="26">
        <v>0</v>
      </c>
      <c r="G646" s="29">
        <v>0</v>
      </c>
      <c r="H646" s="29">
        <v>2</v>
      </c>
      <c r="I646" s="29">
        <v>15.770425</v>
      </c>
      <c r="J646" s="29">
        <v>152</v>
      </c>
      <c r="K646" s="29">
        <v>49.47676</v>
      </c>
      <c r="L646" s="266"/>
    </row>
    <row r="647" spans="1:12" ht="12.75">
      <c r="A647" s="5"/>
      <c r="B647" s="258">
        <v>39783</v>
      </c>
      <c r="C647" s="29"/>
      <c r="D647" s="26">
        <v>0</v>
      </c>
      <c r="E647" s="29">
        <v>0</v>
      </c>
      <c r="F647" s="26">
        <v>0</v>
      </c>
      <c r="G647" s="29">
        <v>0</v>
      </c>
      <c r="H647" s="29">
        <v>2</v>
      </c>
      <c r="I647" s="29">
        <v>15.761584</v>
      </c>
      <c r="J647" s="29">
        <v>151</v>
      </c>
      <c r="K647" s="29">
        <v>49.945907</v>
      </c>
      <c r="L647" s="266"/>
    </row>
    <row r="648" spans="1:12" ht="12.75">
      <c r="A648" s="5"/>
      <c r="B648" s="258">
        <v>39814</v>
      </c>
      <c r="C648" s="29"/>
      <c r="D648" s="26">
        <v>0</v>
      </c>
      <c r="E648" s="29">
        <v>0</v>
      </c>
      <c r="F648" s="26">
        <v>0</v>
      </c>
      <c r="G648" s="29">
        <v>0</v>
      </c>
      <c r="H648" s="29">
        <v>2</v>
      </c>
      <c r="I648" s="29">
        <v>15.770425</v>
      </c>
      <c r="J648" s="29">
        <v>151</v>
      </c>
      <c r="K648" s="29">
        <v>51</v>
      </c>
      <c r="L648" s="266"/>
    </row>
    <row r="649" spans="1:12" ht="12.75">
      <c r="A649" s="5"/>
      <c r="B649" s="258">
        <v>39845</v>
      </c>
      <c r="C649" s="29"/>
      <c r="D649" s="26">
        <v>0</v>
      </c>
      <c r="E649" s="29">
        <v>0</v>
      </c>
      <c r="F649" s="26">
        <v>0</v>
      </c>
      <c r="G649" s="29">
        <v>0</v>
      </c>
      <c r="H649" s="29">
        <v>2</v>
      </c>
      <c r="I649" s="29">
        <v>15.770425</v>
      </c>
      <c r="J649" s="29">
        <v>151</v>
      </c>
      <c r="K649" s="29">
        <v>50.120605</v>
      </c>
      <c r="L649" s="266"/>
    </row>
    <row r="650" spans="1:12" ht="12.75">
      <c r="A650" s="5"/>
      <c r="B650" s="258">
        <v>39873</v>
      </c>
      <c r="C650" s="29"/>
      <c r="D650" s="26">
        <v>0</v>
      </c>
      <c r="E650" s="29">
        <v>0</v>
      </c>
      <c r="F650" s="26">
        <v>0</v>
      </c>
      <c r="G650" s="29">
        <v>0</v>
      </c>
      <c r="H650" s="29">
        <v>2</v>
      </c>
      <c r="I650" s="29">
        <v>15.770425</v>
      </c>
      <c r="J650" s="29">
        <v>149</v>
      </c>
      <c r="K650" s="29">
        <v>50.576047</v>
      </c>
      <c r="L650" s="266"/>
    </row>
    <row r="651" spans="1:12" ht="12.75" hidden="1">
      <c r="A651" s="5"/>
      <c r="B651" s="258">
        <v>39904</v>
      </c>
      <c r="C651" s="29"/>
      <c r="D651" s="26">
        <v>0</v>
      </c>
      <c r="E651" s="29">
        <v>0</v>
      </c>
      <c r="F651" s="26">
        <v>0</v>
      </c>
      <c r="G651" s="29">
        <v>0</v>
      </c>
      <c r="H651" s="29">
        <v>2</v>
      </c>
      <c r="I651" s="29">
        <v>15.770425</v>
      </c>
      <c r="J651" s="29">
        <v>149</v>
      </c>
      <c r="K651" s="29">
        <v>50.576047</v>
      </c>
      <c r="L651" s="266"/>
    </row>
    <row r="652" spans="1:12" ht="12.75" hidden="1">
      <c r="A652" s="5"/>
      <c r="B652" s="258">
        <v>39934</v>
      </c>
      <c r="C652" s="29"/>
      <c r="D652" s="26">
        <v>0</v>
      </c>
      <c r="E652" s="29">
        <v>0</v>
      </c>
      <c r="F652" s="26">
        <v>0</v>
      </c>
      <c r="G652" s="29">
        <v>0</v>
      </c>
      <c r="H652" s="29">
        <v>2</v>
      </c>
      <c r="I652" s="29">
        <v>15.770425</v>
      </c>
      <c r="J652" s="29">
        <v>149</v>
      </c>
      <c r="K652" s="29">
        <v>50.576047</v>
      </c>
      <c r="L652" s="266"/>
    </row>
    <row r="653" spans="1:12" ht="12.75">
      <c r="A653" s="5"/>
      <c r="B653" s="258">
        <v>39965</v>
      </c>
      <c r="C653" s="29"/>
      <c r="D653" s="26">
        <v>0</v>
      </c>
      <c r="E653" s="29">
        <v>0</v>
      </c>
      <c r="F653" s="26">
        <v>0</v>
      </c>
      <c r="G653" s="29">
        <v>0</v>
      </c>
      <c r="H653" s="29">
        <v>2</v>
      </c>
      <c r="I653" s="29">
        <v>15.770425</v>
      </c>
      <c r="J653" s="29">
        <v>149</v>
      </c>
      <c r="K653" s="29">
        <v>55.032876</v>
      </c>
      <c r="L653" s="266"/>
    </row>
    <row r="654" spans="1:12" ht="12.75">
      <c r="A654" s="5"/>
      <c r="B654" s="258">
        <v>39995</v>
      </c>
      <c r="C654" s="29"/>
      <c r="D654" s="26">
        <v>0</v>
      </c>
      <c r="E654" s="29">
        <v>0</v>
      </c>
      <c r="F654" s="26">
        <v>0</v>
      </c>
      <c r="G654" s="29">
        <v>0</v>
      </c>
      <c r="H654" s="29">
        <v>2</v>
      </c>
      <c r="I654" s="29">
        <v>16.308069</v>
      </c>
      <c r="J654" s="29">
        <v>148</v>
      </c>
      <c r="K654" s="29">
        <v>55.66434</v>
      </c>
      <c r="L654" s="266"/>
    </row>
    <row r="655" spans="1:12" ht="12.75">
      <c r="A655" s="5"/>
      <c r="B655" s="258">
        <v>40026</v>
      </c>
      <c r="C655" s="29"/>
      <c r="D655" s="26">
        <v>0</v>
      </c>
      <c r="E655" s="29">
        <v>0</v>
      </c>
      <c r="F655" s="26">
        <v>0</v>
      </c>
      <c r="G655" s="29">
        <v>0</v>
      </c>
      <c r="H655" s="29">
        <v>2</v>
      </c>
      <c r="I655" s="29">
        <v>16.308257</v>
      </c>
      <c r="J655" s="29">
        <v>146</v>
      </c>
      <c r="K655" s="29">
        <v>56.243701</v>
      </c>
      <c r="L655" s="266"/>
    </row>
    <row r="656" spans="1:12" ht="12.75">
      <c r="A656" s="5"/>
      <c r="B656" s="258">
        <v>40057</v>
      </c>
      <c r="C656" s="29"/>
      <c r="D656" s="26">
        <v>0</v>
      </c>
      <c r="E656" s="29">
        <v>0</v>
      </c>
      <c r="F656" s="26">
        <v>0</v>
      </c>
      <c r="G656" s="29">
        <v>0</v>
      </c>
      <c r="H656" s="29">
        <v>2</v>
      </c>
      <c r="I656" s="29">
        <v>16.308257</v>
      </c>
      <c r="J656" s="29">
        <v>146</v>
      </c>
      <c r="K656" s="29">
        <v>56.790676</v>
      </c>
      <c r="L656" s="266"/>
    </row>
    <row r="657" spans="1:12" ht="12.75">
      <c r="A657" s="5"/>
      <c r="B657" s="258">
        <v>40087</v>
      </c>
      <c r="C657" s="29"/>
      <c r="D657" s="26">
        <v>0</v>
      </c>
      <c r="E657" s="29">
        <v>0</v>
      </c>
      <c r="F657" s="26">
        <v>0</v>
      </c>
      <c r="G657" s="29">
        <v>0</v>
      </c>
      <c r="H657" s="29">
        <v>2</v>
      </c>
      <c r="I657" s="29">
        <v>16.308257</v>
      </c>
      <c r="J657" s="29">
        <v>145</v>
      </c>
      <c r="K657" s="29">
        <v>57.082894</v>
      </c>
      <c r="L657" s="266"/>
    </row>
    <row r="658" spans="1:12" ht="12.75">
      <c r="A658" s="5"/>
      <c r="B658" s="258">
        <v>40118</v>
      </c>
      <c r="C658" s="29"/>
      <c r="D658" s="26">
        <v>0</v>
      </c>
      <c r="E658" s="29">
        <v>0</v>
      </c>
      <c r="F658" s="26">
        <v>0</v>
      </c>
      <c r="G658" s="29">
        <v>0</v>
      </c>
      <c r="H658" s="29">
        <v>2</v>
      </c>
      <c r="I658" s="29">
        <v>16.308257</v>
      </c>
      <c r="J658" s="29">
        <v>145</v>
      </c>
      <c r="K658" s="29">
        <v>60.357684</v>
      </c>
      <c r="L658" s="266"/>
    </row>
    <row r="659" spans="1:12" ht="12.75">
      <c r="A659" s="5"/>
      <c r="B659" s="258">
        <v>40148</v>
      </c>
      <c r="C659" s="29"/>
      <c r="D659" s="26">
        <v>0</v>
      </c>
      <c r="E659" s="29">
        <v>0</v>
      </c>
      <c r="F659" s="26">
        <v>0</v>
      </c>
      <c r="G659" s="29">
        <v>0</v>
      </c>
      <c r="H659" s="29">
        <v>2</v>
      </c>
      <c r="I659" s="29">
        <v>16.308257</v>
      </c>
      <c r="J659" s="29">
        <v>145</v>
      </c>
      <c r="K659" s="29">
        <v>58.228108</v>
      </c>
      <c r="L659" s="266"/>
    </row>
    <row r="660" spans="1:12" ht="12.75">
      <c r="A660" s="5"/>
      <c r="B660" s="258">
        <v>40179</v>
      </c>
      <c r="C660" s="29"/>
      <c r="D660" s="26">
        <v>0</v>
      </c>
      <c r="E660" s="29">
        <v>0</v>
      </c>
      <c r="F660" s="26">
        <v>0</v>
      </c>
      <c r="G660" s="29">
        <v>0</v>
      </c>
      <c r="H660" s="29">
        <v>2</v>
      </c>
      <c r="I660" s="29">
        <v>16.308257</v>
      </c>
      <c r="J660" s="29">
        <v>145</v>
      </c>
      <c r="K660" s="29">
        <v>58.840232</v>
      </c>
      <c r="L660" s="266"/>
    </row>
    <row r="661" spans="1:12" ht="12.75">
      <c r="A661" s="5"/>
      <c r="B661" s="258">
        <v>40210</v>
      </c>
      <c r="C661" s="29"/>
      <c r="D661" s="26">
        <v>0</v>
      </c>
      <c r="E661" s="29">
        <v>0</v>
      </c>
      <c r="F661" s="26">
        <v>0</v>
      </c>
      <c r="G661" s="29">
        <v>0</v>
      </c>
      <c r="H661" s="29">
        <v>2</v>
      </c>
      <c r="I661" s="29">
        <v>16.308257</v>
      </c>
      <c r="J661" s="29">
        <v>144</v>
      </c>
      <c r="K661" s="29">
        <v>59.269149</v>
      </c>
      <c r="L661" s="266"/>
    </row>
    <row r="662" spans="1:12" ht="12.75">
      <c r="A662" s="5"/>
      <c r="B662" s="258">
        <v>40238</v>
      </c>
      <c r="C662" s="29"/>
      <c r="D662" s="26">
        <v>0</v>
      </c>
      <c r="E662" s="29">
        <v>0</v>
      </c>
      <c r="F662" s="26">
        <v>0</v>
      </c>
      <c r="G662" s="29">
        <v>0</v>
      </c>
      <c r="H662" s="29">
        <v>2</v>
      </c>
      <c r="I662" s="29">
        <v>16.308257</v>
      </c>
      <c r="J662" s="29">
        <v>144</v>
      </c>
      <c r="K662" s="29">
        <v>54.226042</v>
      </c>
      <c r="L662" s="266"/>
    </row>
    <row r="663" spans="1:12" ht="12.75">
      <c r="A663" s="5"/>
      <c r="B663" s="258">
        <v>40269</v>
      </c>
      <c r="C663" s="29"/>
      <c r="D663" s="26">
        <v>0</v>
      </c>
      <c r="E663" s="29">
        <v>0</v>
      </c>
      <c r="F663" s="26">
        <v>0</v>
      </c>
      <c r="G663" s="29">
        <v>0</v>
      </c>
      <c r="H663" s="29">
        <v>2</v>
      </c>
      <c r="I663" s="29">
        <v>16.308257</v>
      </c>
      <c r="J663" s="29">
        <v>144</v>
      </c>
      <c r="K663" s="29">
        <v>57.818366</v>
      </c>
      <c r="L663" s="266"/>
    </row>
    <row r="664" spans="1:12" ht="12.75">
      <c r="A664" s="5"/>
      <c r="B664" s="258">
        <v>40299</v>
      </c>
      <c r="C664" s="29"/>
      <c r="D664" s="26">
        <v>0</v>
      </c>
      <c r="E664" s="29">
        <v>0</v>
      </c>
      <c r="F664" s="26">
        <v>0</v>
      </c>
      <c r="G664" s="29">
        <v>0</v>
      </c>
      <c r="H664" s="29">
        <v>2</v>
      </c>
      <c r="I664" s="29">
        <v>16.308257</v>
      </c>
      <c r="J664" s="29">
        <v>144</v>
      </c>
      <c r="K664" s="29">
        <v>58.794556</v>
      </c>
      <c r="L664" s="266"/>
    </row>
    <row r="665" spans="1:12" ht="12.75">
      <c r="A665" s="5"/>
      <c r="B665" s="258">
        <v>40330</v>
      </c>
      <c r="C665" s="29"/>
      <c r="D665" s="26">
        <v>0</v>
      </c>
      <c r="E665" s="29">
        <v>0</v>
      </c>
      <c r="F665" s="26">
        <v>0</v>
      </c>
      <c r="G665" s="29">
        <v>0</v>
      </c>
      <c r="H665" s="29">
        <v>2</v>
      </c>
      <c r="I665" s="29">
        <v>16.37611</v>
      </c>
      <c r="J665" s="29">
        <v>144</v>
      </c>
      <c r="K665" s="29">
        <v>59.248863</v>
      </c>
      <c r="L665" s="266"/>
    </row>
    <row r="666" spans="1:12" ht="12.75">
      <c r="A666" s="5"/>
      <c r="B666" s="258">
        <v>40360</v>
      </c>
      <c r="C666" s="29"/>
      <c r="D666" s="26">
        <v>0</v>
      </c>
      <c r="E666" s="29">
        <v>0</v>
      </c>
      <c r="F666" s="26">
        <v>0</v>
      </c>
      <c r="G666" s="29">
        <v>0</v>
      </c>
      <c r="H666" s="29">
        <v>2</v>
      </c>
      <c r="I666" s="29">
        <v>16.601507</v>
      </c>
      <c r="J666" s="29">
        <v>144</v>
      </c>
      <c r="K666" s="29">
        <v>58.064527</v>
      </c>
      <c r="L666" s="266"/>
    </row>
    <row r="667" spans="1:12" ht="12.75">
      <c r="A667" s="5"/>
      <c r="B667" s="258">
        <v>40391</v>
      </c>
      <c r="C667" s="29"/>
      <c r="D667" s="26">
        <v>0</v>
      </c>
      <c r="E667" s="29">
        <v>0</v>
      </c>
      <c r="F667" s="26">
        <v>0</v>
      </c>
      <c r="G667" s="29">
        <v>0</v>
      </c>
      <c r="H667" s="29">
        <v>2</v>
      </c>
      <c r="I667" s="29">
        <v>16.60167</v>
      </c>
      <c r="J667" s="29">
        <v>144</v>
      </c>
      <c r="K667" s="29">
        <v>58.591094</v>
      </c>
      <c r="L667" s="266"/>
    </row>
    <row r="668" spans="1:12" ht="12.75">
      <c r="A668" s="5"/>
      <c r="B668" s="258">
        <v>40422</v>
      </c>
      <c r="C668" s="29"/>
      <c r="D668" s="26">
        <v>0</v>
      </c>
      <c r="E668" s="29">
        <v>0</v>
      </c>
      <c r="F668" s="26">
        <v>0</v>
      </c>
      <c r="G668" s="29">
        <v>0</v>
      </c>
      <c r="H668" s="29">
        <v>2</v>
      </c>
      <c r="I668" s="29">
        <v>16.60167</v>
      </c>
      <c r="J668" s="29">
        <v>144</v>
      </c>
      <c r="K668" s="29">
        <v>58.967867</v>
      </c>
      <c r="L668" s="266"/>
    </row>
    <row r="669" spans="1:12" ht="12.75">
      <c r="A669" s="5"/>
      <c r="B669" s="258">
        <v>40452</v>
      </c>
      <c r="C669" s="29"/>
      <c r="D669" s="26">
        <v>0</v>
      </c>
      <c r="E669" s="29">
        <v>0</v>
      </c>
      <c r="F669" s="26">
        <v>0</v>
      </c>
      <c r="G669" s="29">
        <v>0</v>
      </c>
      <c r="H669" s="29">
        <v>2</v>
      </c>
      <c r="I669" s="29">
        <v>16.60167</v>
      </c>
      <c r="J669" s="29">
        <v>144</v>
      </c>
      <c r="K669" s="29">
        <v>60.058902</v>
      </c>
      <c r="L669" s="266"/>
    </row>
    <row r="670" spans="1:12" ht="12.75">
      <c r="A670" s="5"/>
      <c r="B670" s="258">
        <v>40483</v>
      </c>
      <c r="C670" s="29"/>
      <c r="D670" s="26">
        <v>0</v>
      </c>
      <c r="E670" s="29">
        <v>0</v>
      </c>
      <c r="F670" s="26">
        <v>0</v>
      </c>
      <c r="G670" s="29">
        <v>0</v>
      </c>
      <c r="H670" s="29">
        <v>2</v>
      </c>
      <c r="I670" s="29">
        <v>16.60167</v>
      </c>
      <c r="J670" s="29">
        <v>144</v>
      </c>
      <c r="K670" s="29">
        <v>58.094671</v>
      </c>
      <c r="L670" s="266"/>
    </row>
    <row r="671" spans="1:12" ht="12.75">
      <c r="A671" s="5"/>
      <c r="B671" s="258">
        <v>40513</v>
      </c>
      <c r="C671" s="29"/>
      <c r="D671" s="26">
        <v>0</v>
      </c>
      <c r="E671" s="29">
        <v>0</v>
      </c>
      <c r="F671" s="26">
        <v>0</v>
      </c>
      <c r="G671" s="29">
        <v>0</v>
      </c>
      <c r="H671" s="29">
        <v>2</v>
      </c>
      <c r="I671" s="29">
        <v>16.60167</v>
      </c>
      <c r="J671" s="29">
        <v>144</v>
      </c>
      <c r="K671" s="29">
        <v>58.598158</v>
      </c>
      <c r="L671" s="266"/>
    </row>
    <row r="672" spans="1:12" ht="12.75">
      <c r="A672" s="5"/>
      <c r="B672" s="258">
        <v>40544</v>
      </c>
      <c r="C672" s="29"/>
      <c r="D672" s="26">
        <v>0</v>
      </c>
      <c r="E672" s="29">
        <v>0</v>
      </c>
      <c r="F672" s="26">
        <v>0</v>
      </c>
      <c r="G672" s="29">
        <v>0</v>
      </c>
      <c r="H672" s="29">
        <v>2</v>
      </c>
      <c r="I672" s="29">
        <v>16.60167</v>
      </c>
      <c r="J672" s="29">
        <v>144</v>
      </c>
      <c r="K672" s="29">
        <v>59.118197</v>
      </c>
      <c r="L672" s="266"/>
    </row>
    <row r="673" spans="1:12" ht="12.75">
      <c r="A673" s="5"/>
      <c r="B673" s="258">
        <v>40575</v>
      </c>
      <c r="C673" s="29"/>
      <c r="D673" s="26">
        <v>0</v>
      </c>
      <c r="E673" s="29">
        <v>0</v>
      </c>
      <c r="F673" s="26">
        <v>0</v>
      </c>
      <c r="G673" s="29">
        <v>0</v>
      </c>
      <c r="H673" s="29">
        <v>2</v>
      </c>
      <c r="I673" s="29">
        <v>16.60167</v>
      </c>
      <c r="J673" s="29">
        <v>143</v>
      </c>
      <c r="K673" s="29">
        <v>59.638242</v>
      </c>
      <c r="L673" s="266"/>
    </row>
    <row r="674" spans="1:12" ht="12.75">
      <c r="A674" s="5"/>
      <c r="B674" s="258">
        <v>40603</v>
      </c>
      <c r="C674" s="29"/>
      <c r="D674" s="26">
        <v>0</v>
      </c>
      <c r="E674" s="29">
        <v>0</v>
      </c>
      <c r="F674" s="26">
        <v>0</v>
      </c>
      <c r="G674" s="29">
        <v>0</v>
      </c>
      <c r="H674" s="29">
        <v>2</v>
      </c>
      <c r="I674" s="29">
        <v>16.60167</v>
      </c>
      <c r="J674" s="29">
        <v>143</v>
      </c>
      <c r="K674" s="29">
        <v>60.913424</v>
      </c>
      <c r="L674" s="266"/>
    </row>
    <row r="675" spans="1:12" ht="12.75">
      <c r="A675" s="5"/>
      <c r="B675" s="258">
        <v>40634</v>
      </c>
      <c r="C675" s="29"/>
      <c r="D675" s="29">
        <v>0</v>
      </c>
      <c r="E675" s="29">
        <v>0</v>
      </c>
      <c r="F675" s="273">
        <v>0</v>
      </c>
      <c r="G675" s="29">
        <v>0</v>
      </c>
      <c r="H675" s="29">
        <v>2</v>
      </c>
      <c r="I675" s="29">
        <v>16.60167</v>
      </c>
      <c r="J675" s="29">
        <v>143</v>
      </c>
      <c r="K675" s="29">
        <v>65.198714</v>
      </c>
      <c r="L675" s="266"/>
    </row>
    <row r="676" spans="1:12" ht="12.75">
      <c r="A676" s="5"/>
      <c r="B676" s="258">
        <v>40664</v>
      </c>
      <c r="C676" s="29"/>
      <c r="D676" s="29">
        <v>0</v>
      </c>
      <c r="E676" s="29">
        <v>0</v>
      </c>
      <c r="F676" s="273">
        <v>0</v>
      </c>
      <c r="G676" s="29">
        <v>0</v>
      </c>
      <c r="H676" s="29">
        <v>2</v>
      </c>
      <c r="I676" s="29">
        <v>16.60167</v>
      </c>
      <c r="J676" s="29">
        <v>144</v>
      </c>
      <c r="K676" s="29">
        <v>66.98183</v>
      </c>
      <c r="L676" s="266"/>
    </row>
    <row r="677" spans="1:12" ht="12.75">
      <c r="A677" s="5"/>
      <c r="B677" s="258">
        <v>40695</v>
      </c>
      <c r="C677" s="29"/>
      <c r="D677" s="29">
        <v>0</v>
      </c>
      <c r="E677" s="29">
        <v>0</v>
      </c>
      <c r="F677" s="273">
        <v>0</v>
      </c>
      <c r="G677" s="29">
        <v>0</v>
      </c>
      <c r="H677" s="29">
        <v>2</v>
      </c>
      <c r="I677" s="29">
        <v>16.60167</v>
      </c>
      <c r="J677" s="29">
        <v>144</v>
      </c>
      <c r="K677" s="29">
        <v>67.640368</v>
      </c>
      <c r="L677" s="266"/>
    </row>
    <row r="678" spans="2:15" ht="12.75">
      <c r="B678" s="258">
        <v>40725</v>
      </c>
      <c r="C678" s="29"/>
      <c r="D678" s="29">
        <v>0</v>
      </c>
      <c r="E678" s="29">
        <v>0</v>
      </c>
      <c r="F678" s="273">
        <v>0</v>
      </c>
      <c r="G678" s="29">
        <v>0</v>
      </c>
      <c r="H678" s="29">
        <v>2</v>
      </c>
      <c r="I678" s="29">
        <v>17.226704</v>
      </c>
      <c r="J678" s="29">
        <v>144</v>
      </c>
      <c r="K678" s="29">
        <v>67.953882</v>
      </c>
      <c r="L678" s="266"/>
      <c r="M678" s="259"/>
      <c r="N678" s="259"/>
      <c r="O678" s="260"/>
    </row>
    <row r="679" spans="2:15" ht="12.75">
      <c r="B679" s="258">
        <v>40756</v>
      </c>
      <c r="C679" s="29"/>
      <c r="D679" s="29">
        <v>0</v>
      </c>
      <c r="E679" s="29">
        <v>0</v>
      </c>
      <c r="F679" s="273">
        <v>0</v>
      </c>
      <c r="G679" s="29">
        <v>0</v>
      </c>
      <c r="H679" s="29">
        <v>2</v>
      </c>
      <c r="I679" s="29">
        <v>17.227063</v>
      </c>
      <c r="J679" s="29">
        <v>144</v>
      </c>
      <c r="K679" s="29">
        <v>68.428208</v>
      </c>
      <c r="L679" s="266"/>
      <c r="M679" s="259"/>
      <c r="N679" s="259"/>
      <c r="O679" s="260"/>
    </row>
    <row r="680" spans="2:15" ht="12.75">
      <c r="B680" s="258">
        <v>40787</v>
      </c>
      <c r="C680" s="29"/>
      <c r="D680" s="29">
        <v>0</v>
      </c>
      <c r="E680" s="29">
        <v>0</v>
      </c>
      <c r="F680" s="273">
        <v>0</v>
      </c>
      <c r="G680" s="29">
        <v>0</v>
      </c>
      <c r="H680" s="29">
        <v>2</v>
      </c>
      <c r="I680" s="29">
        <v>17.227063</v>
      </c>
      <c r="J680" s="29">
        <v>144</v>
      </c>
      <c r="K680" s="29">
        <v>69.102584</v>
      </c>
      <c r="L680" s="266"/>
      <c r="M680" s="259"/>
      <c r="N680" s="259"/>
      <c r="O680" s="260"/>
    </row>
    <row r="681" spans="2:15" ht="12.75">
      <c r="B681" s="258">
        <v>40818</v>
      </c>
      <c r="C681" s="29"/>
      <c r="D681" s="29">
        <v>0</v>
      </c>
      <c r="E681" s="29">
        <v>0</v>
      </c>
      <c r="F681" s="273">
        <v>0</v>
      </c>
      <c r="G681" s="29">
        <v>0</v>
      </c>
      <c r="H681" s="29">
        <v>2</v>
      </c>
      <c r="I681" s="29">
        <v>17.227063</v>
      </c>
      <c r="J681" s="29">
        <v>144</v>
      </c>
      <c r="K681" s="29">
        <v>69.777168</v>
      </c>
      <c r="L681" s="266"/>
      <c r="M681" s="259"/>
      <c r="N681" s="259"/>
      <c r="O681" s="260"/>
    </row>
    <row r="682" spans="2:15" ht="12.75">
      <c r="B682" s="258">
        <v>40850</v>
      </c>
      <c r="C682" s="29"/>
      <c r="D682" s="29">
        <v>0</v>
      </c>
      <c r="E682" s="29">
        <v>0</v>
      </c>
      <c r="F682" s="273">
        <v>0</v>
      </c>
      <c r="G682" s="29">
        <v>0</v>
      </c>
      <c r="H682" s="29">
        <v>2</v>
      </c>
      <c r="I682" s="29">
        <v>17.227063</v>
      </c>
      <c r="J682" s="29">
        <v>144</v>
      </c>
      <c r="K682" s="29">
        <v>70.706607</v>
      </c>
      <c r="L682" s="266"/>
      <c r="M682" s="259"/>
      <c r="N682" s="259"/>
      <c r="O682" s="260"/>
    </row>
    <row r="683" spans="2:15" ht="12.75">
      <c r="B683" s="258">
        <v>40881</v>
      </c>
      <c r="C683" s="29"/>
      <c r="D683" s="29">
        <v>0</v>
      </c>
      <c r="E683" s="29">
        <v>0</v>
      </c>
      <c r="F683" s="273">
        <v>0</v>
      </c>
      <c r="G683" s="29">
        <v>0</v>
      </c>
      <c r="H683" s="29">
        <v>2</v>
      </c>
      <c r="I683" s="29">
        <v>17.227063</v>
      </c>
      <c r="J683" s="29">
        <v>144</v>
      </c>
      <c r="K683" s="29">
        <v>71.308446</v>
      </c>
      <c r="L683" s="266"/>
      <c r="M683" s="259"/>
      <c r="N683" s="259"/>
      <c r="O683" s="260"/>
    </row>
    <row r="684" spans="2:15" ht="12.75">
      <c r="B684" s="258">
        <v>40909</v>
      </c>
      <c r="C684" s="29"/>
      <c r="D684" s="29">
        <v>0</v>
      </c>
      <c r="E684" s="29">
        <v>0</v>
      </c>
      <c r="F684" s="273">
        <v>0</v>
      </c>
      <c r="G684" s="29">
        <v>0</v>
      </c>
      <c r="H684" s="29">
        <v>2</v>
      </c>
      <c r="I684" s="29">
        <v>17.227063</v>
      </c>
      <c r="J684" s="29">
        <v>144</v>
      </c>
      <c r="K684" s="29">
        <v>70.62863</v>
      </c>
      <c r="L684" s="266"/>
      <c r="M684" s="259"/>
      <c r="N684" s="259"/>
      <c r="O684" s="260"/>
    </row>
    <row r="685" spans="2:15" ht="12.75">
      <c r="B685" s="258">
        <v>40940</v>
      </c>
      <c r="C685" s="29"/>
      <c r="D685" s="29">
        <v>0</v>
      </c>
      <c r="E685" s="29">
        <v>0</v>
      </c>
      <c r="F685" s="273">
        <v>0</v>
      </c>
      <c r="G685" s="29">
        <v>0</v>
      </c>
      <c r="H685" s="29">
        <v>2</v>
      </c>
      <c r="I685" s="29">
        <v>17.227063</v>
      </c>
      <c r="J685" s="29">
        <v>143</v>
      </c>
      <c r="K685" s="29">
        <v>71.299192</v>
      </c>
      <c r="L685" s="266"/>
      <c r="M685" s="259"/>
      <c r="N685" s="259"/>
      <c r="O685" s="260"/>
    </row>
    <row r="686" spans="2:15" ht="12.75">
      <c r="B686" s="258">
        <v>40969</v>
      </c>
      <c r="C686" s="29"/>
      <c r="D686" s="29">
        <v>0</v>
      </c>
      <c r="E686" s="29">
        <v>0</v>
      </c>
      <c r="F686" s="273">
        <v>0</v>
      </c>
      <c r="G686" s="29">
        <v>0</v>
      </c>
      <c r="H686" s="29">
        <v>2</v>
      </c>
      <c r="I686" s="29">
        <v>17.227063</v>
      </c>
      <c r="J686" s="29">
        <v>143</v>
      </c>
      <c r="K686" s="29">
        <v>73.063838</v>
      </c>
      <c r="L686" s="266"/>
      <c r="M686" s="259"/>
      <c r="N686" s="259"/>
      <c r="O686" s="260"/>
    </row>
    <row r="687" spans="2:15" ht="12.75">
      <c r="B687" s="258">
        <v>41000</v>
      </c>
      <c r="C687" s="29"/>
      <c r="D687" s="29">
        <v>0</v>
      </c>
      <c r="E687" s="29">
        <v>0</v>
      </c>
      <c r="F687" s="273">
        <v>0</v>
      </c>
      <c r="G687" s="29">
        <v>0</v>
      </c>
      <c r="H687" s="29">
        <v>2</v>
      </c>
      <c r="I687" s="29">
        <v>17.227063</v>
      </c>
      <c r="J687" s="29">
        <v>143</v>
      </c>
      <c r="K687" s="29">
        <v>78.514754</v>
      </c>
      <c r="L687" s="266"/>
      <c r="M687" s="259"/>
      <c r="N687" s="259"/>
      <c r="O687" s="260"/>
    </row>
    <row r="688" spans="2:15" ht="12.75">
      <c r="B688" s="258">
        <v>41030</v>
      </c>
      <c r="C688" s="29"/>
      <c r="D688" s="29">
        <v>0</v>
      </c>
      <c r="E688" s="29">
        <v>0</v>
      </c>
      <c r="F688" s="273">
        <v>0</v>
      </c>
      <c r="G688" s="29">
        <v>0</v>
      </c>
      <c r="H688" s="29">
        <v>2</v>
      </c>
      <c r="I688" s="29">
        <v>17.227063</v>
      </c>
      <c r="J688" s="29">
        <v>143</v>
      </c>
      <c r="K688" s="29">
        <v>80.477185</v>
      </c>
      <c r="L688" s="266"/>
      <c r="M688" s="259"/>
      <c r="N688" s="259"/>
      <c r="O688" s="260"/>
    </row>
    <row r="689" spans="1:12" ht="12.75">
      <c r="A689" s="5"/>
      <c r="B689" s="258">
        <v>41061</v>
      </c>
      <c r="C689" s="29"/>
      <c r="D689" s="29">
        <v>0</v>
      </c>
      <c r="E689" s="29">
        <v>0</v>
      </c>
      <c r="F689" s="273">
        <v>0</v>
      </c>
      <c r="G689" s="29">
        <v>0</v>
      </c>
      <c r="H689" s="29">
        <v>2</v>
      </c>
      <c r="I689" s="29">
        <v>17.227063</v>
      </c>
      <c r="J689" s="29">
        <v>143</v>
      </c>
      <c r="K689" s="29">
        <v>81.147018</v>
      </c>
      <c r="L689" s="266"/>
    </row>
    <row r="690" spans="1:12" ht="12.75">
      <c r="A690" s="5"/>
      <c r="B690" s="258">
        <v>41091</v>
      </c>
      <c r="C690" s="29"/>
      <c r="D690" s="29">
        <v>0</v>
      </c>
      <c r="E690" s="29">
        <v>0</v>
      </c>
      <c r="F690" s="273">
        <v>0</v>
      </c>
      <c r="G690" s="29">
        <v>0</v>
      </c>
      <c r="H690" s="29">
        <v>2</v>
      </c>
      <c r="I690" s="29">
        <v>17.897576</v>
      </c>
      <c r="J690" s="29">
        <v>143</v>
      </c>
      <c r="K690" s="29">
        <v>81.654049</v>
      </c>
      <c r="L690" s="266"/>
    </row>
    <row r="691" spans="1:12" ht="12.75">
      <c r="A691" s="5"/>
      <c r="B691" s="258">
        <v>41122</v>
      </c>
      <c r="C691" s="29"/>
      <c r="D691" s="29">
        <v>0</v>
      </c>
      <c r="E691" s="29">
        <v>0</v>
      </c>
      <c r="F691" s="273">
        <v>0</v>
      </c>
      <c r="G691" s="29">
        <v>0</v>
      </c>
      <c r="H691" s="29">
        <v>2</v>
      </c>
      <c r="I691" s="29">
        <v>17.897901</v>
      </c>
      <c r="J691" s="29">
        <v>143</v>
      </c>
      <c r="K691" s="29">
        <v>82.240217</v>
      </c>
      <c r="L691" s="266"/>
    </row>
    <row r="692" spans="1:12" ht="12.75">
      <c r="A692" s="5"/>
      <c r="B692" s="258">
        <v>41153</v>
      </c>
      <c r="C692" s="29"/>
      <c r="D692" s="29">
        <v>0</v>
      </c>
      <c r="E692" s="29">
        <v>0</v>
      </c>
      <c r="F692" s="273">
        <v>0</v>
      </c>
      <c r="G692" s="29">
        <v>0</v>
      </c>
      <c r="H692" s="29">
        <v>2</v>
      </c>
      <c r="I692" s="29">
        <v>17.897901</v>
      </c>
      <c r="J692" s="29">
        <v>143</v>
      </c>
      <c r="K692" s="29">
        <v>82.727531</v>
      </c>
      <c r="L692" s="266"/>
    </row>
    <row r="693" spans="1:12" ht="12.75">
      <c r="A693" s="5"/>
      <c r="B693" s="258">
        <v>41183</v>
      </c>
      <c r="C693" s="29"/>
      <c r="D693" s="29">
        <v>0</v>
      </c>
      <c r="E693" s="29">
        <v>0</v>
      </c>
      <c r="F693" s="273">
        <v>0</v>
      </c>
      <c r="G693" s="29">
        <v>0</v>
      </c>
      <c r="H693" s="29">
        <v>2</v>
      </c>
      <c r="I693" s="29">
        <v>18</v>
      </c>
      <c r="J693" s="29">
        <v>144</v>
      </c>
      <c r="K693" s="29">
        <v>83</v>
      </c>
      <c r="L693" s="266"/>
    </row>
    <row r="694" spans="1:12" ht="12.75">
      <c r="A694" s="5"/>
      <c r="B694" s="258">
        <v>41214</v>
      </c>
      <c r="C694" s="29"/>
      <c r="D694" s="29">
        <v>0</v>
      </c>
      <c r="E694" s="29">
        <v>0</v>
      </c>
      <c r="F694" s="273">
        <v>0</v>
      </c>
      <c r="G694" s="29">
        <v>0</v>
      </c>
      <c r="H694" s="29">
        <v>2</v>
      </c>
      <c r="I694" s="29">
        <v>18</v>
      </c>
      <c r="J694" s="29">
        <v>170</v>
      </c>
      <c r="K694" s="29">
        <v>84</v>
      </c>
      <c r="L694" s="266"/>
    </row>
    <row r="695" spans="1:12" ht="12.75">
      <c r="A695" s="5"/>
      <c r="B695" s="258">
        <v>41244</v>
      </c>
      <c r="C695" s="29"/>
      <c r="D695" s="29">
        <v>0</v>
      </c>
      <c r="E695" s="29">
        <v>0</v>
      </c>
      <c r="F695" s="273">
        <v>0</v>
      </c>
      <c r="G695" s="29">
        <v>0</v>
      </c>
      <c r="H695" s="29">
        <v>2</v>
      </c>
      <c r="I695" s="29">
        <v>18</v>
      </c>
      <c r="J695" s="29">
        <v>170</v>
      </c>
      <c r="K695" s="29">
        <v>85</v>
      </c>
      <c r="L695" s="266"/>
    </row>
    <row r="696" spans="1:12" ht="12.75">
      <c r="A696" s="5"/>
      <c r="B696" s="258">
        <v>41275</v>
      </c>
      <c r="C696" s="29"/>
      <c r="D696" s="29">
        <v>0</v>
      </c>
      <c r="E696" s="29">
        <v>0</v>
      </c>
      <c r="F696" s="273">
        <v>0</v>
      </c>
      <c r="G696" s="29">
        <v>0</v>
      </c>
      <c r="H696" s="29">
        <v>2</v>
      </c>
      <c r="I696" s="29">
        <v>17.897901</v>
      </c>
      <c r="J696" s="29">
        <v>170</v>
      </c>
      <c r="K696" s="29">
        <v>85.815384</v>
      </c>
      <c r="L696" s="266"/>
    </row>
    <row r="697" spans="1:12" ht="12.75">
      <c r="A697" s="5"/>
      <c r="B697" s="258">
        <v>41306</v>
      </c>
      <c r="C697" s="29"/>
      <c r="D697" s="29">
        <v>0</v>
      </c>
      <c r="E697" s="29">
        <v>0</v>
      </c>
      <c r="F697" s="273">
        <v>0</v>
      </c>
      <c r="G697" s="29">
        <v>0</v>
      </c>
      <c r="H697" s="29">
        <v>2</v>
      </c>
      <c r="I697" s="29">
        <v>17.897901</v>
      </c>
      <c r="J697" s="29">
        <v>170</v>
      </c>
      <c r="K697" s="29">
        <v>86.345424</v>
      </c>
      <c r="L697" s="266"/>
    </row>
    <row r="698" spans="1:12" ht="12.75">
      <c r="A698" s="5"/>
      <c r="B698" s="258">
        <v>41334</v>
      </c>
      <c r="C698" s="29"/>
      <c r="D698" s="29">
        <v>0</v>
      </c>
      <c r="E698" s="29">
        <v>0</v>
      </c>
      <c r="F698" s="273">
        <v>0</v>
      </c>
      <c r="G698" s="29">
        <v>0</v>
      </c>
      <c r="H698" s="29">
        <v>2</v>
      </c>
      <c r="I698" s="29">
        <v>17.897901</v>
      </c>
      <c r="J698" s="29">
        <v>170</v>
      </c>
      <c r="K698" s="29">
        <v>87.461969</v>
      </c>
      <c r="L698" s="266"/>
    </row>
    <row r="699" spans="1:12" ht="12.75">
      <c r="A699" s="5"/>
      <c r="B699" s="258">
        <v>41365</v>
      </c>
      <c r="C699" s="29"/>
      <c r="D699" s="29">
        <v>0</v>
      </c>
      <c r="E699" s="29">
        <v>0</v>
      </c>
      <c r="F699" s="273">
        <v>0</v>
      </c>
      <c r="G699" s="29">
        <v>0</v>
      </c>
      <c r="H699" s="29">
        <v>2</v>
      </c>
      <c r="I699" s="29">
        <v>17.8979</v>
      </c>
      <c r="J699" s="29">
        <v>170</v>
      </c>
      <c r="K699" s="29">
        <v>87.3829</v>
      </c>
      <c r="L699" s="266"/>
    </row>
    <row r="700" spans="1:12" ht="12.75">
      <c r="A700" s="5"/>
      <c r="B700" s="258">
        <v>41395</v>
      </c>
      <c r="C700" s="29"/>
      <c r="D700" s="29">
        <v>0</v>
      </c>
      <c r="E700" s="29">
        <v>0</v>
      </c>
      <c r="F700" s="273">
        <v>0</v>
      </c>
      <c r="G700" s="29">
        <v>0</v>
      </c>
      <c r="H700" s="29">
        <v>2</v>
      </c>
      <c r="I700" s="29">
        <v>17.8979</v>
      </c>
      <c r="J700" s="29">
        <v>170</v>
      </c>
      <c r="K700" s="29">
        <v>89.054</v>
      </c>
      <c r="L700" s="266"/>
    </row>
    <row r="701" spans="1:12" ht="12.75">
      <c r="A701" s="5"/>
      <c r="B701" s="258">
        <v>41426</v>
      </c>
      <c r="C701" s="29"/>
      <c r="D701" s="29">
        <v>0</v>
      </c>
      <c r="E701" s="29">
        <v>0</v>
      </c>
      <c r="F701" s="273">
        <v>0</v>
      </c>
      <c r="G701" s="29">
        <v>0</v>
      </c>
      <c r="H701" s="29">
        <v>2</v>
      </c>
      <c r="I701" s="29">
        <v>17.8979</v>
      </c>
      <c r="J701" s="29">
        <v>170</v>
      </c>
      <c r="K701" s="29">
        <v>89.7673</v>
      </c>
      <c r="L701" s="266"/>
    </row>
    <row r="702" spans="1:12" ht="12.75">
      <c r="A702" s="5"/>
      <c r="B702" s="258">
        <v>41456</v>
      </c>
      <c r="C702" s="29"/>
      <c r="D702" s="29">
        <v>0</v>
      </c>
      <c r="E702" s="29">
        <v>0</v>
      </c>
      <c r="F702" s="273">
        <v>0</v>
      </c>
      <c r="G702" s="29">
        <v>0</v>
      </c>
      <c r="H702" s="29">
        <v>2</v>
      </c>
      <c r="I702" s="29">
        <v>18.1676</v>
      </c>
      <c r="J702" s="29">
        <v>170</v>
      </c>
      <c r="K702" s="29">
        <v>90.4508</v>
      </c>
      <c r="L702" s="266"/>
    </row>
    <row r="703" spans="1:12" ht="12.75">
      <c r="A703" s="5"/>
      <c r="B703" s="258">
        <v>41487</v>
      </c>
      <c r="C703" s="29"/>
      <c r="D703" s="29">
        <v>0</v>
      </c>
      <c r="E703" s="29">
        <v>0</v>
      </c>
      <c r="F703" s="273">
        <v>0</v>
      </c>
      <c r="G703" s="29">
        <v>0</v>
      </c>
      <c r="H703" s="29">
        <v>2</v>
      </c>
      <c r="I703" s="29">
        <v>18.1678</v>
      </c>
      <c r="J703" s="29">
        <v>170</v>
      </c>
      <c r="K703" s="29">
        <v>90.973</v>
      </c>
      <c r="L703" s="266"/>
    </row>
    <row r="704" spans="1:12" ht="12.75">
      <c r="A704" s="5"/>
      <c r="B704" s="258">
        <v>41518</v>
      </c>
      <c r="C704" s="29"/>
      <c r="D704" s="29">
        <v>0</v>
      </c>
      <c r="E704" s="29">
        <v>0</v>
      </c>
      <c r="F704" s="273">
        <v>0</v>
      </c>
      <c r="G704" s="29">
        <v>0</v>
      </c>
      <c r="H704" s="29">
        <v>2</v>
      </c>
      <c r="I704" s="29">
        <v>18.1678</v>
      </c>
      <c r="J704" s="29">
        <v>170</v>
      </c>
      <c r="K704" s="29">
        <v>91.7705</v>
      </c>
      <c r="L704" s="266"/>
    </row>
    <row r="705" spans="1:12" ht="12.75">
      <c r="A705" s="5"/>
      <c r="B705" s="272"/>
      <c r="C705" s="30"/>
      <c r="D705" s="30"/>
      <c r="E705" s="30"/>
      <c r="F705" s="292"/>
      <c r="G705" s="30"/>
      <c r="H705" s="30"/>
      <c r="I705" s="30"/>
      <c r="J705" s="30"/>
      <c r="K705" s="30"/>
      <c r="L705" s="266"/>
    </row>
    <row r="706" spans="1:12" ht="12.75">
      <c r="A706" s="5"/>
      <c r="B706" s="272"/>
      <c r="C706" s="30"/>
      <c r="D706" s="7"/>
      <c r="E706" s="30"/>
      <c r="F706" s="7"/>
      <c r="G706" s="30"/>
      <c r="H706" s="30"/>
      <c r="I706" s="30"/>
      <c r="J706" s="30"/>
      <c r="K706" s="30"/>
      <c r="L706" s="266"/>
    </row>
    <row r="707" spans="3:21" s="15" customFormat="1" ht="12.75">
      <c r="C707" s="12"/>
      <c r="D707" s="12"/>
      <c r="E707" s="32"/>
      <c r="F707" s="12"/>
      <c r="G707" s="12"/>
      <c r="H707" s="12"/>
      <c r="I707" s="12"/>
      <c r="J707" s="12"/>
      <c r="K707" s="12"/>
      <c r="L707" s="261"/>
      <c r="M707" s="262"/>
      <c r="N707" s="262"/>
      <c r="O707" s="261"/>
      <c r="P707" s="261"/>
      <c r="Q707" s="261"/>
      <c r="R707" s="261"/>
      <c r="S707" s="261"/>
      <c r="T707" s="256"/>
      <c r="U707" s="256"/>
    </row>
    <row r="708" spans="2:21" s="19" customFormat="1" ht="12.75">
      <c r="B708" s="17" t="s">
        <v>202</v>
      </c>
      <c r="C708" s="18"/>
      <c r="D708" s="394" t="s">
        <v>170</v>
      </c>
      <c r="E708" s="394"/>
      <c r="F708" s="394" t="s">
        <v>113</v>
      </c>
      <c r="G708" s="394"/>
      <c r="H708" s="394" t="s">
        <v>171</v>
      </c>
      <c r="I708" s="394"/>
      <c r="J708" s="394" t="s">
        <v>115</v>
      </c>
      <c r="K708" s="394"/>
      <c r="L708" s="260"/>
      <c r="M708" s="259"/>
      <c r="N708" s="259"/>
      <c r="O708" s="260"/>
      <c r="P708" s="260"/>
      <c r="Q708" s="260"/>
      <c r="R708" s="260"/>
      <c r="S708" s="260"/>
      <c r="T708" s="255"/>
      <c r="U708" s="255"/>
    </row>
    <row r="709" spans="2:21" s="24" customFormat="1" ht="12.75">
      <c r="B709" s="21"/>
      <c r="C709" s="22"/>
      <c r="D709" s="22" t="s">
        <v>42</v>
      </c>
      <c r="E709" s="23" t="s">
        <v>0</v>
      </c>
      <c r="F709" s="22" t="s">
        <v>42</v>
      </c>
      <c r="G709" s="22" t="s">
        <v>0</v>
      </c>
      <c r="H709" s="22" t="s">
        <v>42</v>
      </c>
      <c r="I709" s="22" t="s">
        <v>0</v>
      </c>
      <c r="J709" s="22" t="s">
        <v>42</v>
      </c>
      <c r="K709" s="22" t="s">
        <v>0</v>
      </c>
      <c r="L709" s="261"/>
      <c r="M709" s="262"/>
      <c r="N709" s="262"/>
      <c r="O709" s="261"/>
      <c r="P709" s="261"/>
      <c r="Q709" s="261"/>
      <c r="R709" s="261"/>
      <c r="S709" s="261"/>
      <c r="T709" s="256"/>
      <c r="U709" s="256"/>
    </row>
    <row r="710" spans="1:11" ht="12.75" hidden="1">
      <c r="A710" s="5"/>
      <c r="B710" s="258">
        <v>37469</v>
      </c>
      <c r="C710" s="37"/>
      <c r="D710" s="26">
        <v>0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</row>
    <row r="711" spans="1:11" ht="12.75" hidden="1">
      <c r="A711" s="5"/>
      <c r="B711" s="258">
        <v>37500</v>
      </c>
      <c r="C711" s="37"/>
      <c r="D711" s="26">
        <v>0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</row>
    <row r="712" spans="1:11" ht="12.75" hidden="1">
      <c r="A712" s="5"/>
      <c r="B712" s="258">
        <v>37530</v>
      </c>
      <c r="C712" s="37"/>
      <c r="D712" s="26">
        <v>0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</row>
    <row r="713" spans="1:11" ht="12.75" hidden="1">
      <c r="A713" s="5"/>
      <c r="B713" s="258">
        <v>37561</v>
      </c>
      <c r="C713" s="37"/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</row>
    <row r="714" spans="1:11" ht="12.75" hidden="1">
      <c r="A714" s="5"/>
      <c r="B714" s="258">
        <v>37591</v>
      </c>
      <c r="C714" s="37"/>
      <c r="D714" s="26">
        <v>0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</row>
    <row r="715" spans="1:11" ht="12.75" hidden="1">
      <c r="A715" s="5"/>
      <c r="B715" s="258">
        <v>37622</v>
      </c>
      <c r="C715" s="37"/>
      <c r="D715" s="26">
        <v>2</v>
      </c>
      <c r="E715" s="26">
        <v>0.102721</v>
      </c>
      <c r="F715" s="26">
        <v>0</v>
      </c>
      <c r="G715" s="26">
        <v>0</v>
      </c>
      <c r="H715" s="26">
        <v>0</v>
      </c>
      <c r="I715" s="26">
        <v>0</v>
      </c>
      <c r="J715" s="26">
        <v>0</v>
      </c>
      <c r="K715" s="26">
        <v>0</v>
      </c>
    </row>
    <row r="716" spans="1:11" ht="12.75" hidden="1">
      <c r="A716" s="5"/>
      <c r="B716" s="258">
        <v>37653</v>
      </c>
      <c r="C716" s="37"/>
      <c r="D716" s="26">
        <v>2</v>
      </c>
      <c r="E716" s="26">
        <v>15.539343000000002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</row>
    <row r="717" spans="1:11" ht="12.75" hidden="1">
      <c r="A717" s="5"/>
      <c r="B717" s="258">
        <v>37681</v>
      </c>
      <c r="C717" s="37"/>
      <c r="D717" s="26">
        <v>3</v>
      </c>
      <c r="E717" s="26">
        <v>15.539343000000002</v>
      </c>
      <c r="F717" s="26">
        <v>0</v>
      </c>
      <c r="G717" s="26">
        <v>0</v>
      </c>
      <c r="H717" s="26">
        <v>0</v>
      </c>
      <c r="I717" s="26">
        <v>0</v>
      </c>
      <c r="J717" s="26">
        <v>0</v>
      </c>
      <c r="K717" s="26">
        <v>0</v>
      </c>
    </row>
    <row r="718" spans="1:11" ht="12.75" hidden="1">
      <c r="A718" s="5"/>
      <c r="B718" s="258">
        <v>37712</v>
      </c>
      <c r="C718" s="37"/>
      <c r="D718" s="26">
        <v>3</v>
      </c>
      <c r="E718" s="26">
        <v>20.274007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</row>
    <row r="719" spans="1:11" ht="12.75" hidden="1">
      <c r="A719" s="5"/>
      <c r="B719" s="258">
        <v>37742</v>
      </c>
      <c r="C719" s="37"/>
      <c r="D719" s="26">
        <v>3</v>
      </c>
      <c r="E719" s="26">
        <v>20.580348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</row>
    <row r="720" spans="1:11" ht="12.75" hidden="1">
      <c r="A720" s="5"/>
      <c r="B720" s="258">
        <v>37773</v>
      </c>
      <c r="C720" s="37"/>
      <c r="D720" s="26">
        <v>3</v>
      </c>
      <c r="E720" s="26">
        <v>0.104299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0</v>
      </c>
    </row>
    <row r="721" spans="1:11" ht="12.75" hidden="1">
      <c r="A721" s="5"/>
      <c r="B721" s="258">
        <v>37803</v>
      </c>
      <c r="C721" s="37"/>
      <c r="D721" s="26">
        <v>3</v>
      </c>
      <c r="E721" s="26">
        <v>0.104299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</row>
    <row r="722" spans="1:11" ht="12.75" hidden="1">
      <c r="A722" s="5"/>
      <c r="B722" s="258">
        <v>37834</v>
      </c>
      <c r="C722" s="37"/>
      <c r="D722" s="26">
        <v>3</v>
      </c>
      <c r="E722" s="26">
        <v>0.104299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</row>
    <row r="723" spans="1:11" ht="12.75" hidden="1">
      <c r="A723" s="5"/>
      <c r="B723" s="258">
        <v>37865</v>
      </c>
      <c r="C723" s="37"/>
      <c r="D723" s="26">
        <v>3</v>
      </c>
      <c r="E723" s="26">
        <v>0.104299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</row>
    <row r="724" spans="1:11" ht="12.75" hidden="1">
      <c r="A724" s="5"/>
      <c r="B724" s="258">
        <v>37895</v>
      </c>
      <c r="C724" s="37"/>
      <c r="D724" s="26">
        <v>3</v>
      </c>
      <c r="E724" s="26">
        <v>0.104551</v>
      </c>
      <c r="F724" s="26">
        <v>0</v>
      </c>
      <c r="G724" s="26">
        <v>0</v>
      </c>
      <c r="H724" s="26">
        <v>0</v>
      </c>
      <c r="I724" s="26">
        <v>0</v>
      </c>
      <c r="J724" s="26">
        <v>0</v>
      </c>
      <c r="K724" s="26">
        <v>0</v>
      </c>
    </row>
    <row r="725" spans="1:11" ht="12.75" hidden="1">
      <c r="A725" s="5"/>
      <c r="B725" s="258">
        <v>37926</v>
      </c>
      <c r="C725" s="37"/>
      <c r="D725" s="26">
        <v>3</v>
      </c>
      <c r="E725" s="26">
        <v>0.104551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</row>
    <row r="726" spans="1:11" ht="12.75" hidden="1">
      <c r="A726" s="5"/>
      <c r="B726" s="258">
        <v>37956</v>
      </c>
      <c r="C726" s="37"/>
      <c r="D726" s="26">
        <v>3</v>
      </c>
      <c r="E726" s="26">
        <v>0.104551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0</v>
      </c>
    </row>
    <row r="727" spans="1:11" ht="12.75" hidden="1">
      <c r="A727" s="5"/>
      <c r="B727" s="258">
        <v>37987</v>
      </c>
      <c r="C727" s="37"/>
      <c r="D727" s="26">
        <v>3</v>
      </c>
      <c r="E727" s="26">
        <v>0.106595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</row>
    <row r="728" spans="1:11" ht="12.75" hidden="1">
      <c r="A728" s="5"/>
      <c r="B728" s="258">
        <v>38018</v>
      </c>
      <c r="C728" s="37"/>
      <c r="D728" s="26">
        <v>3</v>
      </c>
      <c r="E728" s="26">
        <v>0.172706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  <c r="K728" s="26">
        <v>0</v>
      </c>
    </row>
    <row r="729" spans="1:11" ht="12.75" hidden="1">
      <c r="A729" s="5"/>
      <c r="B729" s="258">
        <v>38047</v>
      </c>
      <c r="C729" s="37"/>
      <c r="D729" s="26">
        <v>3</v>
      </c>
      <c r="E729" s="26">
        <v>0.172706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</row>
    <row r="730" spans="1:11" ht="12.75" hidden="1">
      <c r="A730" s="5"/>
      <c r="B730" s="258">
        <v>38078</v>
      </c>
      <c r="C730" s="37"/>
      <c r="D730" s="26">
        <v>3</v>
      </c>
      <c r="E730" s="26">
        <v>0.253115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</row>
    <row r="731" spans="1:11" ht="12.75" hidden="1">
      <c r="A731" s="5"/>
      <c r="B731" s="258">
        <v>38108</v>
      </c>
      <c r="C731" s="37"/>
      <c r="D731" s="26">
        <v>3</v>
      </c>
      <c r="E731" s="26">
        <v>0.253115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</row>
    <row r="732" spans="1:11" ht="12.75" hidden="1">
      <c r="A732" s="5"/>
      <c r="B732" s="258">
        <v>38139</v>
      </c>
      <c r="C732" s="37"/>
      <c r="D732" s="26">
        <v>3</v>
      </c>
      <c r="E732" s="26">
        <v>0.080409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</row>
    <row r="733" spans="1:11" ht="12.75" hidden="1">
      <c r="A733" s="5"/>
      <c r="B733" s="258">
        <v>38169</v>
      </c>
      <c r="C733" s="37"/>
      <c r="D733" s="26">
        <v>3</v>
      </c>
      <c r="E733" s="26">
        <v>0.080409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  <c r="K733" s="26">
        <v>0</v>
      </c>
    </row>
    <row r="734" spans="1:11" ht="12.75" hidden="1">
      <c r="A734" s="5"/>
      <c r="B734" s="258">
        <v>38200</v>
      </c>
      <c r="C734" s="37"/>
      <c r="D734" s="26">
        <v>3</v>
      </c>
      <c r="E734" s="26">
        <v>0.080409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</row>
    <row r="735" spans="1:11" ht="12.75" hidden="1">
      <c r="A735" s="5"/>
      <c r="B735" s="258">
        <v>38231</v>
      </c>
      <c r="C735" s="37"/>
      <c r="D735" s="26">
        <v>3</v>
      </c>
      <c r="E735" s="26">
        <v>0.080409</v>
      </c>
      <c r="F735" s="26">
        <v>22</v>
      </c>
      <c r="G735" s="26">
        <v>62.843807</v>
      </c>
      <c r="H735" s="26">
        <v>0</v>
      </c>
      <c r="I735" s="26">
        <v>0</v>
      </c>
      <c r="J735" s="26">
        <v>0</v>
      </c>
      <c r="K735" s="26">
        <v>0</v>
      </c>
    </row>
    <row r="736" spans="1:11" ht="12.75" hidden="1">
      <c r="A736" s="5"/>
      <c r="B736" s="258">
        <v>38261</v>
      </c>
      <c r="C736" s="37"/>
      <c r="D736" s="26">
        <v>3</v>
      </c>
      <c r="E736" s="26">
        <v>0.080409</v>
      </c>
      <c r="F736" s="26">
        <v>0.080409</v>
      </c>
      <c r="G736" s="26">
        <v>0</v>
      </c>
      <c r="H736" s="26">
        <v>0.080409</v>
      </c>
      <c r="I736" s="26">
        <v>0</v>
      </c>
      <c r="J736" s="26">
        <v>0.080409</v>
      </c>
      <c r="K736" s="26">
        <v>0</v>
      </c>
    </row>
    <row r="737" spans="1:11" ht="12.75" hidden="1">
      <c r="A737" s="5"/>
      <c r="B737" s="258">
        <v>38292</v>
      </c>
      <c r="C737" s="37"/>
      <c r="D737" s="26">
        <v>3</v>
      </c>
      <c r="E737" s="26">
        <v>0.080409</v>
      </c>
      <c r="F737" s="26">
        <v>0.080409</v>
      </c>
      <c r="G737" s="26">
        <v>0</v>
      </c>
      <c r="H737" s="26">
        <v>0.080409</v>
      </c>
      <c r="I737" s="26">
        <v>0</v>
      </c>
      <c r="J737" s="26">
        <v>0.080409</v>
      </c>
      <c r="K737" s="26">
        <v>0</v>
      </c>
    </row>
    <row r="738" spans="1:11" ht="12.75" hidden="1">
      <c r="A738" s="5"/>
      <c r="B738" s="258">
        <v>38322</v>
      </c>
      <c r="C738" s="37"/>
      <c r="D738" s="26">
        <v>0</v>
      </c>
      <c r="E738" s="26">
        <v>0</v>
      </c>
      <c r="F738" s="26">
        <v>0</v>
      </c>
      <c r="G738" s="26">
        <v>0</v>
      </c>
      <c r="H738" s="26">
        <v>0</v>
      </c>
      <c r="I738" s="26">
        <v>0</v>
      </c>
      <c r="J738" s="26">
        <v>0</v>
      </c>
      <c r="K738" s="26">
        <v>0</v>
      </c>
    </row>
    <row r="739" spans="1:11" ht="12.75" hidden="1">
      <c r="A739" s="5"/>
      <c r="B739" s="258">
        <v>38353</v>
      </c>
      <c r="C739" s="37"/>
      <c r="D739" s="26">
        <v>0</v>
      </c>
      <c r="E739" s="26">
        <v>0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0</v>
      </c>
    </row>
    <row r="740" spans="1:11" ht="12.75" hidden="1">
      <c r="A740" s="5"/>
      <c r="B740" s="258">
        <v>38384</v>
      </c>
      <c r="C740" s="37"/>
      <c r="D740" s="26">
        <v>0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</row>
    <row r="741" spans="1:11" ht="12.75" hidden="1">
      <c r="A741" s="5"/>
      <c r="B741" s="258">
        <v>38412</v>
      </c>
      <c r="C741" s="37"/>
      <c r="D741" s="26">
        <v>0</v>
      </c>
      <c r="E741" s="26">
        <v>0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</row>
    <row r="742" spans="1:11" ht="12.75" hidden="1">
      <c r="A742" s="5"/>
      <c r="B742" s="258">
        <v>38443</v>
      </c>
      <c r="C742" s="37"/>
      <c r="D742" s="26">
        <v>0</v>
      </c>
      <c r="E742" s="26">
        <v>0</v>
      </c>
      <c r="F742" s="26">
        <v>0</v>
      </c>
      <c r="G742" s="26">
        <v>0</v>
      </c>
      <c r="H742" s="26">
        <v>0</v>
      </c>
      <c r="I742" s="26">
        <v>0</v>
      </c>
      <c r="J742" s="26">
        <v>0</v>
      </c>
      <c r="K742" s="26">
        <v>0</v>
      </c>
    </row>
    <row r="743" spans="1:11" ht="12.75" hidden="1">
      <c r="A743" s="5"/>
      <c r="B743" s="258">
        <v>38473</v>
      </c>
      <c r="C743" s="37"/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</row>
    <row r="744" spans="1:11" ht="12.75" hidden="1">
      <c r="A744" s="5"/>
      <c r="B744" s="258">
        <v>38504</v>
      </c>
      <c r="C744" s="37"/>
      <c r="D744" s="26">
        <v>0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</row>
    <row r="745" spans="1:11" ht="12.75" hidden="1">
      <c r="A745" s="5"/>
      <c r="B745" s="258">
        <v>38534</v>
      </c>
      <c r="C745" s="37"/>
      <c r="D745" s="26">
        <v>0</v>
      </c>
      <c r="E745" s="26">
        <v>0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  <c r="K745" s="26">
        <v>0</v>
      </c>
    </row>
    <row r="746" spans="1:11" ht="12.75" hidden="1">
      <c r="A746" s="5"/>
      <c r="B746" s="258">
        <v>38565</v>
      </c>
      <c r="C746" s="37"/>
      <c r="D746" s="26">
        <v>0</v>
      </c>
      <c r="E746" s="26">
        <v>0</v>
      </c>
      <c r="F746" s="26">
        <v>0</v>
      </c>
      <c r="G746" s="26">
        <v>0</v>
      </c>
      <c r="H746" s="26">
        <v>0</v>
      </c>
      <c r="I746" s="26">
        <v>0</v>
      </c>
      <c r="J746" s="26">
        <v>0</v>
      </c>
      <c r="K746" s="26">
        <v>0</v>
      </c>
    </row>
    <row r="747" spans="1:11" ht="12.75" hidden="1">
      <c r="A747" s="5"/>
      <c r="B747" s="258">
        <v>38596</v>
      </c>
      <c r="C747" s="37"/>
      <c r="D747" s="26">
        <v>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</row>
    <row r="748" spans="1:11" ht="12.75" hidden="1">
      <c r="A748" s="5"/>
      <c r="B748" s="258">
        <v>38626</v>
      </c>
      <c r="C748" s="37"/>
      <c r="D748" s="26">
        <v>0</v>
      </c>
      <c r="E748" s="26">
        <v>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</row>
    <row r="749" spans="1:11" ht="12.75" hidden="1">
      <c r="A749" s="5"/>
      <c r="B749" s="258">
        <v>38657</v>
      </c>
      <c r="C749" s="37"/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</row>
    <row r="750" spans="1:11" ht="12.75" hidden="1">
      <c r="A750" s="5"/>
      <c r="B750" s="258">
        <v>38687</v>
      </c>
      <c r="C750" s="37"/>
      <c r="D750" s="26">
        <v>0</v>
      </c>
      <c r="E750" s="26">
        <v>0</v>
      </c>
      <c r="F750" s="26">
        <v>0</v>
      </c>
      <c r="G750" s="26">
        <v>0</v>
      </c>
      <c r="H750" s="26">
        <v>0</v>
      </c>
      <c r="I750" s="26">
        <v>0</v>
      </c>
      <c r="J750" s="26">
        <v>0</v>
      </c>
      <c r="K750" s="26">
        <v>0</v>
      </c>
    </row>
    <row r="751" spans="1:11" ht="12.75" hidden="1">
      <c r="A751" s="5"/>
      <c r="B751" s="258">
        <v>38718</v>
      </c>
      <c r="C751" s="37"/>
      <c r="D751" s="26">
        <v>0</v>
      </c>
      <c r="E751" s="26">
        <v>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</row>
    <row r="752" spans="1:11" ht="12.75" hidden="1">
      <c r="A752" s="5"/>
      <c r="B752" s="258">
        <v>38749</v>
      </c>
      <c r="C752" s="37"/>
      <c r="D752" s="26">
        <v>0</v>
      </c>
      <c r="E752" s="26">
        <v>0</v>
      </c>
      <c r="F752" s="26">
        <v>0</v>
      </c>
      <c r="G752" s="26">
        <v>0</v>
      </c>
      <c r="H752" s="26">
        <v>0</v>
      </c>
      <c r="I752" s="26">
        <v>0</v>
      </c>
      <c r="J752" s="26">
        <v>0</v>
      </c>
      <c r="K752" s="26">
        <v>0</v>
      </c>
    </row>
    <row r="753" spans="1:11" ht="12.75" hidden="1">
      <c r="A753" s="5"/>
      <c r="B753" s="258">
        <v>38777</v>
      </c>
      <c r="C753" s="37"/>
      <c r="D753" s="26">
        <v>0</v>
      </c>
      <c r="E753" s="26">
        <v>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</row>
    <row r="754" spans="1:11" ht="12.75" hidden="1">
      <c r="A754" s="5"/>
      <c r="B754" s="258">
        <v>38808</v>
      </c>
      <c r="C754" s="37"/>
      <c r="D754" s="26">
        <v>0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</row>
    <row r="755" spans="1:11" ht="12.75" hidden="1">
      <c r="A755" s="5"/>
      <c r="B755" s="258">
        <v>38838</v>
      </c>
      <c r="C755" s="37"/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</row>
    <row r="756" spans="1:11" ht="12.75" hidden="1">
      <c r="A756" s="5"/>
      <c r="B756" s="258">
        <v>38869</v>
      </c>
      <c r="C756" s="37"/>
      <c r="D756" s="26">
        <v>0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</row>
    <row r="757" spans="1:11" ht="12.75" hidden="1">
      <c r="A757" s="5"/>
      <c r="B757" s="258">
        <v>38899</v>
      </c>
      <c r="C757" s="37"/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</row>
    <row r="758" spans="1:11" ht="12.75" hidden="1">
      <c r="A758" s="5"/>
      <c r="B758" s="258">
        <v>38930</v>
      </c>
      <c r="C758" s="37"/>
      <c r="D758" s="26">
        <v>0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>
        <v>0</v>
      </c>
      <c r="K758" s="26">
        <v>0</v>
      </c>
    </row>
    <row r="759" spans="1:11" ht="12.75" hidden="1">
      <c r="A759" s="5"/>
      <c r="B759" s="258">
        <v>38961</v>
      </c>
      <c r="C759" s="37"/>
      <c r="D759" s="26">
        <v>0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</row>
    <row r="760" spans="1:11" ht="12.75" hidden="1">
      <c r="A760" s="5"/>
      <c r="B760" s="258">
        <v>38991</v>
      </c>
      <c r="C760" s="37"/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</row>
    <row r="761" spans="1:11" ht="12.75" hidden="1">
      <c r="A761" s="5"/>
      <c r="B761" s="258">
        <v>39022</v>
      </c>
      <c r="C761" s="37"/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</row>
    <row r="762" spans="1:11" ht="12.75" hidden="1">
      <c r="A762" s="5"/>
      <c r="B762" s="258">
        <v>39052</v>
      </c>
      <c r="C762" s="37"/>
      <c r="D762" s="26">
        <v>0</v>
      </c>
      <c r="E762" s="26">
        <v>0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</row>
    <row r="763" spans="1:11" ht="12.75" hidden="1">
      <c r="A763" s="5"/>
      <c r="B763" s="258">
        <v>39083</v>
      </c>
      <c r="C763" s="37"/>
      <c r="D763" s="26">
        <v>0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</row>
    <row r="764" spans="1:11" ht="12.75" hidden="1">
      <c r="A764" s="5"/>
      <c r="B764" s="258">
        <v>39114</v>
      </c>
      <c r="C764" s="37"/>
      <c r="D764" s="26">
        <v>0</v>
      </c>
      <c r="E764" s="26">
        <v>0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</row>
    <row r="765" spans="1:11" ht="12.75" hidden="1">
      <c r="A765" s="5"/>
      <c r="B765" s="258">
        <v>39142</v>
      </c>
      <c r="C765" s="37"/>
      <c r="D765" s="26">
        <v>0</v>
      </c>
      <c r="E765" s="26">
        <v>0</v>
      </c>
      <c r="F765" s="26">
        <v>0</v>
      </c>
      <c r="G765" s="26">
        <v>0</v>
      </c>
      <c r="H765" s="26">
        <v>0</v>
      </c>
      <c r="I765" s="26">
        <v>0</v>
      </c>
      <c r="J765" s="26">
        <v>0</v>
      </c>
      <c r="K765" s="26">
        <v>0</v>
      </c>
    </row>
    <row r="766" spans="1:11" ht="12.75" hidden="1">
      <c r="A766" s="5"/>
      <c r="B766" s="258">
        <v>39173</v>
      </c>
      <c r="C766" s="37"/>
      <c r="D766" s="26">
        <v>0</v>
      </c>
      <c r="E766" s="26">
        <v>0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</row>
    <row r="767" spans="1:11" ht="12.75" hidden="1">
      <c r="A767" s="5"/>
      <c r="B767" s="258">
        <v>39203</v>
      </c>
      <c r="C767" s="37"/>
      <c r="D767" s="26">
        <v>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</row>
    <row r="768" spans="1:11" ht="12.75" hidden="1">
      <c r="A768" s="5"/>
      <c r="B768" s="258">
        <v>39234</v>
      </c>
      <c r="C768" s="37"/>
      <c r="D768" s="26">
        <v>0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</row>
    <row r="769" spans="1:11" ht="12.75" hidden="1">
      <c r="A769" s="5"/>
      <c r="B769" s="258">
        <v>39264</v>
      </c>
      <c r="C769" s="37"/>
      <c r="D769" s="26">
        <v>0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</row>
    <row r="770" spans="1:11" ht="12.75" hidden="1">
      <c r="A770" s="5"/>
      <c r="B770" s="258">
        <v>39295</v>
      </c>
      <c r="C770" s="37"/>
      <c r="D770" s="26">
        <v>0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</row>
    <row r="771" spans="1:11" ht="12.75" hidden="1">
      <c r="A771" s="5"/>
      <c r="B771" s="258">
        <v>39326</v>
      </c>
      <c r="C771" s="37"/>
      <c r="D771" s="26">
        <v>0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</row>
    <row r="772" spans="1:11" ht="12.75" hidden="1">
      <c r="A772" s="5"/>
      <c r="B772" s="258">
        <v>39356</v>
      </c>
      <c r="C772" s="37"/>
      <c r="D772" s="26">
        <v>0</v>
      </c>
      <c r="E772" s="26">
        <v>0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</row>
    <row r="773" spans="1:11" ht="12.75" hidden="1">
      <c r="A773" s="5"/>
      <c r="B773" s="258">
        <v>39387</v>
      </c>
      <c r="C773" s="37"/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</row>
    <row r="774" spans="1:11" ht="12.75" hidden="1">
      <c r="A774" s="5"/>
      <c r="B774" s="258">
        <v>39417</v>
      </c>
      <c r="C774" s="37"/>
      <c r="D774" s="26">
        <v>0</v>
      </c>
      <c r="E774" s="26">
        <v>0</v>
      </c>
      <c r="F774" s="26">
        <v>0</v>
      </c>
      <c r="G774" s="26">
        <v>0</v>
      </c>
      <c r="H774" s="26">
        <v>0</v>
      </c>
      <c r="I774" s="26">
        <v>0</v>
      </c>
      <c r="J774" s="26">
        <v>0</v>
      </c>
      <c r="K774" s="26">
        <v>0</v>
      </c>
    </row>
    <row r="775" spans="1:11" ht="12.75">
      <c r="A775" s="5"/>
      <c r="B775" s="258">
        <v>39448</v>
      </c>
      <c r="C775" s="37"/>
      <c r="D775" s="26">
        <v>0</v>
      </c>
      <c r="E775" s="26">
        <v>0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</row>
    <row r="776" spans="1:11" ht="12.75">
      <c r="A776" s="5"/>
      <c r="B776" s="258">
        <v>39479</v>
      </c>
      <c r="C776" s="37"/>
      <c r="D776" s="26">
        <v>0</v>
      </c>
      <c r="E776" s="26">
        <v>0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</row>
    <row r="777" spans="1:11" ht="12.75">
      <c r="A777" s="5"/>
      <c r="B777" s="258">
        <v>39508</v>
      </c>
      <c r="C777" s="37"/>
      <c r="D777" s="26">
        <v>0</v>
      </c>
      <c r="E777" s="26">
        <v>0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</row>
    <row r="778" spans="1:11" ht="12.75">
      <c r="A778" s="5"/>
      <c r="B778" s="258">
        <v>39539</v>
      </c>
      <c r="C778" s="37"/>
      <c r="D778" s="26">
        <v>0</v>
      </c>
      <c r="E778" s="26">
        <v>0</v>
      </c>
      <c r="F778" s="26">
        <v>0</v>
      </c>
      <c r="G778" s="26">
        <v>0</v>
      </c>
      <c r="H778" s="26">
        <v>0</v>
      </c>
      <c r="I778" s="26">
        <v>0</v>
      </c>
      <c r="J778" s="26">
        <v>0</v>
      </c>
      <c r="K778" s="26">
        <v>0</v>
      </c>
    </row>
    <row r="779" spans="1:11" ht="12.75">
      <c r="A779" s="5"/>
      <c r="B779" s="258">
        <v>39569</v>
      </c>
      <c r="C779" s="37"/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</row>
    <row r="780" spans="2:14" ht="12.75">
      <c r="B780" s="258">
        <v>39630</v>
      </c>
      <c r="C780" s="29"/>
      <c r="D780" s="26">
        <v>0</v>
      </c>
      <c r="E780" s="26">
        <v>0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  <c r="M780" s="259"/>
      <c r="N780" s="259"/>
    </row>
    <row r="781" spans="2:14" ht="12.75">
      <c r="B781" s="258">
        <v>39661</v>
      </c>
      <c r="C781" s="29"/>
      <c r="D781" s="26">
        <v>0</v>
      </c>
      <c r="E781" s="26">
        <v>0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  <c r="M781" s="259"/>
      <c r="N781" s="259"/>
    </row>
    <row r="782" spans="2:14" ht="12.75">
      <c r="B782" s="258">
        <v>39692</v>
      </c>
      <c r="C782" s="29"/>
      <c r="D782" s="26">
        <v>0</v>
      </c>
      <c r="E782" s="26">
        <v>0</v>
      </c>
      <c r="F782" s="26">
        <v>0</v>
      </c>
      <c r="G782" s="26">
        <v>0</v>
      </c>
      <c r="H782" s="26">
        <v>0</v>
      </c>
      <c r="I782" s="26">
        <v>0</v>
      </c>
      <c r="J782" s="26">
        <v>0</v>
      </c>
      <c r="K782" s="26">
        <v>0</v>
      </c>
      <c r="M782" s="259"/>
      <c r="N782" s="259"/>
    </row>
    <row r="783" spans="2:14" ht="12.75">
      <c r="B783" s="258">
        <v>39722</v>
      </c>
      <c r="C783" s="29"/>
      <c r="D783" s="26">
        <v>0</v>
      </c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  <c r="M783" s="259"/>
      <c r="N783" s="259"/>
    </row>
    <row r="784" spans="2:14" ht="12.75">
      <c r="B784" s="258">
        <v>39753</v>
      </c>
      <c r="C784" s="29"/>
      <c r="D784" s="26">
        <v>0</v>
      </c>
      <c r="E784" s="26">
        <v>0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  <c r="M784" s="259"/>
      <c r="N784" s="259"/>
    </row>
    <row r="785" spans="2:14" ht="12.75">
      <c r="B785" s="258">
        <v>39783</v>
      </c>
      <c r="C785" s="29"/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M785" s="259"/>
      <c r="N785" s="259"/>
    </row>
    <row r="786" spans="2:14" ht="12.75">
      <c r="B786" s="258">
        <v>39814</v>
      </c>
      <c r="C786" s="29"/>
      <c r="D786" s="26">
        <v>0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  <c r="M786" s="259"/>
      <c r="N786" s="259"/>
    </row>
    <row r="787" spans="2:14" ht="12.75">
      <c r="B787" s="258">
        <v>39845</v>
      </c>
      <c r="C787" s="29"/>
      <c r="D787" s="26">
        <v>0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  <c r="M787" s="259"/>
      <c r="N787" s="259"/>
    </row>
    <row r="788" spans="2:14" ht="12.75">
      <c r="B788" s="258">
        <v>39873</v>
      </c>
      <c r="C788" s="29"/>
      <c r="D788" s="26">
        <v>0</v>
      </c>
      <c r="E788" s="26">
        <v>0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  <c r="M788" s="259"/>
      <c r="N788" s="259"/>
    </row>
    <row r="789" spans="2:14" ht="12.75">
      <c r="B789" s="258">
        <v>39904</v>
      </c>
      <c r="C789" s="29"/>
      <c r="D789" s="26">
        <v>0</v>
      </c>
      <c r="E789" s="26">
        <v>0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  <c r="M789" s="259"/>
      <c r="N789" s="259"/>
    </row>
    <row r="790" spans="2:14" ht="12.75">
      <c r="B790" s="258">
        <v>39934</v>
      </c>
      <c r="C790" s="29"/>
      <c r="D790" s="26">
        <v>0</v>
      </c>
      <c r="E790" s="26">
        <v>0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  <c r="M790" s="259"/>
      <c r="N790" s="259"/>
    </row>
    <row r="791" spans="2:21" ht="12.75">
      <c r="B791" s="258">
        <v>39965</v>
      </c>
      <c r="C791" s="26"/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59"/>
      <c r="M791" s="259"/>
      <c r="S791" s="207"/>
      <c r="U791" s="28"/>
    </row>
    <row r="792" spans="2:21" ht="12.75">
      <c r="B792" s="258">
        <v>39995</v>
      </c>
      <c r="C792" s="26"/>
      <c r="D792" s="26">
        <v>0</v>
      </c>
      <c r="E792" s="26">
        <v>0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  <c r="L792" s="259"/>
      <c r="M792" s="259"/>
      <c r="S792" s="207"/>
      <c r="U792" s="28"/>
    </row>
    <row r="793" spans="2:21" ht="12.75">
      <c r="B793" s="258">
        <v>40026</v>
      </c>
      <c r="C793" s="26"/>
      <c r="D793" s="26">
        <v>0</v>
      </c>
      <c r="E793" s="26">
        <v>0</v>
      </c>
      <c r="F793" s="26">
        <v>0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  <c r="L793" s="259"/>
      <c r="M793" s="259"/>
      <c r="S793" s="207"/>
      <c r="U793" s="28"/>
    </row>
    <row r="794" spans="2:21" ht="12.75">
      <c r="B794" s="258">
        <v>40057</v>
      </c>
      <c r="C794" s="26"/>
      <c r="D794" s="26">
        <v>0</v>
      </c>
      <c r="E794" s="26">
        <v>0</v>
      </c>
      <c r="F794" s="26">
        <v>0</v>
      </c>
      <c r="G794" s="26">
        <v>0</v>
      </c>
      <c r="H794" s="26">
        <v>0</v>
      </c>
      <c r="I794" s="26">
        <v>0</v>
      </c>
      <c r="J794" s="26">
        <v>0</v>
      </c>
      <c r="K794" s="26">
        <v>0</v>
      </c>
      <c r="L794" s="259"/>
      <c r="M794" s="259"/>
      <c r="S794" s="207"/>
      <c r="U794" s="28"/>
    </row>
    <row r="795" spans="2:21" ht="12.75">
      <c r="B795" s="258">
        <v>40087</v>
      </c>
      <c r="C795" s="26"/>
      <c r="D795" s="26">
        <v>0</v>
      </c>
      <c r="E795" s="26">
        <v>0</v>
      </c>
      <c r="F795" s="26">
        <v>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  <c r="L795" s="259"/>
      <c r="M795" s="259"/>
      <c r="S795" s="207"/>
      <c r="U795" s="28"/>
    </row>
    <row r="796" spans="2:21" ht="12.75">
      <c r="B796" s="258">
        <v>40118</v>
      </c>
      <c r="C796" s="26"/>
      <c r="D796" s="26">
        <v>0</v>
      </c>
      <c r="E796" s="26">
        <v>0</v>
      </c>
      <c r="F796" s="26">
        <v>0</v>
      </c>
      <c r="G796" s="26">
        <v>0</v>
      </c>
      <c r="H796" s="26">
        <v>0</v>
      </c>
      <c r="I796" s="26">
        <v>0</v>
      </c>
      <c r="J796" s="26">
        <v>0</v>
      </c>
      <c r="K796" s="26">
        <v>0</v>
      </c>
      <c r="L796" s="259"/>
      <c r="M796" s="259"/>
      <c r="S796" s="207"/>
      <c r="U796" s="28"/>
    </row>
    <row r="797" spans="2:21" ht="12.75">
      <c r="B797" s="258">
        <v>40148</v>
      </c>
      <c r="C797" s="26"/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59"/>
      <c r="M797" s="259"/>
      <c r="S797" s="207"/>
      <c r="U797" s="28"/>
    </row>
    <row r="798" spans="2:21" ht="12.75">
      <c r="B798" s="258">
        <v>40179</v>
      </c>
      <c r="C798" s="26"/>
      <c r="D798" s="26">
        <v>0</v>
      </c>
      <c r="E798" s="26">
        <v>0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  <c r="L798" s="259"/>
      <c r="M798" s="259"/>
      <c r="S798" s="207"/>
      <c r="U798" s="28"/>
    </row>
    <row r="799" spans="2:21" ht="12.75">
      <c r="B799" s="258">
        <v>40210</v>
      </c>
      <c r="C799" s="26"/>
      <c r="D799" s="26">
        <v>0</v>
      </c>
      <c r="E799" s="26">
        <v>0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  <c r="L799" s="259"/>
      <c r="M799" s="259"/>
      <c r="S799" s="207"/>
      <c r="U799" s="28"/>
    </row>
    <row r="800" spans="2:21" ht="12.75">
      <c r="B800" s="258">
        <v>40238</v>
      </c>
      <c r="C800" s="26"/>
      <c r="D800" s="26">
        <v>0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  <c r="L800" s="259"/>
      <c r="M800" s="259"/>
      <c r="S800" s="207"/>
      <c r="U800" s="28"/>
    </row>
    <row r="801" spans="2:21" ht="12.75">
      <c r="B801" s="258">
        <v>40269</v>
      </c>
      <c r="C801" s="26"/>
      <c r="D801" s="26">
        <v>0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  <c r="L801" s="259"/>
      <c r="M801" s="259"/>
      <c r="S801" s="207"/>
      <c r="U801" s="28"/>
    </row>
    <row r="802" spans="2:21" ht="12.75">
      <c r="B802" s="258">
        <v>40299</v>
      </c>
      <c r="C802" s="26"/>
      <c r="D802" s="26">
        <v>0</v>
      </c>
      <c r="E802" s="26">
        <v>0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  <c r="L802" s="259"/>
      <c r="M802" s="259"/>
      <c r="S802" s="207"/>
      <c r="U802" s="28"/>
    </row>
    <row r="803" spans="2:21" ht="12.75">
      <c r="B803" s="258">
        <v>40330</v>
      </c>
      <c r="C803" s="26"/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59"/>
      <c r="M803" s="259"/>
      <c r="S803" s="207"/>
      <c r="U803" s="28"/>
    </row>
    <row r="804" spans="2:21" ht="12.75">
      <c r="B804" s="258">
        <v>40360</v>
      </c>
      <c r="C804" s="26"/>
      <c r="D804" s="26">
        <v>0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  <c r="L804" s="259"/>
      <c r="M804" s="259"/>
      <c r="S804" s="207"/>
      <c r="U804" s="28"/>
    </row>
    <row r="805" spans="2:21" ht="12.75">
      <c r="B805" s="258">
        <v>40391</v>
      </c>
      <c r="C805" s="26"/>
      <c r="D805" s="26">
        <v>0</v>
      </c>
      <c r="E805" s="26">
        <v>0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  <c r="L805" s="259"/>
      <c r="M805" s="259"/>
      <c r="S805" s="207"/>
      <c r="U805" s="28"/>
    </row>
    <row r="806" spans="2:13" s="207" customFormat="1" ht="12.75">
      <c r="B806" s="258">
        <v>40422</v>
      </c>
      <c r="C806" s="26"/>
      <c r="D806" s="26">
        <v>0</v>
      </c>
      <c r="E806" s="26">
        <v>0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  <c r="L806" s="249"/>
      <c r="M806" s="249"/>
    </row>
    <row r="807" spans="2:13" s="207" customFormat="1" ht="12.75">
      <c r="B807" s="258">
        <v>40452</v>
      </c>
      <c r="C807" s="26"/>
      <c r="D807" s="26">
        <v>0</v>
      </c>
      <c r="E807" s="26">
        <v>0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  <c r="L807" s="249"/>
      <c r="M807" s="249"/>
    </row>
    <row r="808" spans="2:13" s="207" customFormat="1" ht="12.75">
      <c r="B808" s="258">
        <v>40483</v>
      </c>
      <c r="C808" s="26"/>
      <c r="D808" s="26">
        <v>0</v>
      </c>
      <c r="E808" s="26">
        <v>0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0</v>
      </c>
      <c r="L808" s="249"/>
      <c r="M808" s="249"/>
    </row>
    <row r="809" spans="2:13" s="207" customFormat="1" ht="12.75">
      <c r="B809" s="258">
        <v>40513</v>
      </c>
      <c r="C809" s="26"/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49"/>
      <c r="M809" s="249"/>
    </row>
    <row r="810" spans="2:13" s="207" customFormat="1" ht="12.75">
      <c r="B810" s="258">
        <v>40544</v>
      </c>
      <c r="C810" s="26"/>
      <c r="D810" s="26">
        <v>0</v>
      </c>
      <c r="E810" s="26">
        <v>0</v>
      </c>
      <c r="F810" s="26">
        <v>0</v>
      </c>
      <c r="G810" s="26">
        <v>0</v>
      </c>
      <c r="H810" s="26">
        <v>0</v>
      </c>
      <c r="I810" s="26">
        <v>0</v>
      </c>
      <c r="J810" s="26">
        <v>0</v>
      </c>
      <c r="K810" s="26">
        <v>0</v>
      </c>
      <c r="L810" s="249"/>
      <c r="M810" s="249"/>
    </row>
    <row r="811" spans="2:13" s="207" customFormat="1" ht="12.75">
      <c r="B811" s="258">
        <v>40575</v>
      </c>
      <c r="C811" s="26"/>
      <c r="D811" s="26">
        <v>0</v>
      </c>
      <c r="E811" s="26">
        <v>0</v>
      </c>
      <c r="F811" s="26">
        <v>0</v>
      </c>
      <c r="G811" s="26">
        <v>0</v>
      </c>
      <c r="H811" s="26">
        <v>0</v>
      </c>
      <c r="I811" s="26">
        <v>0</v>
      </c>
      <c r="J811" s="26">
        <v>0</v>
      </c>
      <c r="K811" s="26">
        <v>0</v>
      </c>
      <c r="L811" s="249"/>
      <c r="M811" s="249"/>
    </row>
    <row r="812" spans="2:13" s="207" customFormat="1" ht="12.75">
      <c r="B812" s="258">
        <v>40603</v>
      </c>
      <c r="C812" s="26"/>
      <c r="D812" s="26">
        <v>0</v>
      </c>
      <c r="E812" s="26">
        <v>0</v>
      </c>
      <c r="F812" s="26">
        <v>0</v>
      </c>
      <c r="G812" s="26">
        <v>0</v>
      </c>
      <c r="H812" s="26">
        <v>0</v>
      </c>
      <c r="I812" s="26">
        <v>0</v>
      </c>
      <c r="J812" s="26">
        <v>0</v>
      </c>
      <c r="K812" s="26">
        <v>0</v>
      </c>
      <c r="L812" s="249"/>
      <c r="M812" s="249"/>
    </row>
    <row r="813" spans="2:13" s="207" customFormat="1" ht="12.75">
      <c r="B813" s="258">
        <v>40634</v>
      </c>
      <c r="C813" s="29"/>
      <c r="D813" s="26">
        <v>0</v>
      </c>
      <c r="E813" s="26">
        <v>0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0</v>
      </c>
      <c r="L813" s="249"/>
      <c r="M813" s="249"/>
    </row>
    <row r="814" spans="2:13" s="207" customFormat="1" ht="12.75">
      <c r="B814" s="258">
        <v>40664</v>
      </c>
      <c r="C814" s="29"/>
      <c r="D814" s="26">
        <v>0</v>
      </c>
      <c r="E814" s="26">
        <v>0</v>
      </c>
      <c r="F814" s="26">
        <v>0</v>
      </c>
      <c r="G814" s="26">
        <v>0</v>
      </c>
      <c r="H814" s="26">
        <v>0</v>
      </c>
      <c r="I814" s="26">
        <v>0</v>
      </c>
      <c r="J814" s="26">
        <v>0</v>
      </c>
      <c r="K814" s="26">
        <v>0</v>
      </c>
      <c r="L814" s="249"/>
      <c r="M814" s="249"/>
    </row>
    <row r="815" spans="2:13" s="207" customFormat="1" ht="12.75">
      <c r="B815" s="258">
        <v>40695</v>
      </c>
      <c r="C815" s="29"/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49"/>
      <c r="M815" s="249"/>
    </row>
    <row r="816" spans="2:13" s="207" customFormat="1" ht="12.75">
      <c r="B816" s="258">
        <v>40725</v>
      </c>
      <c r="C816" s="29"/>
      <c r="D816" s="26">
        <v>0</v>
      </c>
      <c r="E816" s="26">
        <v>0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  <c r="L816" s="249"/>
      <c r="M816" s="249"/>
    </row>
    <row r="817" spans="2:13" s="207" customFormat="1" ht="12.75">
      <c r="B817" s="258">
        <v>40756</v>
      </c>
      <c r="C817" s="29"/>
      <c r="D817" s="26">
        <v>0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  <c r="L817" s="249"/>
      <c r="M817" s="249"/>
    </row>
    <row r="818" spans="2:13" s="207" customFormat="1" ht="12.75">
      <c r="B818" s="258">
        <v>40787</v>
      </c>
      <c r="C818" s="29"/>
      <c r="D818" s="26">
        <v>0</v>
      </c>
      <c r="E818" s="26">
        <v>0</v>
      </c>
      <c r="F818" s="26">
        <v>0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  <c r="L818" s="249"/>
      <c r="M818" s="249"/>
    </row>
    <row r="819" spans="2:13" s="207" customFormat="1" ht="12.75">
      <c r="B819" s="258">
        <v>40817</v>
      </c>
      <c r="C819" s="29"/>
      <c r="D819" s="26">
        <v>0</v>
      </c>
      <c r="E819" s="26">
        <v>0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  <c r="L819" s="249"/>
      <c r="M819" s="249"/>
    </row>
    <row r="820" spans="2:13" s="207" customFormat="1" ht="12.75">
      <c r="B820" s="258">
        <v>40848</v>
      </c>
      <c r="C820" s="29"/>
      <c r="D820" s="26">
        <v>0</v>
      </c>
      <c r="E820" s="26">
        <v>0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  <c r="L820" s="249"/>
      <c r="M820" s="249"/>
    </row>
    <row r="821" spans="2:13" s="207" customFormat="1" ht="12.75">
      <c r="B821" s="258">
        <v>40878</v>
      </c>
      <c r="C821" s="29"/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49"/>
      <c r="M821" s="249"/>
    </row>
    <row r="822" spans="2:13" s="207" customFormat="1" ht="12.75">
      <c r="B822" s="258">
        <v>40909</v>
      </c>
      <c r="C822" s="26"/>
      <c r="D822" s="26">
        <v>0</v>
      </c>
      <c r="E822" s="26">
        <v>0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  <c r="L822" s="249"/>
      <c r="M822" s="249"/>
    </row>
    <row r="823" spans="2:13" s="207" customFormat="1" ht="12.75">
      <c r="B823" s="258">
        <v>40940</v>
      </c>
      <c r="C823" s="26"/>
      <c r="D823" s="26">
        <v>0</v>
      </c>
      <c r="E823" s="26">
        <v>0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  <c r="K823" s="26">
        <v>0</v>
      </c>
      <c r="L823" s="249"/>
      <c r="M823" s="249"/>
    </row>
    <row r="824" spans="2:13" s="207" customFormat="1" ht="12.75">
      <c r="B824" s="258">
        <v>40969</v>
      </c>
      <c r="C824" s="26"/>
      <c r="D824" s="26">
        <v>0</v>
      </c>
      <c r="E824" s="26">
        <v>0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  <c r="L824" s="249"/>
      <c r="M824" s="249"/>
    </row>
    <row r="825" spans="2:13" s="207" customFormat="1" ht="12.75">
      <c r="B825" s="258">
        <v>41000</v>
      </c>
      <c r="C825" s="26"/>
      <c r="D825" s="26">
        <v>0</v>
      </c>
      <c r="E825" s="26">
        <v>0</v>
      </c>
      <c r="F825" s="26">
        <v>0</v>
      </c>
      <c r="G825" s="26">
        <v>0</v>
      </c>
      <c r="H825" s="26">
        <v>0</v>
      </c>
      <c r="I825" s="26">
        <v>0</v>
      </c>
      <c r="J825" s="26">
        <v>0</v>
      </c>
      <c r="K825" s="26">
        <v>0</v>
      </c>
      <c r="L825" s="249"/>
      <c r="M825" s="249"/>
    </row>
    <row r="826" spans="2:13" s="207" customFormat="1" ht="12.75">
      <c r="B826" s="258">
        <v>41030</v>
      </c>
      <c r="C826" s="26"/>
      <c r="D826" s="26">
        <v>0</v>
      </c>
      <c r="E826" s="26">
        <v>0</v>
      </c>
      <c r="F826" s="26">
        <v>0</v>
      </c>
      <c r="G826" s="26">
        <v>0</v>
      </c>
      <c r="H826" s="26">
        <v>0</v>
      </c>
      <c r="I826" s="26">
        <v>0</v>
      </c>
      <c r="J826" s="26">
        <v>0</v>
      </c>
      <c r="K826" s="26">
        <v>0</v>
      </c>
      <c r="L826" s="249"/>
      <c r="M826" s="249"/>
    </row>
    <row r="827" spans="2:13" s="207" customFormat="1" ht="12.75">
      <c r="B827" s="258">
        <v>41061</v>
      </c>
      <c r="C827" s="26"/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49"/>
      <c r="M827" s="249"/>
    </row>
    <row r="828" spans="2:13" s="207" customFormat="1" ht="12.75">
      <c r="B828" s="258">
        <v>41091</v>
      </c>
      <c r="C828" s="29"/>
      <c r="D828" s="26">
        <v>0</v>
      </c>
      <c r="E828" s="26">
        <v>0</v>
      </c>
      <c r="F828" s="26">
        <v>0</v>
      </c>
      <c r="G828" s="26">
        <v>0</v>
      </c>
      <c r="H828" s="26">
        <v>0</v>
      </c>
      <c r="I828" s="26">
        <v>0</v>
      </c>
      <c r="J828" s="26">
        <v>0</v>
      </c>
      <c r="K828" s="26">
        <v>0</v>
      </c>
      <c r="L828" s="249"/>
      <c r="M828" s="249"/>
    </row>
    <row r="829" spans="2:13" s="207" customFormat="1" ht="12.75">
      <c r="B829" s="258">
        <v>41122</v>
      </c>
      <c r="C829" s="29"/>
      <c r="D829" s="26">
        <v>0</v>
      </c>
      <c r="E829" s="26">
        <v>0</v>
      </c>
      <c r="F829" s="26">
        <v>0</v>
      </c>
      <c r="G829" s="26">
        <v>0</v>
      </c>
      <c r="H829" s="26">
        <v>0</v>
      </c>
      <c r="I829" s="26">
        <v>0</v>
      </c>
      <c r="J829" s="26">
        <v>0</v>
      </c>
      <c r="K829" s="26">
        <v>0</v>
      </c>
      <c r="L829" s="249"/>
      <c r="M829" s="249"/>
    </row>
    <row r="830" spans="2:13" s="207" customFormat="1" ht="12.75">
      <c r="B830" s="258">
        <v>41153</v>
      </c>
      <c r="C830" s="29"/>
      <c r="D830" s="26">
        <v>0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  <c r="L830" s="249"/>
      <c r="M830" s="249"/>
    </row>
    <row r="831" spans="2:13" s="207" customFormat="1" ht="12.75">
      <c r="B831" s="258">
        <v>41183</v>
      </c>
      <c r="C831" s="29"/>
      <c r="D831" s="26">
        <v>0</v>
      </c>
      <c r="E831" s="26">
        <v>0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  <c r="L831" s="249"/>
      <c r="M831" s="249"/>
    </row>
    <row r="832" spans="2:13" s="207" customFormat="1" ht="12.75">
      <c r="B832" s="258">
        <v>41214</v>
      </c>
      <c r="C832" s="29"/>
      <c r="D832" s="26">
        <v>0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  <c r="L832" s="249"/>
      <c r="M832" s="249"/>
    </row>
    <row r="833" spans="2:13" s="207" customFormat="1" ht="12.75">
      <c r="B833" s="258">
        <v>41244</v>
      </c>
      <c r="C833" s="29"/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49"/>
      <c r="M833" s="249"/>
    </row>
    <row r="834" spans="2:13" s="207" customFormat="1" ht="12.75">
      <c r="B834" s="258">
        <v>41275</v>
      </c>
      <c r="C834" s="29"/>
      <c r="D834" s="26">
        <v>0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  <c r="L834" s="249"/>
      <c r="M834" s="249"/>
    </row>
    <row r="835" spans="2:14" s="207" customFormat="1" ht="12.75">
      <c r="B835" s="258">
        <v>41306</v>
      </c>
      <c r="C835" s="29"/>
      <c r="D835" s="26">
        <v>0</v>
      </c>
      <c r="E835" s="26">
        <v>0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  <c r="M835" s="249"/>
      <c r="N835" s="249"/>
    </row>
    <row r="836" spans="2:14" s="207" customFormat="1" ht="12.75">
      <c r="B836" s="258">
        <v>41334</v>
      </c>
      <c r="C836" s="29"/>
      <c r="D836" s="26">
        <v>0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  <c r="M836" s="249"/>
      <c r="N836" s="249"/>
    </row>
    <row r="837" spans="2:14" s="207" customFormat="1" ht="12.75">
      <c r="B837" s="258">
        <v>41365</v>
      </c>
      <c r="C837" s="29"/>
      <c r="D837" s="26">
        <v>0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  <c r="M837" s="249"/>
      <c r="N837" s="249"/>
    </row>
    <row r="838" spans="2:14" s="207" customFormat="1" ht="12.75">
      <c r="B838" s="258">
        <v>41395</v>
      </c>
      <c r="C838" s="29"/>
      <c r="D838" s="26">
        <v>0</v>
      </c>
      <c r="E838" s="26">
        <v>0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  <c r="M838" s="249"/>
      <c r="N838" s="249"/>
    </row>
    <row r="839" spans="2:14" s="207" customFormat="1" ht="12.75">
      <c r="B839" s="258">
        <v>41426</v>
      </c>
      <c r="C839" s="29"/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M839" s="249"/>
      <c r="N839" s="249"/>
    </row>
    <row r="840" spans="2:14" s="207" customFormat="1" ht="12.75">
      <c r="B840" s="258">
        <v>41456</v>
      </c>
      <c r="C840" s="29"/>
      <c r="D840" s="26">
        <v>0</v>
      </c>
      <c r="E840" s="26">
        <v>0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  <c r="M840" s="249"/>
      <c r="N840" s="249"/>
    </row>
    <row r="841" spans="2:14" s="207" customFormat="1" ht="12.75">
      <c r="B841" s="258">
        <v>41487</v>
      </c>
      <c r="C841" s="29"/>
      <c r="D841" s="26">
        <v>0</v>
      </c>
      <c r="E841" s="26">
        <v>0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  <c r="M841" s="249"/>
      <c r="N841" s="249"/>
    </row>
    <row r="842" spans="2:14" s="207" customFormat="1" ht="12.75">
      <c r="B842" s="258">
        <v>41518</v>
      </c>
      <c r="C842" s="29"/>
      <c r="D842" s="26">
        <v>0</v>
      </c>
      <c r="E842" s="26">
        <v>0</v>
      </c>
      <c r="F842" s="26">
        <v>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  <c r="M842" s="249"/>
      <c r="N842" s="249"/>
    </row>
    <row r="843" spans="3:14" s="207" customFormat="1" ht="12.75">
      <c r="C843" s="209"/>
      <c r="D843" s="209"/>
      <c r="E843" s="209"/>
      <c r="F843" s="209"/>
      <c r="G843" s="209"/>
      <c r="H843" s="209"/>
      <c r="I843" s="209"/>
      <c r="J843" s="209"/>
      <c r="K843" s="209"/>
      <c r="M843" s="249"/>
      <c r="N843" s="249"/>
    </row>
    <row r="844" spans="3:14" s="207" customFormat="1" ht="12.75">
      <c r="C844" s="209"/>
      <c r="D844" s="209"/>
      <c r="E844" s="209"/>
      <c r="F844" s="209"/>
      <c r="G844" s="209"/>
      <c r="H844" s="209"/>
      <c r="I844" s="209"/>
      <c r="J844" s="209"/>
      <c r="K844" s="209"/>
      <c r="M844" s="249"/>
      <c r="N844" s="249"/>
    </row>
    <row r="845" spans="3:14" s="207" customFormat="1" ht="12.75">
      <c r="C845" s="209"/>
      <c r="D845" s="209"/>
      <c r="E845" s="209"/>
      <c r="F845" s="209"/>
      <c r="G845" s="209"/>
      <c r="H845" s="209"/>
      <c r="I845" s="209"/>
      <c r="J845" s="209"/>
      <c r="K845" s="209"/>
      <c r="M845" s="249"/>
      <c r="N845" s="249"/>
    </row>
    <row r="846" spans="3:14" s="207" customFormat="1" ht="12.75">
      <c r="C846" s="209"/>
      <c r="D846" s="209"/>
      <c r="E846" s="209"/>
      <c r="F846" s="209"/>
      <c r="G846" s="209"/>
      <c r="H846" s="209"/>
      <c r="I846" s="209"/>
      <c r="J846" s="209"/>
      <c r="K846" s="209"/>
      <c r="M846" s="249"/>
      <c r="N846" s="249"/>
    </row>
    <row r="847" spans="3:14" s="207" customFormat="1" ht="12.75">
      <c r="C847" s="209"/>
      <c r="D847" s="209"/>
      <c r="E847" s="209"/>
      <c r="F847" s="209"/>
      <c r="G847" s="209"/>
      <c r="H847" s="209"/>
      <c r="I847" s="209"/>
      <c r="J847" s="209"/>
      <c r="K847" s="209"/>
      <c r="M847" s="249"/>
      <c r="N847" s="249"/>
    </row>
    <row r="848" spans="3:14" s="207" customFormat="1" ht="12.75">
      <c r="C848" s="209"/>
      <c r="D848" s="209"/>
      <c r="E848" s="209"/>
      <c r="F848" s="209"/>
      <c r="G848" s="209"/>
      <c r="H848" s="209"/>
      <c r="I848" s="209"/>
      <c r="J848" s="209"/>
      <c r="K848" s="209"/>
      <c r="M848" s="249"/>
      <c r="N848" s="249"/>
    </row>
    <row r="849" spans="3:14" s="207" customFormat="1" ht="12.75">
      <c r="C849" s="209"/>
      <c r="D849" s="209"/>
      <c r="E849" s="209"/>
      <c r="F849" s="209"/>
      <c r="G849" s="209"/>
      <c r="H849" s="209"/>
      <c r="I849" s="209"/>
      <c r="J849" s="209"/>
      <c r="K849" s="209"/>
      <c r="M849" s="249"/>
      <c r="N849" s="249"/>
    </row>
    <row r="850" spans="3:14" s="207" customFormat="1" ht="12.75">
      <c r="C850" s="209"/>
      <c r="D850" s="209"/>
      <c r="E850" s="209"/>
      <c r="F850" s="209"/>
      <c r="G850" s="209"/>
      <c r="H850" s="209"/>
      <c r="I850" s="209"/>
      <c r="J850" s="209"/>
      <c r="K850" s="209"/>
      <c r="M850" s="249"/>
      <c r="N850" s="249"/>
    </row>
    <row r="851" spans="3:14" s="207" customFormat="1" ht="12.75">
      <c r="C851" s="209"/>
      <c r="D851" s="209"/>
      <c r="E851" s="209"/>
      <c r="F851" s="209"/>
      <c r="G851" s="209"/>
      <c r="H851" s="209"/>
      <c r="I851" s="209"/>
      <c r="J851" s="209"/>
      <c r="K851" s="209"/>
      <c r="M851" s="249"/>
      <c r="N851" s="249"/>
    </row>
    <row r="852" spans="3:14" s="207" customFormat="1" ht="12.75">
      <c r="C852" s="209"/>
      <c r="D852" s="209"/>
      <c r="E852" s="209"/>
      <c r="F852" s="209"/>
      <c r="G852" s="209"/>
      <c r="H852" s="209"/>
      <c r="I852" s="209"/>
      <c r="J852" s="209"/>
      <c r="K852" s="209"/>
      <c r="M852" s="249"/>
      <c r="N852" s="249"/>
    </row>
    <row r="853" spans="3:14" s="207" customFormat="1" ht="12.75">
      <c r="C853" s="209"/>
      <c r="D853" s="209"/>
      <c r="E853" s="209"/>
      <c r="F853" s="209"/>
      <c r="G853" s="209"/>
      <c r="H853" s="209"/>
      <c r="I853" s="209"/>
      <c r="J853" s="209"/>
      <c r="K853" s="209"/>
      <c r="M853" s="249"/>
      <c r="N853" s="249"/>
    </row>
    <row r="854" spans="3:14" s="207" customFormat="1" ht="12.75">
      <c r="C854" s="209"/>
      <c r="D854" s="209"/>
      <c r="E854" s="209"/>
      <c r="F854" s="209"/>
      <c r="G854" s="209"/>
      <c r="H854" s="209"/>
      <c r="I854" s="209"/>
      <c r="J854" s="209"/>
      <c r="K854" s="209"/>
      <c r="M854" s="249"/>
      <c r="N854" s="249"/>
    </row>
    <row r="855" spans="3:14" s="207" customFormat="1" ht="12.75">
      <c r="C855" s="209"/>
      <c r="D855" s="209"/>
      <c r="E855" s="209"/>
      <c r="F855" s="209"/>
      <c r="G855" s="209"/>
      <c r="H855" s="209"/>
      <c r="I855" s="209"/>
      <c r="J855" s="209"/>
      <c r="K855" s="209"/>
      <c r="M855" s="249"/>
      <c r="N855" s="249"/>
    </row>
    <row r="856" spans="3:14" s="207" customFormat="1" ht="12.75">
      <c r="C856" s="209"/>
      <c r="D856" s="209"/>
      <c r="E856" s="209"/>
      <c r="F856" s="209"/>
      <c r="G856" s="209"/>
      <c r="H856" s="209"/>
      <c r="I856" s="209"/>
      <c r="J856" s="209"/>
      <c r="K856" s="209"/>
      <c r="M856" s="249"/>
      <c r="N856" s="249"/>
    </row>
    <row r="857" spans="3:14" s="207" customFormat="1" ht="12.75">
      <c r="C857" s="209"/>
      <c r="D857" s="209"/>
      <c r="E857" s="209"/>
      <c r="F857" s="209"/>
      <c r="G857" s="209"/>
      <c r="H857" s="209"/>
      <c r="I857" s="209"/>
      <c r="J857" s="209"/>
      <c r="K857" s="209"/>
      <c r="M857" s="249"/>
      <c r="N857" s="249"/>
    </row>
    <row r="858" spans="3:14" s="207" customFormat="1" ht="12.75">
      <c r="C858" s="209"/>
      <c r="D858" s="209"/>
      <c r="E858" s="209"/>
      <c r="F858" s="209"/>
      <c r="G858" s="209"/>
      <c r="H858" s="209"/>
      <c r="I858" s="209"/>
      <c r="J858" s="209"/>
      <c r="K858" s="209"/>
      <c r="M858" s="249"/>
      <c r="N858" s="249"/>
    </row>
    <row r="859" spans="3:14" s="207" customFormat="1" ht="12.75">
      <c r="C859" s="209"/>
      <c r="D859" s="209"/>
      <c r="E859" s="209"/>
      <c r="F859" s="209"/>
      <c r="G859" s="209"/>
      <c r="H859" s="209"/>
      <c r="I859" s="209"/>
      <c r="J859" s="209"/>
      <c r="K859" s="209"/>
      <c r="M859" s="249"/>
      <c r="N859" s="249"/>
    </row>
    <row r="860" spans="3:14" s="207" customFormat="1" ht="12.75">
      <c r="C860" s="209"/>
      <c r="D860" s="209"/>
      <c r="E860" s="209"/>
      <c r="F860" s="209"/>
      <c r="G860" s="209"/>
      <c r="H860" s="209"/>
      <c r="I860" s="209"/>
      <c r="J860" s="209"/>
      <c r="K860" s="209"/>
      <c r="M860" s="249"/>
      <c r="N860" s="249"/>
    </row>
    <row r="861" spans="3:14" s="207" customFormat="1" ht="12.75">
      <c r="C861" s="209"/>
      <c r="D861" s="209"/>
      <c r="E861" s="209"/>
      <c r="F861" s="209"/>
      <c r="G861" s="209"/>
      <c r="H861" s="209"/>
      <c r="I861" s="209"/>
      <c r="J861" s="209"/>
      <c r="K861" s="209"/>
      <c r="M861" s="249"/>
      <c r="N861" s="249"/>
    </row>
    <row r="862" spans="3:14" s="207" customFormat="1" ht="12.75">
      <c r="C862" s="209"/>
      <c r="D862" s="209"/>
      <c r="E862" s="209"/>
      <c r="F862" s="209"/>
      <c r="G862" s="209"/>
      <c r="H862" s="209"/>
      <c r="I862" s="209"/>
      <c r="J862" s="209"/>
      <c r="K862" s="209"/>
      <c r="M862" s="249"/>
      <c r="N862" s="249"/>
    </row>
    <row r="863" spans="3:14" s="207" customFormat="1" ht="12.75">
      <c r="C863" s="209"/>
      <c r="D863" s="209"/>
      <c r="E863" s="209"/>
      <c r="F863" s="209"/>
      <c r="G863" s="209"/>
      <c r="H863" s="209"/>
      <c r="I863" s="209"/>
      <c r="J863" s="209"/>
      <c r="K863" s="209"/>
      <c r="M863" s="249"/>
      <c r="N863" s="249"/>
    </row>
    <row r="864" spans="3:14" s="207" customFormat="1" ht="12.75">
      <c r="C864" s="209"/>
      <c r="D864" s="209"/>
      <c r="E864" s="209"/>
      <c r="F864" s="209"/>
      <c r="G864" s="209"/>
      <c r="H864" s="209"/>
      <c r="I864" s="209"/>
      <c r="J864" s="209"/>
      <c r="K864" s="209"/>
      <c r="M864" s="249"/>
      <c r="N864" s="249"/>
    </row>
    <row r="865" spans="3:14" s="207" customFormat="1" ht="12.75">
      <c r="C865" s="209"/>
      <c r="D865" s="209"/>
      <c r="E865" s="209"/>
      <c r="F865" s="209"/>
      <c r="G865" s="209"/>
      <c r="H865" s="209"/>
      <c r="I865" s="209"/>
      <c r="J865" s="209"/>
      <c r="K865" s="209"/>
      <c r="M865" s="249"/>
      <c r="N865" s="249"/>
    </row>
    <row r="866" spans="3:14" s="207" customFormat="1" ht="12.75">
      <c r="C866" s="209"/>
      <c r="D866" s="209"/>
      <c r="E866" s="209"/>
      <c r="F866" s="209"/>
      <c r="G866" s="209"/>
      <c r="H866" s="209"/>
      <c r="I866" s="209"/>
      <c r="J866" s="209"/>
      <c r="K866" s="209"/>
      <c r="M866" s="249"/>
      <c r="N866" s="249"/>
    </row>
    <row r="867" spans="3:14" s="207" customFormat="1" ht="12.75">
      <c r="C867" s="209"/>
      <c r="D867" s="209"/>
      <c r="E867" s="209"/>
      <c r="F867" s="209"/>
      <c r="G867" s="209"/>
      <c r="H867" s="209"/>
      <c r="I867" s="209"/>
      <c r="J867" s="209"/>
      <c r="K867" s="209"/>
      <c r="M867" s="249"/>
      <c r="N867" s="249"/>
    </row>
    <row r="868" spans="3:14" s="207" customFormat="1" ht="12.75">
      <c r="C868" s="209"/>
      <c r="D868" s="209"/>
      <c r="E868" s="209"/>
      <c r="F868" s="209"/>
      <c r="G868" s="209"/>
      <c r="H868" s="209"/>
      <c r="I868" s="209"/>
      <c r="J868" s="209"/>
      <c r="K868" s="209"/>
      <c r="M868" s="249"/>
      <c r="N868" s="249"/>
    </row>
    <row r="869" spans="3:14" s="207" customFormat="1" ht="12.75">
      <c r="C869" s="209"/>
      <c r="D869" s="209"/>
      <c r="E869" s="209"/>
      <c r="F869" s="209"/>
      <c r="G869" s="209"/>
      <c r="H869" s="209"/>
      <c r="I869" s="209"/>
      <c r="J869" s="209"/>
      <c r="K869" s="209"/>
      <c r="M869" s="249"/>
      <c r="N869" s="249"/>
    </row>
    <row r="870" spans="3:14" s="207" customFormat="1" ht="12.75">
      <c r="C870" s="209"/>
      <c r="D870" s="209"/>
      <c r="E870" s="209"/>
      <c r="F870" s="209"/>
      <c r="G870" s="209"/>
      <c r="H870" s="209"/>
      <c r="I870" s="209"/>
      <c r="J870" s="209"/>
      <c r="K870" s="209"/>
      <c r="M870" s="249"/>
      <c r="N870" s="249"/>
    </row>
    <row r="871" spans="3:14" s="207" customFormat="1" ht="12.75">
      <c r="C871" s="209"/>
      <c r="D871" s="209"/>
      <c r="E871" s="209"/>
      <c r="F871" s="209"/>
      <c r="G871" s="209"/>
      <c r="H871" s="209"/>
      <c r="I871" s="209"/>
      <c r="J871" s="209"/>
      <c r="K871" s="209"/>
      <c r="M871" s="249"/>
      <c r="N871" s="249"/>
    </row>
    <row r="872" spans="3:14" s="207" customFormat="1" ht="12.75">
      <c r="C872" s="209"/>
      <c r="D872" s="209"/>
      <c r="E872" s="209"/>
      <c r="F872" s="209"/>
      <c r="G872" s="209"/>
      <c r="H872" s="209"/>
      <c r="I872" s="209"/>
      <c r="J872" s="209"/>
      <c r="K872" s="209"/>
      <c r="M872" s="249"/>
      <c r="N872" s="249"/>
    </row>
    <row r="873" spans="3:14" s="207" customFormat="1" ht="12.75">
      <c r="C873" s="209"/>
      <c r="D873" s="209"/>
      <c r="E873" s="209"/>
      <c r="F873" s="209"/>
      <c r="G873" s="209"/>
      <c r="H873" s="209"/>
      <c r="I873" s="209"/>
      <c r="J873" s="209"/>
      <c r="K873" s="209"/>
      <c r="M873" s="249"/>
      <c r="N873" s="249"/>
    </row>
    <row r="874" spans="3:14" s="207" customFormat="1" ht="12.75">
      <c r="C874" s="209"/>
      <c r="D874" s="209"/>
      <c r="E874" s="209"/>
      <c r="F874" s="209"/>
      <c r="G874" s="209"/>
      <c r="H874" s="209"/>
      <c r="I874" s="209"/>
      <c r="J874" s="209"/>
      <c r="K874" s="209"/>
      <c r="M874" s="249"/>
      <c r="N874" s="249"/>
    </row>
    <row r="875" spans="3:14" s="207" customFormat="1" ht="12.75">
      <c r="C875" s="209"/>
      <c r="D875" s="209"/>
      <c r="E875" s="209"/>
      <c r="F875" s="209"/>
      <c r="G875" s="209"/>
      <c r="H875" s="209"/>
      <c r="I875" s="209"/>
      <c r="J875" s="209"/>
      <c r="K875" s="209"/>
      <c r="M875" s="249"/>
      <c r="N875" s="249"/>
    </row>
    <row r="876" spans="3:14" s="207" customFormat="1" ht="12.75">
      <c r="C876" s="209"/>
      <c r="D876" s="209"/>
      <c r="E876" s="209"/>
      <c r="F876" s="209"/>
      <c r="G876" s="209"/>
      <c r="H876" s="209"/>
      <c r="I876" s="209"/>
      <c r="J876" s="209"/>
      <c r="K876" s="209"/>
      <c r="M876" s="249"/>
      <c r="N876" s="249"/>
    </row>
    <row r="877" spans="3:14" s="207" customFormat="1" ht="12.75">
      <c r="C877" s="209"/>
      <c r="D877" s="209"/>
      <c r="E877" s="209"/>
      <c r="F877" s="209"/>
      <c r="G877" s="209"/>
      <c r="H877" s="209"/>
      <c r="I877" s="209"/>
      <c r="J877" s="209"/>
      <c r="K877" s="209"/>
      <c r="M877" s="249"/>
      <c r="N877" s="249"/>
    </row>
    <row r="878" spans="3:14" s="207" customFormat="1" ht="12.75">
      <c r="C878" s="209"/>
      <c r="D878" s="209"/>
      <c r="E878" s="209"/>
      <c r="F878" s="209"/>
      <c r="G878" s="209"/>
      <c r="H878" s="209"/>
      <c r="I878" s="209"/>
      <c r="J878" s="209"/>
      <c r="K878" s="209"/>
      <c r="M878" s="249"/>
      <c r="N878" s="249"/>
    </row>
    <row r="879" spans="3:14" s="207" customFormat="1" ht="12.75">
      <c r="C879" s="209"/>
      <c r="D879" s="209"/>
      <c r="E879" s="209"/>
      <c r="F879" s="209"/>
      <c r="G879" s="209"/>
      <c r="H879" s="209"/>
      <c r="I879" s="209"/>
      <c r="J879" s="209"/>
      <c r="K879" s="209"/>
      <c r="M879" s="249"/>
      <c r="N879" s="249"/>
    </row>
    <row r="880" spans="3:14" s="207" customFormat="1" ht="12.75">
      <c r="C880" s="209"/>
      <c r="D880" s="209"/>
      <c r="E880" s="209"/>
      <c r="F880" s="209"/>
      <c r="G880" s="209"/>
      <c r="H880" s="209"/>
      <c r="I880" s="209"/>
      <c r="J880" s="209"/>
      <c r="K880" s="209"/>
      <c r="M880" s="249"/>
      <c r="N880" s="249"/>
    </row>
    <row r="881" spans="3:14" s="207" customFormat="1" ht="12.75">
      <c r="C881" s="209"/>
      <c r="D881" s="209"/>
      <c r="E881" s="209"/>
      <c r="F881" s="209"/>
      <c r="G881" s="209"/>
      <c r="H881" s="209"/>
      <c r="I881" s="209"/>
      <c r="J881" s="209"/>
      <c r="K881" s="209"/>
      <c r="M881" s="249"/>
      <c r="N881" s="249"/>
    </row>
    <row r="882" spans="3:14" s="207" customFormat="1" ht="12.75">
      <c r="C882" s="209"/>
      <c r="D882" s="209"/>
      <c r="E882" s="209"/>
      <c r="F882" s="209"/>
      <c r="G882" s="209"/>
      <c r="H882" s="209"/>
      <c r="I882" s="209"/>
      <c r="J882" s="209"/>
      <c r="K882" s="209"/>
      <c r="M882" s="249"/>
      <c r="N882" s="249"/>
    </row>
    <row r="883" spans="3:14" s="207" customFormat="1" ht="12.75">
      <c r="C883" s="209"/>
      <c r="D883" s="209"/>
      <c r="E883" s="209"/>
      <c r="F883" s="209"/>
      <c r="G883" s="209"/>
      <c r="H883" s="209"/>
      <c r="I883" s="209"/>
      <c r="J883" s="209"/>
      <c r="K883" s="209"/>
      <c r="M883" s="249"/>
      <c r="N883" s="249"/>
    </row>
    <row r="884" spans="3:14" s="207" customFormat="1" ht="12.75">
      <c r="C884" s="209"/>
      <c r="D884" s="209"/>
      <c r="E884" s="209"/>
      <c r="F884" s="209"/>
      <c r="G884" s="209"/>
      <c r="H884" s="209"/>
      <c r="I884" s="209"/>
      <c r="J884" s="209"/>
      <c r="K884" s="209"/>
      <c r="M884" s="249"/>
      <c r="N884" s="249"/>
    </row>
    <row r="885" spans="3:14" s="207" customFormat="1" ht="12.75">
      <c r="C885" s="209"/>
      <c r="D885" s="209"/>
      <c r="E885" s="209"/>
      <c r="F885" s="209"/>
      <c r="G885" s="209"/>
      <c r="H885" s="209"/>
      <c r="I885" s="209"/>
      <c r="J885" s="209"/>
      <c r="K885" s="209"/>
      <c r="M885" s="249"/>
      <c r="N885" s="249"/>
    </row>
    <row r="886" spans="3:14" s="207" customFormat="1" ht="12.75">
      <c r="C886" s="209"/>
      <c r="D886" s="209"/>
      <c r="E886" s="209"/>
      <c r="F886" s="209"/>
      <c r="G886" s="209"/>
      <c r="H886" s="209"/>
      <c r="I886" s="209"/>
      <c r="J886" s="209"/>
      <c r="K886" s="209"/>
      <c r="M886" s="249"/>
      <c r="N886" s="249"/>
    </row>
    <row r="887" spans="3:14" s="207" customFormat="1" ht="12.75">
      <c r="C887" s="209"/>
      <c r="D887" s="209"/>
      <c r="E887" s="209"/>
      <c r="F887" s="209"/>
      <c r="G887" s="209"/>
      <c r="H887" s="209"/>
      <c r="I887" s="209"/>
      <c r="J887" s="209"/>
      <c r="K887" s="209"/>
      <c r="M887" s="249"/>
      <c r="N887" s="249"/>
    </row>
    <row r="888" spans="3:14" s="207" customFormat="1" ht="12.75">
      <c r="C888" s="209"/>
      <c r="D888" s="209"/>
      <c r="E888" s="209"/>
      <c r="F888" s="209"/>
      <c r="G888" s="209"/>
      <c r="H888" s="209"/>
      <c r="I888" s="209"/>
      <c r="J888" s="209"/>
      <c r="K888" s="209"/>
      <c r="M888" s="249"/>
      <c r="N888" s="249"/>
    </row>
    <row r="889" spans="3:14" s="207" customFormat="1" ht="12.75">
      <c r="C889" s="209"/>
      <c r="D889" s="209"/>
      <c r="E889" s="209"/>
      <c r="F889" s="209"/>
      <c r="G889" s="209"/>
      <c r="H889" s="209"/>
      <c r="I889" s="209"/>
      <c r="J889" s="209"/>
      <c r="K889" s="209"/>
      <c r="M889" s="249"/>
      <c r="N889" s="249"/>
    </row>
    <row r="890" spans="3:14" s="207" customFormat="1" ht="12.75">
      <c r="C890" s="209"/>
      <c r="D890" s="209"/>
      <c r="E890" s="209"/>
      <c r="F890" s="209"/>
      <c r="G890" s="209"/>
      <c r="H890" s="209"/>
      <c r="I890" s="209"/>
      <c r="J890" s="209"/>
      <c r="K890" s="209"/>
      <c r="M890" s="249"/>
      <c r="N890" s="249"/>
    </row>
    <row r="891" spans="3:14" s="207" customFormat="1" ht="12.75">
      <c r="C891" s="209"/>
      <c r="D891" s="209"/>
      <c r="E891" s="209"/>
      <c r="F891" s="209"/>
      <c r="G891" s="209"/>
      <c r="H891" s="209"/>
      <c r="I891" s="209"/>
      <c r="J891" s="209"/>
      <c r="K891" s="209"/>
      <c r="M891" s="249"/>
      <c r="N891" s="249"/>
    </row>
    <row r="892" spans="3:14" s="207" customFormat="1" ht="12.75">
      <c r="C892" s="209"/>
      <c r="D892" s="209"/>
      <c r="E892" s="209"/>
      <c r="F892" s="209"/>
      <c r="G892" s="209"/>
      <c r="H892" s="209"/>
      <c r="I892" s="209"/>
      <c r="J892" s="209"/>
      <c r="K892" s="209"/>
      <c r="M892" s="249"/>
      <c r="N892" s="249"/>
    </row>
    <row r="893" spans="3:14" s="207" customFormat="1" ht="12.75">
      <c r="C893" s="209"/>
      <c r="D893" s="209"/>
      <c r="E893" s="209"/>
      <c r="F893" s="209"/>
      <c r="G893" s="209"/>
      <c r="H893" s="209"/>
      <c r="I893" s="209"/>
      <c r="J893" s="209"/>
      <c r="K893" s="209"/>
      <c r="M893" s="249"/>
      <c r="N893" s="249"/>
    </row>
    <row r="894" spans="3:14" s="207" customFormat="1" ht="12.75">
      <c r="C894" s="209"/>
      <c r="D894" s="209"/>
      <c r="E894" s="209"/>
      <c r="F894" s="209"/>
      <c r="G894" s="209"/>
      <c r="H894" s="209"/>
      <c r="I894" s="209"/>
      <c r="J894" s="209"/>
      <c r="K894" s="209"/>
      <c r="M894" s="249"/>
      <c r="N894" s="249"/>
    </row>
    <row r="895" spans="3:14" s="207" customFormat="1" ht="12.75">
      <c r="C895" s="209"/>
      <c r="D895" s="209"/>
      <c r="E895" s="209"/>
      <c r="F895" s="209"/>
      <c r="G895" s="209"/>
      <c r="H895" s="209"/>
      <c r="I895" s="209"/>
      <c r="J895" s="209"/>
      <c r="K895" s="209"/>
      <c r="M895" s="249"/>
      <c r="N895" s="249"/>
    </row>
    <row r="896" spans="3:14" s="207" customFormat="1" ht="12.75">
      <c r="C896" s="209"/>
      <c r="D896" s="209"/>
      <c r="E896" s="209"/>
      <c r="F896" s="209"/>
      <c r="G896" s="209"/>
      <c r="H896" s="209"/>
      <c r="I896" s="209"/>
      <c r="J896" s="209"/>
      <c r="K896" s="209"/>
      <c r="M896" s="249"/>
      <c r="N896" s="249"/>
    </row>
    <row r="897" spans="3:14" s="207" customFormat="1" ht="12.75">
      <c r="C897" s="209"/>
      <c r="D897" s="209"/>
      <c r="E897" s="209"/>
      <c r="F897" s="209"/>
      <c r="G897" s="209"/>
      <c r="H897" s="209"/>
      <c r="I897" s="209"/>
      <c r="J897" s="209"/>
      <c r="K897" s="209"/>
      <c r="M897" s="249"/>
      <c r="N897" s="249"/>
    </row>
    <row r="898" spans="3:14" s="207" customFormat="1" ht="12.75">
      <c r="C898" s="209"/>
      <c r="D898" s="209"/>
      <c r="E898" s="209"/>
      <c r="F898" s="209"/>
      <c r="G898" s="209"/>
      <c r="H898" s="209"/>
      <c r="I898" s="209"/>
      <c r="J898" s="209"/>
      <c r="K898" s="209"/>
      <c r="M898" s="249"/>
      <c r="N898" s="249"/>
    </row>
    <row r="899" spans="3:14" s="207" customFormat="1" ht="12.75">
      <c r="C899" s="209"/>
      <c r="D899" s="209"/>
      <c r="E899" s="209"/>
      <c r="F899" s="209"/>
      <c r="G899" s="209"/>
      <c r="H899" s="209"/>
      <c r="I899" s="209"/>
      <c r="J899" s="209"/>
      <c r="K899" s="209"/>
      <c r="M899" s="249"/>
      <c r="N899" s="249"/>
    </row>
    <row r="900" spans="3:14" s="207" customFormat="1" ht="12.75">
      <c r="C900" s="209"/>
      <c r="D900" s="209"/>
      <c r="E900" s="209"/>
      <c r="F900" s="209"/>
      <c r="G900" s="209"/>
      <c r="H900" s="209"/>
      <c r="I900" s="209"/>
      <c r="J900" s="209"/>
      <c r="K900" s="209"/>
      <c r="M900" s="249"/>
      <c r="N900" s="249"/>
    </row>
    <row r="901" spans="3:14" s="207" customFormat="1" ht="12.75">
      <c r="C901" s="209"/>
      <c r="D901" s="209"/>
      <c r="E901" s="209"/>
      <c r="F901" s="209"/>
      <c r="G901" s="209"/>
      <c r="H901" s="209"/>
      <c r="I901" s="209"/>
      <c r="J901" s="209"/>
      <c r="K901" s="209"/>
      <c r="M901" s="249"/>
      <c r="N901" s="249"/>
    </row>
    <row r="902" spans="3:14" s="207" customFormat="1" ht="12.75">
      <c r="C902" s="209"/>
      <c r="D902" s="209"/>
      <c r="E902" s="209"/>
      <c r="F902" s="209"/>
      <c r="G902" s="209"/>
      <c r="H902" s="209"/>
      <c r="I902" s="209"/>
      <c r="J902" s="209"/>
      <c r="K902" s="209"/>
      <c r="M902" s="249"/>
      <c r="N902" s="249"/>
    </row>
    <row r="903" spans="3:14" s="207" customFormat="1" ht="12.75">
      <c r="C903" s="209"/>
      <c r="D903" s="209"/>
      <c r="E903" s="209"/>
      <c r="F903" s="209"/>
      <c r="G903" s="209"/>
      <c r="H903" s="209"/>
      <c r="I903" s="209"/>
      <c r="J903" s="209"/>
      <c r="K903" s="209"/>
      <c r="M903" s="249"/>
      <c r="N903" s="249"/>
    </row>
    <row r="904" spans="3:14" s="207" customFormat="1" ht="12.75">
      <c r="C904" s="209"/>
      <c r="D904" s="209"/>
      <c r="E904" s="209"/>
      <c r="F904" s="209"/>
      <c r="G904" s="209"/>
      <c r="H904" s="209"/>
      <c r="I904" s="209"/>
      <c r="J904" s="209"/>
      <c r="K904" s="209"/>
      <c r="M904" s="249"/>
      <c r="N904" s="249"/>
    </row>
    <row r="905" spans="3:14" s="207" customFormat="1" ht="12.75">
      <c r="C905" s="209"/>
      <c r="D905" s="209"/>
      <c r="E905" s="209"/>
      <c r="F905" s="209"/>
      <c r="G905" s="209"/>
      <c r="H905" s="209"/>
      <c r="I905" s="209"/>
      <c r="J905" s="209"/>
      <c r="K905" s="209"/>
      <c r="M905" s="249"/>
      <c r="N905" s="249"/>
    </row>
    <row r="906" spans="3:14" s="207" customFormat="1" ht="12.75">
      <c r="C906" s="209"/>
      <c r="D906" s="209"/>
      <c r="E906" s="209"/>
      <c r="F906" s="209"/>
      <c r="G906" s="209"/>
      <c r="H906" s="209"/>
      <c r="I906" s="209"/>
      <c r="J906" s="209"/>
      <c r="K906" s="209"/>
      <c r="M906" s="249"/>
      <c r="N906" s="249"/>
    </row>
    <row r="907" spans="3:14" s="207" customFormat="1" ht="12.75">
      <c r="C907" s="209"/>
      <c r="D907" s="209"/>
      <c r="E907" s="209"/>
      <c r="F907" s="209"/>
      <c r="G907" s="209"/>
      <c r="H907" s="209"/>
      <c r="I907" s="209"/>
      <c r="J907" s="209"/>
      <c r="K907" s="209"/>
      <c r="M907" s="249"/>
      <c r="N907" s="249"/>
    </row>
    <row r="908" spans="3:14" s="207" customFormat="1" ht="12.75">
      <c r="C908" s="209"/>
      <c r="D908" s="209"/>
      <c r="E908" s="209"/>
      <c r="F908" s="209"/>
      <c r="G908" s="209"/>
      <c r="H908" s="209"/>
      <c r="I908" s="209"/>
      <c r="J908" s="209"/>
      <c r="K908" s="209"/>
      <c r="M908" s="249"/>
      <c r="N908" s="249"/>
    </row>
    <row r="909" spans="3:14" s="207" customFormat="1" ht="12.75">
      <c r="C909" s="209"/>
      <c r="D909" s="209"/>
      <c r="E909" s="209"/>
      <c r="F909" s="209"/>
      <c r="G909" s="209"/>
      <c r="H909" s="209"/>
      <c r="I909" s="209"/>
      <c r="J909" s="209"/>
      <c r="K909" s="209"/>
      <c r="M909" s="249"/>
      <c r="N909" s="249"/>
    </row>
    <row r="910" spans="3:14" s="207" customFormat="1" ht="12.75">
      <c r="C910" s="209"/>
      <c r="D910" s="209"/>
      <c r="E910" s="209"/>
      <c r="F910" s="209"/>
      <c r="G910" s="209"/>
      <c r="H910" s="209"/>
      <c r="I910" s="209"/>
      <c r="J910" s="209"/>
      <c r="K910" s="209"/>
      <c r="M910" s="249"/>
      <c r="N910" s="249"/>
    </row>
    <row r="911" spans="3:14" s="207" customFormat="1" ht="12.75">
      <c r="C911" s="209"/>
      <c r="D911" s="209"/>
      <c r="E911" s="209"/>
      <c r="F911" s="209"/>
      <c r="G911" s="209"/>
      <c r="H911" s="209"/>
      <c r="I911" s="209"/>
      <c r="J911" s="209"/>
      <c r="K911" s="209"/>
      <c r="M911" s="249"/>
      <c r="N911" s="249"/>
    </row>
    <row r="912" spans="3:14" s="207" customFormat="1" ht="12.75">
      <c r="C912" s="209"/>
      <c r="D912" s="209"/>
      <c r="E912" s="209"/>
      <c r="F912" s="209"/>
      <c r="G912" s="209"/>
      <c r="H912" s="209"/>
      <c r="I912" s="209"/>
      <c r="J912" s="209"/>
      <c r="K912" s="209"/>
      <c r="M912" s="249"/>
      <c r="N912" s="249"/>
    </row>
    <row r="913" spans="3:14" s="207" customFormat="1" ht="12.75">
      <c r="C913" s="209"/>
      <c r="D913" s="209"/>
      <c r="E913" s="209"/>
      <c r="F913" s="209"/>
      <c r="G913" s="209"/>
      <c r="H913" s="209"/>
      <c r="I913" s="209"/>
      <c r="J913" s="209"/>
      <c r="K913" s="209"/>
      <c r="M913" s="249"/>
      <c r="N913" s="249"/>
    </row>
    <row r="914" spans="3:14" s="207" customFormat="1" ht="12.75">
      <c r="C914" s="209"/>
      <c r="D914" s="209"/>
      <c r="E914" s="209"/>
      <c r="F914" s="209"/>
      <c r="G914" s="209"/>
      <c r="H914" s="209"/>
      <c r="I914" s="209"/>
      <c r="J914" s="209"/>
      <c r="K914" s="209"/>
      <c r="M914" s="249"/>
      <c r="N914" s="249"/>
    </row>
    <row r="915" spans="3:14" s="207" customFormat="1" ht="12.75">
      <c r="C915" s="209"/>
      <c r="D915" s="209"/>
      <c r="E915" s="209"/>
      <c r="F915" s="209"/>
      <c r="G915" s="209"/>
      <c r="H915" s="209"/>
      <c r="I915" s="209"/>
      <c r="J915" s="209"/>
      <c r="K915" s="209"/>
      <c r="M915" s="249"/>
      <c r="N915" s="249"/>
    </row>
    <row r="916" spans="3:14" s="207" customFormat="1" ht="12.75">
      <c r="C916" s="209"/>
      <c r="D916" s="209"/>
      <c r="E916" s="209"/>
      <c r="F916" s="209"/>
      <c r="G916" s="209"/>
      <c r="H916" s="209"/>
      <c r="I916" s="209"/>
      <c r="J916" s="209"/>
      <c r="K916" s="209"/>
      <c r="M916" s="249"/>
      <c r="N916" s="249"/>
    </row>
    <row r="917" spans="3:14" s="207" customFormat="1" ht="12.75">
      <c r="C917" s="209"/>
      <c r="D917" s="209"/>
      <c r="E917" s="209"/>
      <c r="F917" s="209"/>
      <c r="G917" s="209"/>
      <c r="H917" s="209"/>
      <c r="I917" s="209"/>
      <c r="J917" s="209"/>
      <c r="K917" s="209"/>
      <c r="M917" s="249"/>
      <c r="N917" s="249"/>
    </row>
    <row r="918" spans="3:14" s="207" customFormat="1" ht="12.75">
      <c r="C918" s="209"/>
      <c r="D918" s="209"/>
      <c r="E918" s="209"/>
      <c r="F918" s="209"/>
      <c r="G918" s="209"/>
      <c r="H918" s="209"/>
      <c r="I918" s="209"/>
      <c r="J918" s="209"/>
      <c r="K918" s="209"/>
      <c r="M918" s="249"/>
      <c r="N918" s="249"/>
    </row>
    <row r="919" spans="3:14" s="207" customFormat="1" ht="12.75">
      <c r="C919" s="209"/>
      <c r="D919" s="209"/>
      <c r="E919" s="209"/>
      <c r="F919" s="209"/>
      <c r="G919" s="209"/>
      <c r="H919" s="209"/>
      <c r="I919" s="209"/>
      <c r="J919" s="209"/>
      <c r="K919" s="209"/>
      <c r="M919" s="249"/>
      <c r="N919" s="249"/>
    </row>
    <row r="920" spans="3:14" s="207" customFormat="1" ht="12.75">
      <c r="C920" s="209"/>
      <c r="D920" s="209"/>
      <c r="E920" s="209"/>
      <c r="F920" s="209"/>
      <c r="G920" s="209"/>
      <c r="H920" s="209"/>
      <c r="I920" s="209"/>
      <c r="J920" s="209"/>
      <c r="K920" s="209"/>
      <c r="M920" s="249"/>
      <c r="N920" s="249"/>
    </row>
    <row r="921" spans="3:14" s="207" customFormat="1" ht="12.75">
      <c r="C921" s="209"/>
      <c r="D921" s="209"/>
      <c r="E921" s="209"/>
      <c r="F921" s="209"/>
      <c r="G921" s="209"/>
      <c r="H921" s="209"/>
      <c r="I921" s="209"/>
      <c r="J921" s="209"/>
      <c r="K921" s="209"/>
      <c r="M921" s="249"/>
      <c r="N921" s="249"/>
    </row>
    <row r="922" spans="3:14" s="207" customFormat="1" ht="12.75">
      <c r="C922" s="209"/>
      <c r="D922" s="209"/>
      <c r="E922" s="209"/>
      <c r="F922" s="209"/>
      <c r="G922" s="209"/>
      <c r="H922" s="209"/>
      <c r="I922" s="209"/>
      <c r="J922" s="209"/>
      <c r="K922" s="209"/>
      <c r="M922" s="249"/>
      <c r="N922" s="249"/>
    </row>
    <row r="923" spans="3:14" s="207" customFormat="1" ht="12.75">
      <c r="C923" s="209"/>
      <c r="D923" s="209"/>
      <c r="E923" s="209"/>
      <c r="F923" s="209"/>
      <c r="G923" s="209"/>
      <c r="H923" s="209"/>
      <c r="I923" s="209"/>
      <c r="J923" s="209"/>
      <c r="K923" s="209"/>
      <c r="M923" s="249"/>
      <c r="N923" s="249"/>
    </row>
    <row r="924" spans="3:14" s="207" customFormat="1" ht="12.75">
      <c r="C924" s="209"/>
      <c r="D924" s="209"/>
      <c r="E924" s="209"/>
      <c r="F924" s="209"/>
      <c r="G924" s="209"/>
      <c r="H924" s="209"/>
      <c r="I924" s="209"/>
      <c r="J924" s="209"/>
      <c r="K924" s="209"/>
      <c r="M924" s="249"/>
      <c r="N924" s="249"/>
    </row>
    <row r="925" spans="3:14" s="207" customFormat="1" ht="12.75">
      <c r="C925" s="209"/>
      <c r="D925" s="209"/>
      <c r="E925" s="209"/>
      <c r="F925" s="209"/>
      <c r="G925" s="209"/>
      <c r="H925" s="209"/>
      <c r="I925" s="209"/>
      <c r="J925" s="209"/>
      <c r="K925" s="209"/>
      <c r="M925" s="249"/>
      <c r="N925" s="249"/>
    </row>
    <row r="926" spans="3:14" s="207" customFormat="1" ht="12.75">
      <c r="C926" s="209"/>
      <c r="D926" s="209"/>
      <c r="E926" s="209"/>
      <c r="F926" s="209"/>
      <c r="G926" s="209"/>
      <c r="H926" s="209"/>
      <c r="I926" s="209"/>
      <c r="J926" s="209"/>
      <c r="K926" s="209"/>
      <c r="M926" s="249"/>
      <c r="N926" s="249"/>
    </row>
    <row r="927" spans="3:14" s="207" customFormat="1" ht="12.75">
      <c r="C927" s="209"/>
      <c r="D927" s="209"/>
      <c r="E927" s="209"/>
      <c r="F927" s="209"/>
      <c r="G927" s="209"/>
      <c r="H927" s="209"/>
      <c r="I927" s="209"/>
      <c r="J927" s="209"/>
      <c r="K927" s="209"/>
      <c r="M927" s="249"/>
      <c r="N927" s="249"/>
    </row>
    <row r="928" spans="3:14" s="207" customFormat="1" ht="12.75">
      <c r="C928" s="209"/>
      <c r="D928" s="209"/>
      <c r="E928" s="209"/>
      <c r="F928" s="209"/>
      <c r="G928" s="209"/>
      <c r="H928" s="209"/>
      <c r="I928" s="209"/>
      <c r="J928" s="209"/>
      <c r="K928" s="209"/>
      <c r="M928" s="249"/>
      <c r="N928" s="249"/>
    </row>
    <row r="929" spans="3:14" s="207" customFormat="1" ht="12.75">
      <c r="C929" s="209"/>
      <c r="D929" s="209"/>
      <c r="E929" s="209"/>
      <c r="F929" s="209"/>
      <c r="G929" s="209"/>
      <c r="H929" s="209"/>
      <c r="I929" s="209"/>
      <c r="J929" s="209"/>
      <c r="K929" s="209"/>
      <c r="M929" s="249"/>
      <c r="N929" s="249"/>
    </row>
    <row r="930" spans="3:14" s="207" customFormat="1" ht="12.75">
      <c r="C930" s="209"/>
      <c r="D930" s="209"/>
      <c r="E930" s="209"/>
      <c r="F930" s="209"/>
      <c r="G930" s="209"/>
      <c r="H930" s="209"/>
      <c r="I930" s="209"/>
      <c r="J930" s="209"/>
      <c r="K930" s="209"/>
      <c r="M930" s="249"/>
      <c r="N930" s="249"/>
    </row>
    <row r="931" spans="3:14" s="207" customFormat="1" ht="12.75">
      <c r="C931" s="209"/>
      <c r="D931" s="209"/>
      <c r="E931" s="209"/>
      <c r="F931" s="209"/>
      <c r="G931" s="209"/>
      <c r="H931" s="209"/>
      <c r="I931" s="209"/>
      <c r="J931" s="209"/>
      <c r="K931" s="209"/>
      <c r="M931" s="249"/>
      <c r="N931" s="249"/>
    </row>
    <row r="932" spans="3:14" s="207" customFormat="1" ht="12.75">
      <c r="C932" s="209"/>
      <c r="D932" s="209"/>
      <c r="E932" s="209"/>
      <c r="F932" s="209"/>
      <c r="G932" s="209"/>
      <c r="H932" s="209"/>
      <c r="I932" s="209"/>
      <c r="J932" s="209"/>
      <c r="K932" s="209"/>
      <c r="M932" s="249"/>
      <c r="N932" s="249"/>
    </row>
    <row r="933" spans="3:14" s="207" customFormat="1" ht="12.75">
      <c r="C933" s="209"/>
      <c r="D933" s="209"/>
      <c r="E933" s="209"/>
      <c r="F933" s="209"/>
      <c r="G933" s="209"/>
      <c r="H933" s="209"/>
      <c r="I933" s="209"/>
      <c r="J933" s="209"/>
      <c r="K933" s="209"/>
      <c r="M933" s="249"/>
      <c r="N933" s="249"/>
    </row>
    <row r="934" spans="3:14" s="207" customFormat="1" ht="12.75">
      <c r="C934" s="209"/>
      <c r="D934" s="209"/>
      <c r="E934" s="209"/>
      <c r="F934" s="209"/>
      <c r="G934" s="209"/>
      <c r="H934" s="209"/>
      <c r="I934" s="209"/>
      <c r="J934" s="209"/>
      <c r="K934" s="209"/>
      <c r="M934" s="249"/>
      <c r="N934" s="249"/>
    </row>
    <row r="935" spans="3:14" s="207" customFormat="1" ht="12.75">
      <c r="C935" s="209"/>
      <c r="D935" s="209"/>
      <c r="E935" s="209"/>
      <c r="F935" s="209"/>
      <c r="G935" s="209"/>
      <c r="H935" s="209"/>
      <c r="I935" s="209"/>
      <c r="J935" s="209"/>
      <c r="K935" s="209"/>
      <c r="M935" s="249"/>
      <c r="N935" s="249"/>
    </row>
    <row r="936" spans="3:14" s="207" customFormat="1" ht="12.75">
      <c r="C936" s="209"/>
      <c r="D936" s="209"/>
      <c r="E936" s="209"/>
      <c r="F936" s="209"/>
      <c r="G936" s="209"/>
      <c r="H936" s="209"/>
      <c r="I936" s="209"/>
      <c r="J936" s="209"/>
      <c r="K936" s="209"/>
      <c r="M936" s="249"/>
      <c r="N936" s="249"/>
    </row>
    <row r="937" spans="3:14" s="207" customFormat="1" ht="12.75">
      <c r="C937" s="209"/>
      <c r="D937" s="209"/>
      <c r="E937" s="209"/>
      <c r="F937" s="209"/>
      <c r="G937" s="209"/>
      <c r="H937" s="209"/>
      <c r="I937" s="209"/>
      <c r="J937" s="209"/>
      <c r="K937" s="209"/>
      <c r="M937" s="249"/>
      <c r="N937" s="249"/>
    </row>
    <row r="938" spans="3:14" s="207" customFormat="1" ht="12.75">
      <c r="C938" s="209"/>
      <c r="D938" s="209"/>
      <c r="E938" s="209"/>
      <c r="F938" s="209"/>
      <c r="G938" s="209"/>
      <c r="H938" s="209"/>
      <c r="I938" s="209"/>
      <c r="J938" s="209"/>
      <c r="K938" s="209"/>
      <c r="M938" s="249"/>
      <c r="N938" s="249"/>
    </row>
    <row r="939" spans="3:14" s="207" customFormat="1" ht="12.75">
      <c r="C939" s="209"/>
      <c r="D939" s="209"/>
      <c r="E939" s="209"/>
      <c r="F939" s="209"/>
      <c r="G939" s="209"/>
      <c r="H939" s="209"/>
      <c r="I939" s="209"/>
      <c r="J939" s="209"/>
      <c r="K939" s="209"/>
      <c r="M939" s="249"/>
      <c r="N939" s="249"/>
    </row>
    <row r="940" spans="3:14" s="207" customFormat="1" ht="12.75">
      <c r="C940" s="209"/>
      <c r="D940" s="209"/>
      <c r="E940" s="209"/>
      <c r="F940" s="209"/>
      <c r="G940" s="209"/>
      <c r="H940" s="209"/>
      <c r="I940" s="209"/>
      <c r="J940" s="209"/>
      <c r="K940" s="209"/>
      <c r="M940" s="249"/>
      <c r="N940" s="249"/>
    </row>
    <row r="941" spans="3:14" s="207" customFormat="1" ht="12.75">
      <c r="C941" s="209"/>
      <c r="D941" s="209"/>
      <c r="E941" s="209"/>
      <c r="F941" s="209"/>
      <c r="G941" s="209"/>
      <c r="H941" s="209"/>
      <c r="I941" s="209"/>
      <c r="J941" s="209"/>
      <c r="K941" s="209"/>
      <c r="M941" s="249"/>
      <c r="N941" s="249"/>
    </row>
    <row r="942" spans="3:14" s="207" customFormat="1" ht="12.75">
      <c r="C942" s="209"/>
      <c r="D942" s="209"/>
      <c r="E942" s="209"/>
      <c r="F942" s="209"/>
      <c r="G942" s="209"/>
      <c r="H942" s="209"/>
      <c r="I942" s="209"/>
      <c r="J942" s="209"/>
      <c r="K942" s="209"/>
      <c r="M942" s="249"/>
      <c r="N942" s="249"/>
    </row>
    <row r="943" spans="3:14" s="207" customFormat="1" ht="12.75">
      <c r="C943" s="209"/>
      <c r="D943" s="209"/>
      <c r="E943" s="209"/>
      <c r="F943" s="209"/>
      <c r="G943" s="209"/>
      <c r="H943" s="209"/>
      <c r="I943" s="209"/>
      <c r="J943" s="209"/>
      <c r="K943" s="209"/>
      <c r="M943" s="249"/>
      <c r="N943" s="249"/>
    </row>
    <row r="944" spans="3:14" s="207" customFormat="1" ht="12.75">
      <c r="C944" s="209"/>
      <c r="D944" s="209"/>
      <c r="E944" s="209"/>
      <c r="F944" s="209"/>
      <c r="G944" s="209"/>
      <c r="H944" s="209"/>
      <c r="I944" s="209"/>
      <c r="J944" s="209"/>
      <c r="K944" s="209"/>
      <c r="M944" s="249"/>
      <c r="N944" s="249"/>
    </row>
    <row r="945" spans="3:14" s="207" customFormat="1" ht="12.75">
      <c r="C945" s="209"/>
      <c r="D945" s="209"/>
      <c r="E945" s="209"/>
      <c r="F945" s="209"/>
      <c r="G945" s="209"/>
      <c r="H945" s="209"/>
      <c r="I945" s="209"/>
      <c r="J945" s="209"/>
      <c r="K945" s="209"/>
      <c r="M945" s="249"/>
      <c r="N945" s="249"/>
    </row>
    <row r="946" spans="3:14" s="207" customFormat="1" ht="12.75">
      <c r="C946" s="209"/>
      <c r="D946" s="209"/>
      <c r="E946" s="209"/>
      <c r="F946" s="209"/>
      <c r="G946" s="209"/>
      <c r="H946" s="209"/>
      <c r="I946" s="209"/>
      <c r="J946" s="209"/>
      <c r="K946" s="209"/>
      <c r="M946" s="249"/>
      <c r="N946" s="249"/>
    </row>
    <row r="947" spans="3:14" s="207" customFormat="1" ht="12.75">
      <c r="C947" s="209"/>
      <c r="D947" s="209"/>
      <c r="E947" s="209"/>
      <c r="F947" s="209"/>
      <c r="G947" s="209"/>
      <c r="H947" s="209"/>
      <c r="I947" s="209"/>
      <c r="J947" s="209"/>
      <c r="K947" s="209"/>
      <c r="M947" s="249"/>
      <c r="N947" s="249"/>
    </row>
    <row r="948" spans="3:14" s="207" customFormat="1" ht="12.75">
      <c r="C948" s="209"/>
      <c r="D948" s="209"/>
      <c r="E948" s="209"/>
      <c r="F948" s="209"/>
      <c r="G948" s="209"/>
      <c r="H948" s="209"/>
      <c r="I948" s="209"/>
      <c r="J948" s="209"/>
      <c r="K948" s="209"/>
      <c r="M948" s="249"/>
      <c r="N948" s="249"/>
    </row>
    <row r="949" spans="3:14" s="207" customFormat="1" ht="12.75">
      <c r="C949" s="209"/>
      <c r="D949" s="209"/>
      <c r="E949" s="209"/>
      <c r="F949" s="209"/>
      <c r="G949" s="209"/>
      <c r="H949" s="209"/>
      <c r="I949" s="209"/>
      <c r="J949" s="209"/>
      <c r="K949" s="209"/>
      <c r="M949" s="249"/>
      <c r="N949" s="249"/>
    </row>
    <row r="950" spans="3:14" s="207" customFormat="1" ht="12.75">
      <c r="C950" s="209"/>
      <c r="D950" s="209"/>
      <c r="E950" s="209"/>
      <c r="F950" s="209"/>
      <c r="G950" s="209"/>
      <c r="H950" s="209"/>
      <c r="I950" s="209"/>
      <c r="J950" s="209"/>
      <c r="K950" s="209"/>
      <c r="M950" s="249"/>
      <c r="N950" s="249"/>
    </row>
    <row r="951" spans="3:14" s="207" customFormat="1" ht="12.75">
      <c r="C951" s="209"/>
      <c r="D951" s="209"/>
      <c r="E951" s="209"/>
      <c r="F951" s="209"/>
      <c r="G951" s="209"/>
      <c r="H951" s="209"/>
      <c r="I951" s="209"/>
      <c r="J951" s="209"/>
      <c r="K951" s="209"/>
      <c r="M951" s="249"/>
      <c r="N951" s="249"/>
    </row>
    <row r="952" spans="3:14" s="207" customFormat="1" ht="12.75">
      <c r="C952" s="209"/>
      <c r="D952" s="209"/>
      <c r="E952" s="209"/>
      <c r="F952" s="209"/>
      <c r="G952" s="209"/>
      <c r="H952" s="209"/>
      <c r="I952" s="209"/>
      <c r="J952" s="209"/>
      <c r="K952" s="209"/>
      <c r="M952" s="249"/>
      <c r="N952" s="249"/>
    </row>
    <row r="953" spans="3:14" s="207" customFormat="1" ht="12.75">
      <c r="C953" s="209"/>
      <c r="D953" s="209"/>
      <c r="E953" s="209"/>
      <c r="F953" s="209"/>
      <c r="G953" s="209"/>
      <c r="H953" s="209"/>
      <c r="I953" s="209"/>
      <c r="J953" s="209"/>
      <c r="K953" s="209"/>
      <c r="M953" s="249"/>
      <c r="N953" s="249"/>
    </row>
    <row r="954" spans="3:14" s="207" customFormat="1" ht="12.75">
      <c r="C954" s="209"/>
      <c r="D954" s="209"/>
      <c r="E954" s="209"/>
      <c r="F954" s="209"/>
      <c r="G954" s="209"/>
      <c r="H954" s="209"/>
      <c r="I954" s="209"/>
      <c r="J954" s="209"/>
      <c r="K954" s="209"/>
      <c r="M954" s="249"/>
      <c r="N954" s="249"/>
    </row>
    <row r="955" spans="3:14" s="207" customFormat="1" ht="12.75">
      <c r="C955" s="209"/>
      <c r="D955" s="209"/>
      <c r="E955" s="209"/>
      <c r="F955" s="209"/>
      <c r="G955" s="209"/>
      <c r="H955" s="209"/>
      <c r="I955" s="209"/>
      <c r="J955" s="209"/>
      <c r="K955" s="209"/>
      <c r="M955" s="249"/>
      <c r="N955" s="249"/>
    </row>
    <row r="956" spans="3:14" s="207" customFormat="1" ht="12.75">
      <c r="C956" s="209"/>
      <c r="D956" s="209"/>
      <c r="E956" s="209"/>
      <c r="F956" s="209"/>
      <c r="G956" s="209"/>
      <c r="H956" s="209"/>
      <c r="I956" s="209"/>
      <c r="J956" s="209"/>
      <c r="K956" s="209"/>
      <c r="M956" s="249"/>
      <c r="N956" s="249"/>
    </row>
    <row r="957" spans="3:14" s="207" customFormat="1" ht="12.75">
      <c r="C957" s="209"/>
      <c r="D957" s="209"/>
      <c r="E957" s="209"/>
      <c r="F957" s="209"/>
      <c r="G957" s="209"/>
      <c r="H957" s="209"/>
      <c r="I957" s="209"/>
      <c r="J957" s="209"/>
      <c r="K957" s="209"/>
      <c r="M957" s="249"/>
      <c r="N957" s="249"/>
    </row>
    <row r="958" spans="3:14" s="207" customFormat="1" ht="12.75">
      <c r="C958" s="209"/>
      <c r="D958" s="209"/>
      <c r="E958" s="209"/>
      <c r="F958" s="209"/>
      <c r="G958" s="209"/>
      <c r="H958" s="209"/>
      <c r="I958" s="209"/>
      <c r="J958" s="209"/>
      <c r="K958" s="209"/>
      <c r="M958" s="249"/>
      <c r="N958" s="249"/>
    </row>
    <row r="959" spans="3:14" s="207" customFormat="1" ht="12.75">
      <c r="C959" s="209"/>
      <c r="D959" s="209"/>
      <c r="E959" s="209"/>
      <c r="F959" s="209"/>
      <c r="G959" s="209"/>
      <c r="H959" s="209"/>
      <c r="I959" s="209"/>
      <c r="J959" s="209"/>
      <c r="K959" s="209"/>
      <c r="M959" s="249"/>
      <c r="N959" s="249"/>
    </row>
    <row r="960" spans="3:14" s="207" customFormat="1" ht="12.75">
      <c r="C960" s="209"/>
      <c r="D960" s="209"/>
      <c r="E960" s="209"/>
      <c r="F960" s="209"/>
      <c r="G960" s="209"/>
      <c r="H960" s="209"/>
      <c r="I960" s="209"/>
      <c r="J960" s="209"/>
      <c r="K960" s="209"/>
      <c r="M960" s="249"/>
      <c r="N960" s="249"/>
    </row>
    <row r="961" spans="3:14" s="207" customFormat="1" ht="12.75">
      <c r="C961" s="209"/>
      <c r="D961" s="209"/>
      <c r="E961" s="209"/>
      <c r="F961" s="209"/>
      <c r="G961" s="209"/>
      <c r="H961" s="209"/>
      <c r="I961" s="209"/>
      <c r="J961" s="209"/>
      <c r="K961" s="209"/>
      <c r="M961" s="249"/>
      <c r="N961" s="249"/>
    </row>
    <row r="962" spans="3:14" s="207" customFormat="1" ht="12.75">
      <c r="C962" s="209"/>
      <c r="D962" s="209"/>
      <c r="E962" s="209"/>
      <c r="F962" s="209"/>
      <c r="G962" s="209"/>
      <c r="H962" s="209"/>
      <c r="I962" s="209"/>
      <c r="J962" s="209"/>
      <c r="K962" s="209"/>
      <c r="M962" s="249"/>
      <c r="N962" s="249"/>
    </row>
    <row r="963" spans="3:14" s="207" customFormat="1" ht="12.75">
      <c r="C963" s="209"/>
      <c r="D963" s="209"/>
      <c r="E963" s="209"/>
      <c r="F963" s="209"/>
      <c r="G963" s="209"/>
      <c r="H963" s="209"/>
      <c r="I963" s="209"/>
      <c r="J963" s="209"/>
      <c r="K963" s="209"/>
      <c r="M963" s="249"/>
      <c r="N963" s="249"/>
    </row>
    <row r="964" spans="3:14" s="207" customFormat="1" ht="12.75">
      <c r="C964" s="209"/>
      <c r="D964" s="209"/>
      <c r="E964" s="209"/>
      <c r="F964" s="209"/>
      <c r="G964" s="209"/>
      <c r="H964" s="209"/>
      <c r="I964" s="209"/>
      <c r="J964" s="209"/>
      <c r="K964" s="209"/>
      <c r="M964" s="249"/>
      <c r="N964" s="249"/>
    </row>
    <row r="965" spans="3:14" s="207" customFormat="1" ht="12.75">
      <c r="C965" s="209"/>
      <c r="D965" s="209"/>
      <c r="E965" s="209"/>
      <c r="F965" s="209"/>
      <c r="G965" s="209"/>
      <c r="H965" s="209"/>
      <c r="I965" s="209"/>
      <c r="J965" s="209"/>
      <c r="K965" s="209"/>
      <c r="M965" s="249"/>
      <c r="N965" s="249"/>
    </row>
    <row r="966" spans="3:14" s="207" customFormat="1" ht="12.75">
      <c r="C966" s="209"/>
      <c r="D966" s="209"/>
      <c r="E966" s="209"/>
      <c r="F966" s="209"/>
      <c r="G966" s="209"/>
      <c r="H966" s="209"/>
      <c r="I966" s="209"/>
      <c r="J966" s="209"/>
      <c r="K966" s="209"/>
      <c r="M966" s="249"/>
      <c r="N966" s="249"/>
    </row>
    <row r="967" spans="3:14" s="207" customFormat="1" ht="12.75">
      <c r="C967" s="209"/>
      <c r="D967" s="209"/>
      <c r="E967" s="209"/>
      <c r="F967" s="209"/>
      <c r="G967" s="209"/>
      <c r="H967" s="209"/>
      <c r="I967" s="209"/>
      <c r="J967" s="209"/>
      <c r="K967" s="209"/>
      <c r="M967" s="249"/>
      <c r="N967" s="249"/>
    </row>
    <row r="968" spans="3:14" s="207" customFormat="1" ht="12.75">
      <c r="C968" s="209"/>
      <c r="D968" s="209"/>
      <c r="E968" s="209"/>
      <c r="F968" s="209"/>
      <c r="G968" s="209"/>
      <c r="H968" s="209"/>
      <c r="I968" s="209"/>
      <c r="J968" s="209"/>
      <c r="K968" s="209"/>
      <c r="M968" s="249"/>
      <c r="N968" s="249"/>
    </row>
    <row r="969" spans="3:14" s="207" customFormat="1" ht="12.75">
      <c r="C969" s="209"/>
      <c r="D969" s="209"/>
      <c r="E969" s="209"/>
      <c r="F969" s="209"/>
      <c r="G969" s="209"/>
      <c r="H969" s="209"/>
      <c r="I969" s="209"/>
      <c r="J969" s="209"/>
      <c r="K969" s="209"/>
      <c r="M969" s="249"/>
      <c r="N969" s="249"/>
    </row>
    <row r="970" spans="3:14" s="207" customFormat="1" ht="12.75">
      <c r="C970" s="209"/>
      <c r="D970" s="209"/>
      <c r="E970" s="209"/>
      <c r="F970" s="209"/>
      <c r="G970" s="209"/>
      <c r="H970" s="209"/>
      <c r="I970" s="209"/>
      <c r="J970" s="209"/>
      <c r="K970" s="209"/>
      <c r="M970" s="249"/>
      <c r="N970" s="249"/>
    </row>
    <row r="971" spans="3:14" s="207" customFormat="1" ht="12.75">
      <c r="C971" s="209"/>
      <c r="D971" s="209"/>
      <c r="E971" s="209"/>
      <c r="F971" s="209"/>
      <c r="G971" s="209"/>
      <c r="H971" s="209"/>
      <c r="I971" s="209"/>
      <c r="J971" s="209"/>
      <c r="K971" s="209"/>
      <c r="M971" s="249"/>
      <c r="N971" s="249"/>
    </row>
    <row r="972" spans="3:14" s="207" customFormat="1" ht="12.75">
      <c r="C972" s="209"/>
      <c r="D972" s="209"/>
      <c r="E972" s="209"/>
      <c r="F972" s="209"/>
      <c r="G972" s="209"/>
      <c r="H972" s="209"/>
      <c r="I972" s="209"/>
      <c r="J972" s="209"/>
      <c r="K972" s="209"/>
      <c r="M972" s="249"/>
      <c r="N972" s="249"/>
    </row>
    <row r="973" spans="3:14" s="207" customFormat="1" ht="12.75">
      <c r="C973" s="209"/>
      <c r="D973" s="209"/>
      <c r="E973" s="209"/>
      <c r="F973" s="209"/>
      <c r="G973" s="209"/>
      <c r="H973" s="209"/>
      <c r="I973" s="209"/>
      <c r="J973" s="209"/>
      <c r="K973" s="209"/>
      <c r="M973" s="249"/>
      <c r="N973" s="249"/>
    </row>
    <row r="974" spans="3:14" s="207" customFormat="1" ht="12.75">
      <c r="C974" s="209"/>
      <c r="D974" s="209"/>
      <c r="E974" s="209"/>
      <c r="F974" s="209"/>
      <c r="G974" s="209"/>
      <c r="H974" s="209"/>
      <c r="I974" s="209"/>
      <c r="J974" s="209"/>
      <c r="K974" s="209"/>
      <c r="M974" s="249"/>
      <c r="N974" s="249"/>
    </row>
    <row r="975" spans="3:14" s="207" customFormat="1" ht="12.75">
      <c r="C975" s="209"/>
      <c r="D975" s="209"/>
      <c r="E975" s="209"/>
      <c r="F975" s="209"/>
      <c r="G975" s="209"/>
      <c r="H975" s="209"/>
      <c r="I975" s="209"/>
      <c r="J975" s="209"/>
      <c r="K975" s="209"/>
      <c r="M975" s="249"/>
      <c r="N975" s="249"/>
    </row>
    <row r="976" spans="3:14" s="207" customFormat="1" ht="12.75">
      <c r="C976" s="209"/>
      <c r="D976" s="209"/>
      <c r="E976" s="209"/>
      <c r="F976" s="209"/>
      <c r="G976" s="209"/>
      <c r="H976" s="209"/>
      <c r="I976" s="209"/>
      <c r="J976" s="209"/>
      <c r="K976" s="209"/>
      <c r="M976" s="249"/>
      <c r="N976" s="249"/>
    </row>
    <row r="977" spans="3:14" s="207" customFormat="1" ht="12.75">
      <c r="C977" s="209"/>
      <c r="D977" s="209"/>
      <c r="E977" s="209"/>
      <c r="F977" s="209"/>
      <c r="G977" s="209"/>
      <c r="H977" s="209"/>
      <c r="I977" s="209"/>
      <c r="J977" s="209"/>
      <c r="K977" s="209"/>
      <c r="M977" s="249"/>
      <c r="N977" s="249"/>
    </row>
    <row r="978" spans="3:14" s="207" customFormat="1" ht="12.75">
      <c r="C978" s="209"/>
      <c r="D978" s="209"/>
      <c r="E978" s="209"/>
      <c r="F978" s="209"/>
      <c r="G978" s="209"/>
      <c r="H978" s="209"/>
      <c r="I978" s="209"/>
      <c r="J978" s="209"/>
      <c r="K978" s="209"/>
      <c r="M978" s="249"/>
      <c r="N978" s="249"/>
    </row>
    <row r="979" spans="3:14" s="207" customFormat="1" ht="12.75">
      <c r="C979" s="209"/>
      <c r="D979" s="209"/>
      <c r="E979" s="209"/>
      <c r="F979" s="209"/>
      <c r="G979" s="209"/>
      <c r="H979" s="209"/>
      <c r="I979" s="209"/>
      <c r="J979" s="209"/>
      <c r="K979" s="209"/>
      <c r="M979" s="249"/>
      <c r="N979" s="249"/>
    </row>
    <row r="980" spans="3:14" s="207" customFormat="1" ht="12.75">
      <c r="C980" s="209"/>
      <c r="D980" s="209"/>
      <c r="E980" s="209"/>
      <c r="F980" s="209"/>
      <c r="G980" s="209"/>
      <c r="H980" s="209"/>
      <c r="I980" s="209"/>
      <c r="J980" s="209"/>
      <c r="K980" s="209"/>
      <c r="M980" s="249"/>
      <c r="N980" s="249"/>
    </row>
    <row r="981" spans="3:14" s="207" customFormat="1" ht="12.75">
      <c r="C981" s="209"/>
      <c r="D981" s="209"/>
      <c r="E981" s="209"/>
      <c r="F981" s="209"/>
      <c r="G981" s="209"/>
      <c r="H981" s="209"/>
      <c r="I981" s="209"/>
      <c r="J981" s="209"/>
      <c r="K981" s="209"/>
      <c r="M981" s="249"/>
      <c r="N981" s="249"/>
    </row>
    <row r="982" spans="3:14" s="207" customFormat="1" ht="12.75">
      <c r="C982" s="209"/>
      <c r="D982" s="209"/>
      <c r="E982" s="209"/>
      <c r="F982" s="209"/>
      <c r="G982" s="209"/>
      <c r="H982" s="209"/>
      <c r="I982" s="209"/>
      <c r="J982" s="209"/>
      <c r="K982" s="209"/>
      <c r="M982" s="249"/>
      <c r="N982" s="249"/>
    </row>
    <row r="983" spans="3:14" s="207" customFormat="1" ht="12.75">
      <c r="C983" s="209"/>
      <c r="D983" s="209"/>
      <c r="E983" s="209"/>
      <c r="F983" s="209"/>
      <c r="G983" s="209"/>
      <c r="H983" s="209"/>
      <c r="I983" s="209"/>
      <c r="J983" s="209"/>
      <c r="K983" s="209"/>
      <c r="M983" s="249"/>
      <c r="N983" s="249"/>
    </row>
    <row r="984" spans="3:14" s="207" customFormat="1" ht="12.75">
      <c r="C984" s="209"/>
      <c r="D984" s="209"/>
      <c r="E984" s="209"/>
      <c r="F984" s="209"/>
      <c r="G984" s="209"/>
      <c r="H984" s="209"/>
      <c r="I984" s="209"/>
      <c r="J984" s="209"/>
      <c r="K984" s="209"/>
      <c r="M984" s="249"/>
      <c r="N984" s="249"/>
    </row>
    <row r="985" spans="3:14" s="207" customFormat="1" ht="12.75">
      <c r="C985" s="209"/>
      <c r="D985" s="209"/>
      <c r="E985" s="209"/>
      <c r="F985" s="209"/>
      <c r="G985" s="209"/>
      <c r="H985" s="209"/>
      <c r="I985" s="209"/>
      <c r="J985" s="209"/>
      <c r="K985" s="209"/>
      <c r="M985" s="249"/>
      <c r="N985" s="249"/>
    </row>
    <row r="986" spans="3:14" s="207" customFormat="1" ht="12.75">
      <c r="C986" s="209"/>
      <c r="D986" s="209"/>
      <c r="E986" s="209"/>
      <c r="F986" s="209"/>
      <c r="G986" s="209"/>
      <c r="H986" s="209"/>
      <c r="I986" s="209"/>
      <c r="J986" s="209"/>
      <c r="K986" s="209"/>
      <c r="M986" s="249"/>
      <c r="N986" s="249"/>
    </row>
    <row r="987" spans="3:14" s="207" customFormat="1" ht="12.75">
      <c r="C987" s="209"/>
      <c r="D987" s="209"/>
      <c r="E987" s="209"/>
      <c r="F987" s="209"/>
      <c r="G987" s="209"/>
      <c r="H987" s="209"/>
      <c r="I987" s="209"/>
      <c r="J987" s="209"/>
      <c r="K987" s="209"/>
      <c r="M987" s="249"/>
      <c r="N987" s="249"/>
    </row>
    <row r="988" spans="3:14" s="207" customFormat="1" ht="12.75">
      <c r="C988" s="209"/>
      <c r="D988" s="209"/>
      <c r="E988" s="209"/>
      <c r="F988" s="209"/>
      <c r="G988" s="209"/>
      <c r="H988" s="209"/>
      <c r="I988" s="209"/>
      <c r="J988" s="209"/>
      <c r="K988" s="209"/>
      <c r="M988" s="249"/>
      <c r="N988" s="249"/>
    </row>
    <row r="989" spans="3:14" s="207" customFormat="1" ht="12.75">
      <c r="C989" s="209"/>
      <c r="D989" s="209"/>
      <c r="E989" s="209"/>
      <c r="F989" s="209"/>
      <c r="G989" s="209"/>
      <c r="H989" s="209"/>
      <c r="I989" s="209"/>
      <c r="J989" s="209"/>
      <c r="K989" s="209"/>
      <c r="M989" s="249"/>
      <c r="N989" s="249"/>
    </row>
    <row r="990" spans="3:14" s="207" customFormat="1" ht="12.75">
      <c r="C990" s="209"/>
      <c r="D990" s="209"/>
      <c r="E990" s="209"/>
      <c r="F990" s="209"/>
      <c r="G990" s="209"/>
      <c r="H990" s="209"/>
      <c r="I990" s="209"/>
      <c r="J990" s="209"/>
      <c r="K990" s="209"/>
      <c r="M990" s="249"/>
      <c r="N990" s="249"/>
    </row>
    <row r="991" spans="3:14" s="207" customFormat="1" ht="12.75">
      <c r="C991" s="209"/>
      <c r="D991" s="209"/>
      <c r="E991" s="209"/>
      <c r="F991" s="209"/>
      <c r="G991" s="209"/>
      <c r="H991" s="209"/>
      <c r="I991" s="209"/>
      <c r="J991" s="209"/>
      <c r="K991" s="209"/>
      <c r="M991" s="249"/>
      <c r="N991" s="249"/>
    </row>
    <row r="992" spans="3:14" s="207" customFormat="1" ht="12.75">
      <c r="C992" s="209"/>
      <c r="D992" s="209"/>
      <c r="E992" s="209"/>
      <c r="F992" s="209"/>
      <c r="G992" s="209"/>
      <c r="H992" s="209"/>
      <c r="I992" s="209"/>
      <c r="J992" s="209"/>
      <c r="K992" s="209"/>
      <c r="M992" s="249"/>
      <c r="N992" s="249"/>
    </row>
    <row r="993" spans="3:14" s="207" customFormat="1" ht="12.75">
      <c r="C993" s="209"/>
      <c r="D993" s="209"/>
      <c r="E993" s="209"/>
      <c r="F993" s="209"/>
      <c r="G993" s="209"/>
      <c r="H993" s="209"/>
      <c r="I993" s="209"/>
      <c r="J993" s="209"/>
      <c r="K993" s="209"/>
      <c r="M993" s="249"/>
      <c r="N993" s="249"/>
    </row>
    <row r="994" spans="3:14" s="207" customFormat="1" ht="12.75">
      <c r="C994" s="209"/>
      <c r="D994" s="209"/>
      <c r="E994" s="209"/>
      <c r="F994" s="209"/>
      <c r="G994" s="209"/>
      <c r="H994" s="209"/>
      <c r="I994" s="209"/>
      <c r="J994" s="209"/>
      <c r="K994" s="209"/>
      <c r="M994" s="249"/>
      <c r="N994" s="249"/>
    </row>
    <row r="995" spans="3:14" s="207" customFormat="1" ht="12.75">
      <c r="C995" s="209"/>
      <c r="D995" s="209"/>
      <c r="E995" s="209"/>
      <c r="F995" s="209"/>
      <c r="G995" s="209"/>
      <c r="H995" s="209"/>
      <c r="I995" s="209"/>
      <c r="J995" s="209"/>
      <c r="K995" s="209"/>
      <c r="M995" s="249"/>
      <c r="N995" s="249"/>
    </row>
    <row r="996" spans="3:14" s="207" customFormat="1" ht="12.75">
      <c r="C996" s="209"/>
      <c r="D996" s="209"/>
      <c r="E996" s="209"/>
      <c r="F996" s="209"/>
      <c r="G996" s="209"/>
      <c r="H996" s="209"/>
      <c r="I996" s="209"/>
      <c r="J996" s="209"/>
      <c r="K996" s="209"/>
      <c r="M996" s="249"/>
      <c r="N996" s="249"/>
    </row>
    <row r="997" spans="3:14" s="207" customFormat="1" ht="12.75">
      <c r="C997" s="209"/>
      <c r="D997" s="209"/>
      <c r="E997" s="209"/>
      <c r="F997" s="209"/>
      <c r="G997" s="209"/>
      <c r="H997" s="209"/>
      <c r="I997" s="209"/>
      <c r="J997" s="209"/>
      <c r="K997" s="209"/>
      <c r="M997" s="249"/>
      <c r="N997" s="249"/>
    </row>
    <row r="998" spans="3:14" s="207" customFormat="1" ht="12.75">
      <c r="C998" s="209"/>
      <c r="D998" s="209"/>
      <c r="E998" s="209"/>
      <c r="F998" s="209"/>
      <c r="G998" s="209"/>
      <c r="H998" s="209"/>
      <c r="I998" s="209"/>
      <c r="J998" s="209"/>
      <c r="K998" s="209"/>
      <c r="M998" s="249"/>
      <c r="N998" s="249"/>
    </row>
    <row r="999" spans="3:14" s="207" customFormat="1" ht="12.75">
      <c r="C999" s="209"/>
      <c r="D999" s="209"/>
      <c r="E999" s="209"/>
      <c r="F999" s="209"/>
      <c r="G999" s="209"/>
      <c r="H999" s="209"/>
      <c r="I999" s="209"/>
      <c r="J999" s="209"/>
      <c r="K999" s="209"/>
      <c r="M999" s="249"/>
      <c r="N999" s="249"/>
    </row>
    <row r="1000" spans="3:14" s="207" customFormat="1" ht="12.75">
      <c r="C1000" s="209"/>
      <c r="D1000" s="209"/>
      <c r="E1000" s="209"/>
      <c r="F1000" s="209"/>
      <c r="G1000" s="209"/>
      <c r="H1000" s="209"/>
      <c r="I1000" s="209"/>
      <c r="J1000" s="209"/>
      <c r="K1000" s="209"/>
      <c r="M1000" s="249"/>
      <c r="N1000" s="249"/>
    </row>
    <row r="1001" spans="3:14" s="207" customFormat="1" ht="12.75">
      <c r="C1001" s="209"/>
      <c r="D1001" s="209"/>
      <c r="E1001" s="209"/>
      <c r="F1001" s="209"/>
      <c r="G1001" s="209"/>
      <c r="H1001" s="209"/>
      <c r="I1001" s="209"/>
      <c r="J1001" s="209"/>
      <c r="K1001" s="209"/>
      <c r="M1001" s="249"/>
      <c r="N1001" s="249"/>
    </row>
    <row r="1002" spans="3:14" s="207" customFormat="1" ht="12.75">
      <c r="C1002" s="209"/>
      <c r="D1002" s="209"/>
      <c r="E1002" s="209"/>
      <c r="F1002" s="209"/>
      <c r="G1002" s="209"/>
      <c r="H1002" s="209"/>
      <c r="I1002" s="209"/>
      <c r="J1002" s="209"/>
      <c r="K1002" s="209"/>
      <c r="M1002" s="249"/>
      <c r="N1002" s="249"/>
    </row>
    <row r="1003" spans="3:14" s="207" customFormat="1" ht="12.75">
      <c r="C1003" s="209"/>
      <c r="D1003" s="209"/>
      <c r="E1003" s="209"/>
      <c r="F1003" s="209"/>
      <c r="G1003" s="209"/>
      <c r="H1003" s="209"/>
      <c r="I1003" s="209"/>
      <c r="J1003" s="209"/>
      <c r="K1003" s="209"/>
      <c r="M1003" s="249"/>
      <c r="N1003" s="249"/>
    </row>
    <row r="1004" spans="3:14" s="207" customFormat="1" ht="12.75">
      <c r="C1004" s="209"/>
      <c r="D1004" s="209"/>
      <c r="E1004" s="209"/>
      <c r="F1004" s="209"/>
      <c r="G1004" s="209"/>
      <c r="H1004" s="209"/>
      <c r="I1004" s="209"/>
      <c r="J1004" s="209"/>
      <c r="K1004" s="209"/>
      <c r="M1004" s="249"/>
      <c r="N1004" s="249"/>
    </row>
    <row r="1005" spans="3:14" s="207" customFormat="1" ht="12.75">
      <c r="C1005" s="209"/>
      <c r="D1005" s="209"/>
      <c r="E1005" s="209"/>
      <c r="F1005" s="209"/>
      <c r="G1005" s="209"/>
      <c r="H1005" s="209"/>
      <c r="I1005" s="209"/>
      <c r="J1005" s="209"/>
      <c r="K1005" s="209"/>
      <c r="M1005" s="249"/>
      <c r="N1005" s="249"/>
    </row>
    <row r="1006" spans="3:14" s="207" customFormat="1" ht="12.75">
      <c r="C1006" s="209"/>
      <c r="D1006" s="209"/>
      <c r="E1006" s="209"/>
      <c r="F1006" s="209"/>
      <c r="G1006" s="209"/>
      <c r="H1006" s="209"/>
      <c r="I1006" s="209"/>
      <c r="J1006" s="209"/>
      <c r="K1006" s="209"/>
      <c r="M1006" s="249"/>
      <c r="N1006" s="249"/>
    </row>
    <row r="1007" spans="3:14" s="207" customFormat="1" ht="12.75">
      <c r="C1007" s="209"/>
      <c r="D1007" s="209"/>
      <c r="E1007" s="209"/>
      <c r="F1007" s="209"/>
      <c r="G1007" s="209"/>
      <c r="H1007" s="209"/>
      <c r="I1007" s="209"/>
      <c r="J1007" s="209"/>
      <c r="K1007" s="209"/>
      <c r="M1007" s="249"/>
      <c r="N1007" s="249"/>
    </row>
    <row r="1008" spans="3:14" s="207" customFormat="1" ht="12.75">
      <c r="C1008" s="209"/>
      <c r="D1008" s="209"/>
      <c r="E1008" s="209"/>
      <c r="F1008" s="209"/>
      <c r="G1008" s="209"/>
      <c r="H1008" s="209"/>
      <c r="I1008" s="209"/>
      <c r="J1008" s="209"/>
      <c r="K1008" s="209"/>
      <c r="M1008" s="249"/>
      <c r="N1008" s="249"/>
    </row>
    <row r="1009" spans="3:14" s="207" customFormat="1" ht="12.75">
      <c r="C1009" s="209"/>
      <c r="D1009" s="209"/>
      <c r="E1009" s="209"/>
      <c r="F1009" s="209"/>
      <c r="G1009" s="209"/>
      <c r="H1009" s="209"/>
      <c r="I1009" s="209"/>
      <c r="J1009" s="209"/>
      <c r="K1009" s="209"/>
      <c r="M1009" s="249"/>
      <c r="N1009" s="249"/>
    </row>
    <row r="1010" spans="3:14" s="207" customFormat="1" ht="12.75">
      <c r="C1010" s="209"/>
      <c r="D1010" s="209"/>
      <c r="E1010" s="209"/>
      <c r="F1010" s="209"/>
      <c r="G1010" s="209"/>
      <c r="H1010" s="209"/>
      <c r="I1010" s="209"/>
      <c r="J1010" s="209"/>
      <c r="K1010" s="209"/>
      <c r="M1010" s="249"/>
      <c r="N1010" s="249"/>
    </row>
    <row r="1011" spans="3:14" s="207" customFormat="1" ht="12.75">
      <c r="C1011" s="209"/>
      <c r="D1011" s="209"/>
      <c r="E1011" s="209"/>
      <c r="F1011" s="209"/>
      <c r="G1011" s="209"/>
      <c r="H1011" s="209"/>
      <c r="I1011" s="209"/>
      <c r="J1011" s="209"/>
      <c r="K1011" s="209"/>
      <c r="M1011" s="249"/>
      <c r="N1011" s="249"/>
    </row>
    <row r="1012" spans="3:14" s="207" customFormat="1" ht="12.75">
      <c r="C1012" s="209"/>
      <c r="D1012" s="209"/>
      <c r="E1012" s="209"/>
      <c r="F1012" s="209"/>
      <c r="G1012" s="209"/>
      <c r="H1012" s="209"/>
      <c r="I1012" s="209"/>
      <c r="J1012" s="209"/>
      <c r="K1012" s="209"/>
      <c r="M1012" s="249"/>
      <c r="N1012" s="249"/>
    </row>
    <row r="1013" spans="3:14" s="207" customFormat="1" ht="12.75">
      <c r="C1013" s="209"/>
      <c r="D1013" s="209"/>
      <c r="E1013" s="209"/>
      <c r="F1013" s="209"/>
      <c r="G1013" s="209"/>
      <c r="H1013" s="209"/>
      <c r="I1013" s="209"/>
      <c r="J1013" s="209"/>
      <c r="K1013" s="209"/>
      <c r="M1013" s="249"/>
      <c r="N1013" s="249"/>
    </row>
    <row r="1014" spans="3:14" s="207" customFormat="1" ht="12.75">
      <c r="C1014" s="209"/>
      <c r="D1014" s="209"/>
      <c r="E1014" s="209"/>
      <c r="F1014" s="209"/>
      <c r="G1014" s="209"/>
      <c r="H1014" s="209"/>
      <c r="I1014" s="209"/>
      <c r="J1014" s="209"/>
      <c r="K1014" s="209"/>
      <c r="M1014" s="249"/>
      <c r="N1014" s="249"/>
    </row>
    <row r="1015" spans="3:14" s="207" customFormat="1" ht="12.75">
      <c r="C1015" s="209"/>
      <c r="D1015" s="209"/>
      <c r="E1015" s="209"/>
      <c r="F1015" s="209"/>
      <c r="G1015" s="209"/>
      <c r="H1015" s="209"/>
      <c r="I1015" s="209"/>
      <c r="J1015" s="209"/>
      <c r="K1015" s="209"/>
      <c r="M1015" s="249"/>
      <c r="N1015" s="249"/>
    </row>
    <row r="1016" spans="3:14" s="207" customFormat="1" ht="12.75">
      <c r="C1016" s="209"/>
      <c r="D1016" s="209"/>
      <c r="E1016" s="209"/>
      <c r="F1016" s="209"/>
      <c r="G1016" s="209"/>
      <c r="H1016" s="209"/>
      <c r="I1016" s="209"/>
      <c r="J1016" s="209"/>
      <c r="K1016" s="209"/>
      <c r="M1016" s="249"/>
      <c r="N1016" s="249"/>
    </row>
    <row r="1017" spans="3:14" s="207" customFormat="1" ht="12.75">
      <c r="C1017" s="209"/>
      <c r="D1017" s="209"/>
      <c r="E1017" s="209"/>
      <c r="F1017" s="209"/>
      <c r="G1017" s="209"/>
      <c r="H1017" s="209"/>
      <c r="I1017" s="209"/>
      <c r="J1017" s="209"/>
      <c r="K1017" s="209"/>
      <c r="M1017" s="249"/>
      <c r="N1017" s="249"/>
    </row>
    <row r="1018" spans="3:14" s="207" customFormat="1" ht="12.75">
      <c r="C1018" s="209"/>
      <c r="D1018" s="209"/>
      <c r="E1018" s="209"/>
      <c r="F1018" s="209"/>
      <c r="G1018" s="209"/>
      <c r="H1018" s="209"/>
      <c r="I1018" s="209"/>
      <c r="J1018" s="209"/>
      <c r="K1018" s="209"/>
      <c r="M1018" s="249"/>
      <c r="N1018" s="249"/>
    </row>
    <row r="1019" spans="3:14" s="207" customFormat="1" ht="12.75">
      <c r="C1019" s="209"/>
      <c r="D1019" s="209"/>
      <c r="E1019" s="209"/>
      <c r="F1019" s="209"/>
      <c r="G1019" s="209"/>
      <c r="H1019" s="209"/>
      <c r="I1019" s="209"/>
      <c r="J1019" s="209"/>
      <c r="K1019" s="209"/>
      <c r="M1019" s="249"/>
      <c r="N1019" s="249"/>
    </row>
    <row r="1020" spans="3:14" s="207" customFormat="1" ht="12.75">
      <c r="C1020" s="209"/>
      <c r="D1020" s="209"/>
      <c r="E1020" s="209"/>
      <c r="F1020" s="209"/>
      <c r="G1020" s="209"/>
      <c r="H1020" s="209"/>
      <c r="I1020" s="209"/>
      <c r="J1020" s="209"/>
      <c r="K1020" s="209"/>
      <c r="M1020" s="249"/>
      <c r="N1020" s="249"/>
    </row>
    <row r="1021" spans="3:14" s="207" customFormat="1" ht="12.75">
      <c r="C1021" s="209"/>
      <c r="D1021" s="209"/>
      <c r="E1021" s="209"/>
      <c r="F1021" s="209"/>
      <c r="G1021" s="209"/>
      <c r="H1021" s="209"/>
      <c r="I1021" s="209"/>
      <c r="J1021" s="209"/>
      <c r="K1021" s="209"/>
      <c r="M1021" s="249"/>
      <c r="N1021" s="249"/>
    </row>
    <row r="1022" spans="3:14" s="207" customFormat="1" ht="12.75">
      <c r="C1022" s="209"/>
      <c r="D1022" s="209"/>
      <c r="E1022" s="209"/>
      <c r="F1022" s="209"/>
      <c r="G1022" s="209"/>
      <c r="H1022" s="209"/>
      <c r="I1022" s="209"/>
      <c r="J1022" s="209"/>
      <c r="K1022" s="209"/>
      <c r="M1022" s="249"/>
      <c r="N1022" s="249"/>
    </row>
    <row r="1023" spans="3:14" s="207" customFormat="1" ht="12.75">
      <c r="C1023" s="209"/>
      <c r="D1023" s="209"/>
      <c r="E1023" s="209"/>
      <c r="F1023" s="209"/>
      <c r="G1023" s="209"/>
      <c r="H1023" s="209"/>
      <c r="I1023" s="209"/>
      <c r="J1023" s="209"/>
      <c r="K1023" s="209"/>
      <c r="M1023" s="249"/>
      <c r="N1023" s="249"/>
    </row>
    <row r="1024" spans="3:14" s="207" customFormat="1" ht="12.75">
      <c r="C1024" s="209"/>
      <c r="D1024" s="209"/>
      <c r="E1024" s="209"/>
      <c r="F1024" s="209"/>
      <c r="G1024" s="209"/>
      <c r="H1024" s="209"/>
      <c r="I1024" s="209"/>
      <c r="J1024" s="209"/>
      <c r="K1024" s="209"/>
      <c r="M1024" s="249"/>
      <c r="N1024" s="249"/>
    </row>
    <row r="1025" spans="3:14" s="207" customFormat="1" ht="12.75">
      <c r="C1025" s="209"/>
      <c r="D1025" s="209"/>
      <c r="E1025" s="209"/>
      <c r="F1025" s="209"/>
      <c r="G1025" s="209"/>
      <c r="H1025" s="209"/>
      <c r="I1025" s="209"/>
      <c r="J1025" s="209"/>
      <c r="K1025" s="209"/>
      <c r="M1025" s="249"/>
      <c r="N1025" s="249"/>
    </row>
    <row r="1026" spans="3:14" s="207" customFormat="1" ht="12.75">
      <c r="C1026" s="209"/>
      <c r="D1026" s="209"/>
      <c r="E1026" s="209"/>
      <c r="F1026" s="209"/>
      <c r="G1026" s="209"/>
      <c r="H1026" s="209"/>
      <c r="I1026" s="209"/>
      <c r="J1026" s="209"/>
      <c r="K1026" s="209"/>
      <c r="M1026" s="249"/>
      <c r="N1026" s="249"/>
    </row>
    <row r="1027" spans="3:14" s="207" customFormat="1" ht="12.75">
      <c r="C1027" s="209"/>
      <c r="D1027" s="209"/>
      <c r="E1027" s="209"/>
      <c r="F1027" s="209"/>
      <c r="G1027" s="209"/>
      <c r="H1027" s="209"/>
      <c r="I1027" s="209"/>
      <c r="J1027" s="209"/>
      <c r="K1027" s="209"/>
      <c r="M1027" s="249"/>
      <c r="N1027" s="249"/>
    </row>
    <row r="1028" spans="3:14" s="207" customFormat="1" ht="12.75">
      <c r="C1028" s="209"/>
      <c r="D1028" s="209"/>
      <c r="E1028" s="209"/>
      <c r="F1028" s="209"/>
      <c r="G1028" s="209"/>
      <c r="H1028" s="209"/>
      <c r="I1028" s="209"/>
      <c r="J1028" s="209"/>
      <c r="K1028" s="209"/>
      <c r="M1028" s="249"/>
      <c r="N1028" s="249"/>
    </row>
    <row r="1029" spans="3:14" s="207" customFormat="1" ht="12.75">
      <c r="C1029" s="209"/>
      <c r="D1029" s="209"/>
      <c r="E1029" s="209"/>
      <c r="F1029" s="209"/>
      <c r="G1029" s="209"/>
      <c r="H1029" s="209"/>
      <c r="I1029" s="209"/>
      <c r="J1029" s="209"/>
      <c r="K1029" s="209"/>
      <c r="M1029" s="249"/>
      <c r="N1029" s="249"/>
    </row>
    <row r="1030" spans="3:14" s="207" customFormat="1" ht="12.75">
      <c r="C1030" s="209"/>
      <c r="D1030" s="209"/>
      <c r="E1030" s="209"/>
      <c r="F1030" s="209"/>
      <c r="G1030" s="209"/>
      <c r="H1030" s="209"/>
      <c r="I1030" s="209"/>
      <c r="J1030" s="209"/>
      <c r="K1030" s="209"/>
      <c r="M1030" s="249"/>
      <c r="N1030" s="249"/>
    </row>
    <row r="1031" spans="3:14" s="207" customFormat="1" ht="12.75">
      <c r="C1031" s="209"/>
      <c r="D1031" s="209"/>
      <c r="E1031" s="209"/>
      <c r="F1031" s="209"/>
      <c r="G1031" s="209"/>
      <c r="H1031" s="209"/>
      <c r="I1031" s="209"/>
      <c r="J1031" s="209"/>
      <c r="K1031" s="209"/>
      <c r="M1031" s="249"/>
      <c r="N1031" s="249"/>
    </row>
    <row r="1032" spans="3:14" s="207" customFormat="1" ht="12.75">
      <c r="C1032" s="209"/>
      <c r="D1032" s="209"/>
      <c r="E1032" s="209"/>
      <c r="F1032" s="209"/>
      <c r="G1032" s="209"/>
      <c r="H1032" s="209"/>
      <c r="I1032" s="209"/>
      <c r="J1032" s="209"/>
      <c r="K1032" s="209"/>
      <c r="M1032" s="249"/>
      <c r="N1032" s="249"/>
    </row>
    <row r="1033" spans="3:14" s="207" customFormat="1" ht="12.75">
      <c r="C1033" s="209"/>
      <c r="D1033" s="209"/>
      <c r="E1033" s="209"/>
      <c r="F1033" s="209"/>
      <c r="G1033" s="209"/>
      <c r="H1033" s="209"/>
      <c r="I1033" s="209"/>
      <c r="J1033" s="209"/>
      <c r="K1033" s="209"/>
      <c r="M1033" s="249"/>
      <c r="N1033" s="249"/>
    </row>
    <row r="1034" spans="3:14" s="207" customFormat="1" ht="12.75">
      <c r="C1034" s="209"/>
      <c r="D1034" s="209"/>
      <c r="E1034" s="209"/>
      <c r="F1034" s="209"/>
      <c r="G1034" s="209"/>
      <c r="H1034" s="209"/>
      <c r="I1034" s="209"/>
      <c r="J1034" s="209"/>
      <c r="K1034" s="209"/>
      <c r="M1034" s="249"/>
      <c r="N1034" s="249"/>
    </row>
    <row r="1035" spans="3:14" s="207" customFormat="1" ht="12.75">
      <c r="C1035" s="209"/>
      <c r="D1035" s="209"/>
      <c r="E1035" s="209"/>
      <c r="F1035" s="209"/>
      <c r="G1035" s="209"/>
      <c r="H1035" s="209"/>
      <c r="I1035" s="209"/>
      <c r="J1035" s="209"/>
      <c r="K1035" s="209"/>
      <c r="M1035" s="249"/>
      <c r="N1035" s="249"/>
    </row>
    <row r="1036" spans="3:14" s="207" customFormat="1" ht="12.75">
      <c r="C1036" s="209"/>
      <c r="D1036" s="209"/>
      <c r="E1036" s="209"/>
      <c r="F1036" s="209"/>
      <c r="G1036" s="209"/>
      <c r="H1036" s="209"/>
      <c r="I1036" s="209"/>
      <c r="J1036" s="209"/>
      <c r="K1036" s="209"/>
      <c r="M1036" s="249"/>
      <c r="N1036" s="249"/>
    </row>
    <row r="1037" spans="3:14" s="207" customFormat="1" ht="12.75">
      <c r="C1037" s="209"/>
      <c r="D1037" s="209"/>
      <c r="E1037" s="209"/>
      <c r="F1037" s="209"/>
      <c r="G1037" s="209"/>
      <c r="H1037" s="209"/>
      <c r="I1037" s="209"/>
      <c r="J1037" s="209"/>
      <c r="K1037" s="209"/>
      <c r="M1037" s="249"/>
      <c r="N1037" s="249"/>
    </row>
    <row r="1038" spans="3:14" s="207" customFormat="1" ht="12.75">
      <c r="C1038" s="209"/>
      <c r="D1038" s="209"/>
      <c r="E1038" s="209"/>
      <c r="F1038" s="209"/>
      <c r="G1038" s="209"/>
      <c r="H1038" s="209"/>
      <c r="I1038" s="209"/>
      <c r="J1038" s="209"/>
      <c r="K1038" s="209"/>
      <c r="M1038" s="249"/>
      <c r="N1038" s="249"/>
    </row>
    <row r="1039" spans="3:14" s="207" customFormat="1" ht="12.75">
      <c r="C1039" s="209"/>
      <c r="D1039" s="209"/>
      <c r="E1039" s="209"/>
      <c r="F1039" s="209"/>
      <c r="G1039" s="209"/>
      <c r="H1039" s="209"/>
      <c r="I1039" s="209"/>
      <c r="J1039" s="209"/>
      <c r="K1039" s="209"/>
      <c r="M1039" s="249"/>
      <c r="N1039" s="249"/>
    </row>
    <row r="1040" spans="3:14" s="207" customFormat="1" ht="12.75">
      <c r="C1040" s="209"/>
      <c r="D1040" s="209"/>
      <c r="E1040" s="209"/>
      <c r="F1040" s="209"/>
      <c r="G1040" s="209"/>
      <c r="H1040" s="209"/>
      <c r="I1040" s="209"/>
      <c r="J1040" s="209"/>
      <c r="K1040" s="209"/>
      <c r="M1040" s="249"/>
      <c r="N1040" s="249"/>
    </row>
    <row r="1041" spans="3:14" s="207" customFormat="1" ht="12.75">
      <c r="C1041" s="209"/>
      <c r="D1041" s="209"/>
      <c r="E1041" s="209"/>
      <c r="F1041" s="209"/>
      <c r="G1041" s="209"/>
      <c r="H1041" s="209"/>
      <c r="I1041" s="209"/>
      <c r="J1041" s="209"/>
      <c r="K1041" s="209"/>
      <c r="M1041" s="249"/>
      <c r="N1041" s="249"/>
    </row>
    <row r="1042" spans="3:14" s="207" customFormat="1" ht="12.75">
      <c r="C1042" s="209"/>
      <c r="D1042" s="209"/>
      <c r="E1042" s="209"/>
      <c r="F1042" s="209"/>
      <c r="G1042" s="209"/>
      <c r="H1042" s="209"/>
      <c r="I1042" s="209"/>
      <c r="J1042" s="209"/>
      <c r="K1042" s="209"/>
      <c r="M1042" s="249"/>
      <c r="N1042" s="249"/>
    </row>
    <row r="1043" spans="3:14" s="207" customFormat="1" ht="12.75">
      <c r="C1043" s="209"/>
      <c r="D1043" s="209"/>
      <c r="E1043" s="209"/>
      <c r="F1043" s="209"/>
      <c r="G1043" s="209"/>
      <c r="H1043" s="209"/>
      <c r="I1043" s="209"/>
      <c r="J1043" s="209"/>
      <c r="K1043" s="209"/>
      <c r="M1043" s="249"/>
      <c r="N1043" s="249"/>
    </row>
    <row r="1044" spans="3:14" s="207" customFormat="1" ht="12.75">
      <c r="C1044" s="209"/>
      <c r="D1044" s="209"/>
      <c r="E1044" s="209"/>
      <c r="F1044" s="209"/>
      <c r="G1044" s="209"/>
      <c r="H1044" s="209"/>
      <c r="I1044" s="209"/>
      <c r="J1044" s="209"/>
      <c r="K1044" s="209"/>
      <c r="M1044" s="249"/>
      <c r="N1044" s="249"/>
    </row>
    <row r="1045" spans="3:14" s="207" customFormat="1" ht="12.75">
      <c r="C1045" s="209"/>
      <c r="D1045" s="209"/>
      <c r="E1045" s="209"/>
      <c r="F1045" s="209"/>
      <c r="G1045" s="209"/>
      <c r="H1045" s="209"/>
      <c r="I1045" s="209"/>
      <c r="J1045" s="209"/>
      <c r="K1045" s="209"/>
      <c r="M1045" s="249"/>
      <c r="N1045" s="249"/>
    </row>
    <row r="1046" spans="3:14" s="207" customFormat="1" ht="12.75">
      <c r="C1046" s="209"/>
      <c r="D1046" s="209"/>
      <c r="E1046" s="209"/>
      <c r="F1046" s="209"/>
      <c r="G1046" s="209"/>
      <c r="H1046" s="209"/>
      <c r="I1046" s="209"/>
      <c r="J1046" s="209"/>
      <c r="K1046" s="209"/>
      <c r="M1046" s="249"/>
      <c r="N1046" s="249"/>
    </row>
    <row r="1047" spans="3:14" s="207" customFormat="1" ht="12.75">
      <c r="C1047" s="209"/>
      <c r="D1047" s="209"/>
      <c r="E1047" s="209"/>
      <c r="F1047" s="209"/>
      <c r="G1047" s="209"/>
      <c r="H1047" s="209"/>
      <c r="I1047" s="209"/>
      <c r="J1047" s="209"/>
      <c r="K1047" s="209"/>
      <c r="M1047" s="249"/>
      <c r="N1047" s="249"/>
    </row>
    <row r="1048" spans="3:14" s="207" customFormat="1" ht="12.75">
      <c r="C1048" s="209"/>
      <c r="D1048" s="209"/>
      <c r="E1048" s="209"/>
      <c r="F1048" s="209"/>
      <c r="G1048" s="209"/>
      <c r="H1048" s="209"/>
      <c r="I1048" s="209"/>
      <c r="J1048" s="209"/>
      <c r="K1048" s="209"/>
      <c r="M1048" s="249"/>
      <c r="N1048" s="249"/>
    </row>
    <row r="1049" spans="3:14" s="207" customFormat="1" ht="12.75">
      <c r="C1049" s="209"/>
      <c r="D1049" s="209"/>
      <c r="E1049" s="209"/>
      <c r="F1049" s="209"/>
      <c r="G1049" s="209"/>
      <c r="H1049" s="209"/>
      <c r="I1049" s="209"/>
      <c r="J1049" s="209"/>
      <c r="K1049" s="209"/>
      <c r="M1049" s="249"/>
      <c r="N1049" s="249"/>
    </row>
    <row r="1050" spans="3:14" s="207" customFormat="1" ht="12.75">
      <c r="C1050" s="209"/>
      <c r="D1050" s="209"/>
      <c r="E1050" s="209"/>
      <c r="F1050" s="209"/>
      <c r="G1050" s="209"/>
      <c r="H1050" s="209"/>
      <c r="I1050" s="209"/>
      <c r="J1050" s="209"/>
      <c r="K1050" s="209"/>
      <c r="M1050" s="249"/>
      <c r="N1050" s="249"/>
    </row>
    <row r="1051" spans="3:14" s="207" customFormat="1" ht="12.75">
      <c r="C1051" s="209"/>
      <c r="D1051" s="209"/>
      <c r="E1051" s="209"/>
      <c r="F1051" s="209"/>
      <c r="G1051" s="209"/>
      <c r="H1051" s="209"/>
      <c r="I1051" s="209"/>
      <c r="J1051" s="209"/>
      <c r="K1051" s="209"/>
      <c r="M1051" s="249"/>
      <c r="N1051" s="249"/>
    </row>
    <row r="1052" spans="3:14" s="207" customFormat="1" ht="12.75">
      <c r="C1052" s="209"/>
      <c r="D1052" s="209"/>
      <c r="E1052" s="209"/>
      <c r="F1052" s="209"/>
      <c r="G1052" s="209"/>
      <c r="H1052" s="209"/>
      <c r="I1052" s="209"/>
      <c r="J1052" s="209"/>
      <c r="K1052" s="209"/>
      <c r="M1052" s="249"/>
      <c r="N1052" s="249"/>
    </row>
    <row r="1053" spans="3:14" s="207" customFormat="1" ht="12.75">
      <c r="C1053" s="209"/>
      <c r="D1053" s="209"/>
      <c r="E1053" s="209"/>
      <c r="F1053" s="209"/>
      <c r="G1053" s="209"/>
      <c r="H1053" s="209"/>
      <c r="I1053" s="209"/>
      <c r="J1053" s="209"/>
      <c r="K1053" s="209"/>
      <c r="M1053" s="249"/>
      <c r="N1053" s="249"/>
    </row>
    <row r="1054" spans="3:14" s="207" customFormat="1" ht="12.75">
      <c r="C1054" s="209"/>
      <c r="D1054" s="209"/>
      <c r="E1054" s="209"/>
      <c r="F1054" s="209"/>
      <c r="G1054" s="209"/>
      <c r="H1054" s="209"/>
      <c r="I1054" s="209"/>
      <c r="J1054" s="209"/>
      <c r="K1054" s="209"/>
      <c r="M1054" s="249"/>
      <c r="N1054" s="249"/>
    </row>
    <row r="1055" spans="3:14" s="207" customFormat="1" ht="12.75">
      <c r="C1055" s="209"/>
      <c r="D1055" s="209"/>
      <c r="E1055" s="209"/>
      <c r="F1055" s="209"/>
      <c r="G1055" s="209"/>
      <c r="H1055" s="209"/>
      <c r="I1055" s="209"/>
      <c r="J1055" s="209"/>
      <c r="K1055" s="209"/>
      <c r="M1055" s="249"/>
      <c r="N1055" s="249"/>
    </row>
    <row r="1056" spans="3:14" s="207" customFormat="1" ht="12.75">
      <c r="C1056" s="209"/>
      <c r="D1056" s="209"/>
      <c r="E1056" s="209"/>
      <c r="F1056" s="209"/>
      <c r="G1056" s="209"/>
      <c r="H1056" s="209"/>
      <c r="I1056" s="209"/>
      <c r="J1056" s="209"/>
      <c r="K1056" s="209"/>
      <c r="M1056" s="249"/>
      <c r="N1056" s="249"/>
    </row>
    <row r="1057" spans="3:14" s="207" customFormat="1" ht="12.75">
      <c r="C1057" s="209"/>
      <c r="D1057" s="209"/>
      <c r="E1057" s="209"/>
      <c r="F1057" s="209"/>
      <c r="G1057" s="209"/>
      <c r="H1057" s="209"/>
      <c r="I1057" s="209"/>
      <c r="J1057" s="209"/>
      <c r="K1057" s="209"/>
      <c r="M1057" s="249"/>
      <c r="N1057" s="249"/>
    </row>
    <row r="1058" spans="3:14" s="207" customFormat="1" ht="12.75">
      <c r="C1058" s="209"/>
      <c r="D1058" s="209"/>
      <c r="E1058" s="209"/>
      <c r="F1058" s="209"/>
      <c r="G1058" s="209"/>
      <c r="H1058" s="209"/>
      <c r="I1058" s="209"/>
      <c r="J1058" s="209"/>
      <c r="K1058" s="209"/>
      <c r="M1058" s="249"/>
      <c r="N1058" s="249"/>
    </row>
    <row r="1059" spans="3:14" s="207" customFormat="1" ht="12.75">
      <c r="C1059" s="209"/>
      <c r="D1059" s="209"/>
      <c r="E1059" s="209"/>
      <c r="F1059" s="209"/>
      <c r="G1059" s="209"/>
      <c r="H1059" s="209"/>
      <c r="I1059" s="209"/>
      <c r="J1059" s="209"/>
      <c r="K1059" s="209"/>
      <c r="M1059" s="249"/>
      <c r="N1059" s="249"/>
    </row>
    <row r="1060" spans="3:14" s="207" customFormat="1" ht="12.75">
      <c r="C1060" s="209"/>
      <c r="D1060" s="209"/>
      <c r="E1060" s="209"/>
      <c r="F1060" s="209"/>
      <c r="G1060" s="209"/>
      <c r="H1060" s="209"/>
      <c r="I1060" s="209"/>
      <c r="J1060" s="209"/>
      <c r="K1060" s="209"/>
      <c r="M1060" s="249"/>
      <c r="N1060" s="249"/>
    </row>
    <row r="1061" spans="3:14" s="207" customFormat="1" ht="12.75">
      <c r="C1061" s="209"/>
      <c r="D1061" s="209"/>
      <c r="E1061" s="209"/>
      <c r="F1061" s="209"/>
      <c r="G1061" s="209"/>
      <c r="H1061" s="209"/>
      <c r="I1061" s="209"/>
      <c r="J1061" s="209"/>
      <c r="K1061" s="209"/>
      <c r="M1061" s="249"/>
      <c r="N1061" s="249"/>
    </row>
    <row r="1062" spans="3:14" s="207" customFormat="1" ht="12.75">
      <c r="C1062" s="209"/>
      <c r="D1062" s="209"/>
      <c r="E1062" s="209"/>
      <c r="F1062" s="209"/>
      <c r="G1062" s="209"/>
      <c r="H1062" s="209"/>
      <c r="I1062" s="209"/>
      <c r="J1062" s="209"/>
      <c r="K1062" s="209"/>
      <c r="M1062" s="249"/>
      <c r="N1062" s="249"/>
    </row>
    <row r="1063" spans="3:14" s="207" customFormat="1" ht="12.75">
      <c r="C1063" s="209"/>
      <c r="D1063" s="209"/>
      <c r="E1063" s="209"/>
      <c r="F1063" s="209"/>
      <c r="G1063" s="209"/>
      <c r="H1063" s="209"/>
      <c r="I1063" s="209"/>
      <c r="J1063" s="209"/>
      <c r="K1063" s="209"/>
      <c r="M1063" s="249"/>
      <c r="N1063" s="249"/>
    </row>
    <row r="1064" spans="3:14" s="207" customFormat="1" ht="12.75">
      <c r="C1064" s="209"/>
      <c r="D1064" s="209"/>
      <c r="E1064" s="209"/>
      <c r="F1064" s="209"/>
      <c r="G1064" s="209"/>
      <c r="H1064" s="209"/>
      <c r="I1064" s="209"/>
      <c r="J1064" s="209"/>
      <c r="K1064" s="209"/>
      <c r="M1064" s="249"/>
      <c r="N1064" s="249"/>
    </row>
    <row r="1065" spans="3:14" s="207" customFormat="1" ht="12.75">
      <c r="C1065" s="209"/>
      <c r="D1065" s="209"/>
      <c r="E1065" s="209"/>
      <c r="F1065" s="209"/>
      <c r="G1065" s="209"/>
      <c r="H1065" s="209"/>
      <c r="I1065" s="209"/>
      <c r="J1065" s="209"/>
      <c r="K1065" s="209"/>
      <c r="M1065" s="249"/>
      <c r="N1065" s="249"/>
    </row>
    <row r="1066" spans="3:14" s="207" customFormat="1" ht="12.75">
      <c r="C1066" s="209"/>
      <c r="D1066" s="209"/>
      <c r="E1066" s="209"/>
      <c r="F1066" s="209"/>
      <c r="G1066" s="209"/>
      <c r="H1066" s="209"/>
      <c r="I1066" s="209"/>
      <c r="J1066" s="209"/>
      <c r="K1066" s="209"/>
      <c r="M1066" s="249"/>
      <c r="N1066" s="249"/>
    </row>
    <row r="1067" spans="3:14" s="207" customFormat="1" ht="12.75">
      <c r="C1067" s="209"/>
      <c r="D1067" s="209"/>
      <c r="E1067" s="209"/>
      <c r="F1067" s="209"/>
      <c r="G1067" s="209"/>
      <c r="H1067" s="209"/>
      <c r="I1067" s="209"/>
      <c r="J1067" s="209"/>
      <c r="K1067" s="209"/>
      <c r="M1067" s="249"/>
      <c r="N1067" s="249"/>
    </row>
    <row r="1068" spans="3:14" s="207" customFormat="1" ht="12.75">
      <c r="C1068" s="209"/>
      <c r="D1068" s="209"/>
      <c r="E1068" s="209"/>
      <c r="F1068" s="209"/>
      <c r="G1068" s="209"/>
      <c r="H1068" s="209"/>
      <c r="I1068" s="209"/>
      <c r="J1068" s="209"/>
      <c r="K1068" s="209"/>
      <c r="M1068" s="249"/>
      <c r="N1068" s="249"/>
    </row>
    <row r="1069" spans="3:14" s="207" customFormat="1" ht="12.75">
      <c r="C1069" s="209"/>
      <c r="D1069" s="209"/>
      <c r="E1069" s="209"/>
      <c r="F1069" s="209"/>
      <c r="G1069" s="209"/>
      <c r="H1069" s="209"/>
      <c r="I1069" s="209"/>
      <c r="J1069" s="209"/>
      <c r="K1069" s="209"/>
      <c r="M1069" s="249"/>
      <c r="N1069" s="249"/>
    </row>
    <row r="1070" spans="3:14" s="207" customFormat="1" ht="12.75">
      <c r="C1070" s="209"/>
      <c r="D1070" s="209"/>
      <c r="E1070" s="209"/>
      <c r="F1070" s="209"/>
      <c r="G1070" s="209"/>
      <c r="H1070" s="209"/>
      <c r="I1070" s="209"/>
      <c r="J1070" s="209"/>
      <c r="K1070" s="209"/>
      <c r="M1070" s="249"/>
      <c r="N1070" s="249"/>
    </row>
    <row r="1071" spans="3:14" s="207" customFormat="1" ht="12.75">
      <c r="C1071" s="209"/>
      <c r="D1071" s="209"/>
      <c r="E1071" s="209"/>
      <c r="F1071" s="209"/>
      <c r="G1071" s="209"/>
      <c r="H1071" s="209"/>
      <c r="I1071" s="209"/>
      <c r="J1071" s="209"/>
      <c r="K1071" s="209"/>
      <c r="M1071" s="249"/>
      <c r="N1071" s="249"/>
    </row>
    <row r="1072" spans="3:14" s="207" customFormat="1" ht="12.75">
      <c r="C1072" s="209"/>
      <c r="D1072" s="209"/>
      <c r="E1072" s="209"/>
      <c r="F1072" s="209"/>
      <c r="G1072" s="209"/>
      <c r="H1072" s="209"/>
      <c r="I1072" s="209"/>
      <c r="J1072" s="209"/>
      <c r="K1072" s="209"/>
      <c r="M1072" s="249"/>
      <c r="N1072" s="249"/>
    </row>
    <row r="1073" spans="3:14" s="207" customFormat="1" ht="12.75">
      <c r="C1073" s="209"/>
      <c r="D1073" s="209"/>
      <c r="E1073" s="209"/>
      <c r="F1073" s="209"/>
      <c r="G1073" s="209"/>
      <c r="H1073" s="209"/>
      <c r="I1073" s="209"/>
      <c r="J1073" s="209"/>
      <c r="K1073" s="209"/>
      <c r="M1073" s="249"/>
      <c r="N1073" s="249"/>
    </row>
    <row r="1074" spans="3:14" s="207" customFormat="1" ht="12.75">
      <c r="C1074" s="209"/>
      <c r="D1074" s="209"/>
      <c r="E1074" s="209"/>
      <c r="F1074" s="209"/>
      <c r="G1074" s="209"/>
      <c r="H1074" s="209"/>
      <c r="I1074" s="209"/>
      <c r="J1074" s="209"/>
      <c r="K1074" s="209"/>
      <c r="M1074" s="249"/>
      <c r="N1074" s="249"/>
    </row>
    <row r="1075" spans="3:14" s="207" customFormat="1" ht="12.75">
      <c r="C1075" s="209"/>
      <c r="D1075" s="209"/>
      <c r="E1075" s="209"/>
      <c r="F1075" s="209"/>
      <c r="G1075" s="209"/>
      <c r="H1075" s="209"/>
      <c r="I1075" s="209"/>
      <c r="J1075" s="209"/>
      <c r="K1075" s="209"/>
      <c r="M1075" s="249"/>
      <c r="N1075" s="249"/>
    </row>
    <row r="1076" spans="3:14" s="207" customFormat="1" ht="12.75">
      <c r="C1076" s="209"/>
      <c r="D1076" s="209"/>
      <c r="E1076" s="209"/>
      <c r="F1076" s="209"/>
      <c r="G1076" s="209"/>
      <c r="H1076" s="209"/>
      <c r="I1076" s="209"/>
      <c r="J1076" s="209"/>
      <c r="K1076" s="209"/>
      <c r="M1076" s="249"/>
      <c r="N1076" s="249"/>
    </row>
    <row r="1077" spans="3:14" s="207" customFormat="1" ht="12.75">
      <c r="C1077" s="209"/>
      <c r="D1077" s="209"/>
      <c r="E1077" s="209"/>
      <c r="F1077" s="209"/>
      <c r="G1077" s="209"/>
      <c r="H1077" s="209"/>
      <c r="I1077" s="209"/>
      <c r="J1077" s="209"/>
      <c r="K1077" s="209"/>
      <c r="M1077" s="249"/>
      <c r="N1077" s="249"/>
    </row>
    <row r="1078" spans="3:14" s="207" customFormat="1" ht="12.75">
      <c r="C1078" s="209"/>
      <c r="D1078" s="209"/>
      <c r="E1078" s="209"/>
      <c r="F1078" s="209"/>
      <c r="G1078" s="209"/>
      <c r="H1078" s="209"/>
      <c r="I1078" s="209"/>
      <c r="J1078" s="209"/>
      <c r="K1078" s="209"/>
      <c r="M1078" s="249"/>
      <c r="N1078" s="249"/>
    </row>
    <row r="1079" spans="3:14" s="207" customFormat="1" ht="12.75">
      <c r="C1079" s="209"/>
      <c r="D1079" s="209"/>
      <c r="E1079" s="209"/>
      <c r="F1079" s="209"/>
      <c r="G1079" s="209"/>
      <c r="H1079" s="209"/>
      <c r="I1079" s="209"/>
      <c r="J1079" s="209"/>
      <c r="K1079" s="209"/>
      <c r="M1079" s="249"/>
      <c r="N1079" s="249"/>
    </row>
    <row r="1080" spans="3:14" s="207" customFormat="1" ht="12.75">
      <c r="C1080" s="209"/>
      <c r="D1080" s="209"/>
      <c r="E1080" s="209"/>
      <c r="F1080" s="209"/>
      <c r="G1080" s="209"/>
      <c r="H1080" s="209"/>
      <c r="I1080" s="209"/>
      <c r="J1080" s="209"/>
      <c r="K1080" s="209"/>
      <c r="M1080" s="249"/>
      <c r="N1080" s="249"/>
    </row>
    <row r="1081" spans="3:14" s="207" customFormat="1" ht="12.75">
      <c r="C1081" s="209"/>
      <c r="D1081" s="209"/>
      <c r="E1081" s="209"/>
      <c r="F1081" s="209"/>
      <c r="G1081" s="209"/>
      <c r="H1081" s="209"/>
      <c r="I1081" s="209"/>
      <c r="J1081" s="209"/>
      <c r="K1081" s="209"/>
      <c r="M1081" s="249"/>
      <c r="N1081" s="249"/>
    </row>
    <row r="1082" spans="3:14" s="207" customFormat="1" ht="12.75">
      <c r="C1082" s="209"/>
      <c r="D1082" s="209"/>
      <c r="E1082" s="209"/>
      <c r="F1082" s="209"/>
      <c r="G1082" s="209"/>
      <c r="H1082" s="209"/>
      <c r="I1082" s="209"/>
      <c r="J1082" s="209"/>
      <c r="K1082" s="209"/>
      <c r="M1082" s="249"/>
      <c r="N1082" s="249"/>
    </row>
    <row r="1083" spans="3:14" s="207" customFormat="1" ht="12.75">
      <c r="C1083" s="209"/>
      <c r="D1083" s="209"/>
      <c r="E1083" s="209"/>
      <c r="F1083" s="209"/>
      <c r="G1083" s="209"/>
      <c r="H1083" s="209"/>
      <c r="I1083" s="209"/>
      <c r="J1083" s="209"/>
      <c r="K1083" s="209"/>
      <c r="M1083" s="249"/>
      <c r="N1083" s="249"/>
    </row>
    <row r="1084" spans="3:14" s="207" customFormat="1" ht="12.75">
      <c r="C1084" s="209"/>
      <c r="D1084" s="209"/>
      <c r="E1084" s="209"/>
      <c r="F1084" s="209"/>
      <c r="G1084" s="209"/>
      <c r="H1084" s="209"/>
      <c r="I1084" s="209"/>
      <c r="J1084" s="209"/>
      <c r="K1084" s="209"/>
      <c r="M1084" s="249"/>
      <c r="N1084" s="249"/>
    </row>
    <row r="1085" spans="3:14" s="207" customFormat="1" ht="12.75">
      <c r="C1085" s="209"/>
      <c r="D1085" s="209"/>
      <c r="E1085" s="209"/>
      <c r="F1085" s="209"/>
      <c r="G1085" s="209"/>
      <c r="H1085" s="209"/>
      <c r="I1085" s="209"/>
      <c r="J1085" s="209"/>
      <c r="K1085" s="209"/>
      <c r="M1085" s="249"/>
      <c r="N1085" s="249"/>
    </row>
    <row r="1086" spans="3:14" s="207" customFormat="1" ht="12.75">
      <c r="C1086" s="209"/>
      <c r="D1086" s="209"/>
      <c r="E1086" s="209"/>
      <c r="F1086" s="209"/>
      <c r="G1086" s="209"/>
      <c r="H1086" s="209"/>
      <c r="I1086" s="209"/>
      <c r="J1086" s="209"/>
      <c r="K1086" s="209"/>
      <c r="M1086" s="249"/>
      <c r="N1086" s="249"/>
    </row>
    <row r="1087" spans="3:14" s="207" customFormat="1" ht="12.75">
      <c r="C1087" s="209"/>
      <c r="D1087" s="209"/>
      <c r="E1087" s="209"/>
      <c r="F1087" s="209"/>
      <c r="G1087" s="209"/>
      <c r="H1087" s="209"/>
      <c r="I1087" s="209"/>
      <c r="J1087" s="209"/>
      <c r="K1087" s="209"/>
      <c r="M1087" s="249"/>
      <c r="N1087" s="249"/>
    </row>
    <row r="1088" spans="3:14" s="207" customFormat="1" ht="12.75">
      <c r="C1088" s="209"/>
      <c r="D1088" s="209"/>
      <c r="E1088" s="209"/>
      <c r="F1088" s="209"/>
      <c r="G1088" s="209"/>
      <c r="H1088" s="209"/>
      <c r="I1088" s="209"/>
      <c r="J1088" s="209"/>
      <c r="K1088" s="209"/>
      <c r="M1088" s="249"/>
      <c r="N1088" s="249"/>
    </row>
    <row r="1089" spans="3:14" s="207" customFormat="1" ht="12.75">
      <c r="C1089" s="209"/>
      <c r="D1089" s="209"/>
      <c r="E1089" s="209"/>
      <c r="F1089" s="209"/>
      <c r="G1089" s="209"/>
      <c r="H1089" s="209"/>
      <c r="I1089" s="209"/>
      <c r="J1089" s="209"/>
      <c r="K1089" s="209"/>
      <c r="M1089" s="249"/>
      <c r="N1089" s="249"/>
    </row>
    <row r="1090" spans="3:14" s="207" customFormat="1" ht="12.75">
      <c r="C1090" s="209"/>
      <c r="D1090" s="209"/>
      <c r="E1090" s="209"/>
      <c r="F1090" s="209"/>
      <c r="G1090" s="209"/>
      <c r="H1090" s="209"/>
      <c r="I1090" s="209"/>
      <c r="J1090" s="209"/>
      <c r="K1090" s="209"/>
      <c r="M1090" s="249"/>
      <c r="N1090" s="249"/>
    </row>
    <row r="1091" spans="3:14" s="207" customFormat="1" ht="12.75">
      <c r="C1091" s="209"/>
      <c r="D1091" s="209"/>
      <c r="E1091" s="209"/>
      <c r="F1091" s="209"/>
      <c r="G1091" s="209"/>
      <c r="H1091" s="209"/>
      <c r="I1091" s="209"/>
      <c r="J1091" s="209"/>
      <c r="K1091" s="209"/>
      <c r="M1091" s="249"/>
      <c r="N1091" s="249"/>
    </row>
    <row r="1092" spans="3:14" s="207" customFormat="1" ht="12.75">
      <c r="C1092" s="209"/>
      <c r="D1092" s="209"/>
      <c r="E1092" s="209"/>
      <c r="F1092" s="209"/>
      <c r="G1092" s="209"/>
      <c r="H1092" s="209"/>
      <c r="I1092" s="209"/>
      <c r="J1092" s="209"/>
      <c r="K1092" s="209"/>
      <c r="M1092" s="249"/>
      <c r="N1092" s="249"/>
    </row>
    <row r="1093" spans="3:14" s="207" customFormat="1" ht="12.75">
      <c r="C1093" s="209"/>
      <c r="D1093" s="209"/>
      <c r="E1093" s="209"/>
      <c r="F1093" s="209"/>
      <c r="G1093" s="209"/>
      <c r="H1093" s="209"/>
      <c r="I1093" s="209"/>
      <c r="J1093" s="209"/>
      <c r="K1093" s="209"/>
      <c r="M1093" s="249"/>
      <c r="N1093" s="249"/>
    </row>
    <row r="1094" spans="3:14" s="207" customFormat="1" ht="12.75">
      <c r="C1094" s="209"/>
      <c r="D1094" s="209"/>
      <c r="E1094" s="209"/>
      <c r="F1094" s="209"/>
      <c r="G1094" s="209"/>
      <c r="H1094" s="209"/>
      <c r="I1094" s="209"/>
      <c r="J1094" s="209"/>
      <c r="K1094" s="209"/>
      <c r="M1094" s="249"/>
      <c r="N1094" s="249"/>
    </row>
    <row r="1095" spans="3:14" s="207" customFormat="1" ht="12.75">
      <c r="C1095" s="209"/>
      <c r="D1095" s="209"/>
      <c r="E1095" s="209"/>
      <c r="F1095" s="209"/>
      <c r="G1095" s="209"/>
      <c r="H1095" s="209"/>
      <c r="I1095" s="209"/>
      <c r="J1095" s="209"/>
      <c r="K1095" s="209"/>
      <c r="M1095" s="249"/>
      <c r="N1095" s="249"/>
    </row>
    <row r="1096" spans="3:14" s="207" customFormat="1" ht="12.75">
      <c r="C1096" s="209"/>
      <c r="D1096" s="209"/>
      <c r="E1096" s="209"/>
      <c r="F1096" s="209"/>
      <c r="G1096" s="209"/>
      <c r="H1096" s="209"/>
      <c r="I1096" s="209"/>
      <c r="J1096" s="209"/>
      <c r="K1096" s="209"/>
      <c r="M1096" s="249"/>
      <c r="N1096" s="249"/>
    </row>
    <row r="1097" spans="3:14" s="207" customFormat="1" ht="12.75">
      <c r="C1097" s="209"/>
      <c r="D1097" s="209"/>
      <c r="E1097" s="209"/>
      <c r="F1097" s="209"/>
      <c r="G1097" s="209"/>
      <c r="H1097" s="209"/>
      <c r="I1097" s="209"/>
      <c r="J1097" s="209"/>
      <c r="K1097" s="209"/>
      <c r="M1097" s="249"/>
      <c r="N1097" s="249"/>
    </row>
    <row r="1098" spans="3:14" s="207" customFormat="1" ht="12.75">
      <c r="C1098" s="209"/>
      <c r="D1098" s="209"/>
      <c r="E1098" s="209"/>
      <c r="F1098" s="209"/>
      <c r="G1098" s="209"/>
      <c r="H1098" s="209"/>
      <c r="I1098" s="209"/>
      <c r="J1098" s="209"/>
      <c r="K1098" s="209"/>
      <c r="M1098" s="249"/>
      <c r="N1098" s="249"/>
    </row>
    <row r="1099" spans="3:14" s="207" customFormat="1" ht="12.75">
      <c r="C1099" s="209"/>
      <c r="D1099" s="209"/>
      <c r="E1099" s="209"/>
      <c r="F1099" s="209"/>
      <c r="G1099" s="209"/>
      <c r="H1099" s="209"/>
      <c r="I1099" s="209"/>
      <c r="J1099" s="209"/>
      <c r="K1099" s="209"/>
      <c r="M1099" s="249"/>
      <c r="N1099" s="249"/>
    </row>
    <row r="1100" spans="3:14" s="207" customFormat="1" ht="12.75">
      <c r="C1100" s="209"/>
      <c r="D1100" s="209"/>
      <c r="E1100" s="209"/>
      <c r="F1100" s="209"/>
      <c r="G1100" s="209"/>
      <c r="H1100" s="209"/>
      <c r="I1100" s="209"/>
      <c r="J1100" s="209"/>
      <c r="K1100" s="209"/>
      <c r="M1100" s="249"/>
      <c r="N1100" s="249"/>
    </row>
    <row r="1101" spans="3:14" s="207" customFormat="1" ht="12.75">
      <c r="C1101" s="209"/>
      <c r="D1101" s="209"/>
      <c r="E1101" s="209"/>
      <c r="F1101" s="209"/>
      <c r="G1101" s="209"/>
      <c r="H1101" s="209"/>
      <c r="I1101" s="209"/>
      <c r="J1101" s="209"/>
      <c r="K1101" s="209"/>
      <c r="M1101" s="249"/>
      <c r="N1101" s="249"/>
    </row>
    <row r="1102" spans="3:14" s="207" customFormat="1" ht="12.75">
      <c r="C1102" s="209"/>
      <c r="D1102" s="209"/>
      <c r="E1102" s="209"/>
      <c r="F1102" s="209"/>
      <c r="G1102" s="209"/>
      <c r="H1102" s="209"/>
      <c r="I1102" s="209"/>
      <c r="J1102" s="209"/>
      <c r="K1102" s="209"/>
      <c r="M1102" s="249"/>
      <c r="N1102" s="249"/>
    </row>
    <row r="1103" spans="3:14" s="207" customFormat="1" ht="12.75">
      <c r="C1103" s="209"/>
      <c r="D1103" s="209"/>
      <c r="E1103" s="209"/>
      <c r="F1103" s="209"/>
      <c r="G1103" s="209"/>
      <c r="H1103" s="209"/>
      <c r="I1103" s="209"/>
      <c r="J1103" s="209"/>
      <c r="K1103" s="209"/>
      <c r="M1103" s="249"/>
      <c r="N1103" s="249"/>
    </row>
    <row r="1104" spans="3:14" s="207" customFormat="1" ht="12.75">
      <c r="C1104" s="209"/>
      <c r="D1104" s="209"/>
      <c r="E1104" s="209"/>
      <c r="F1104" s="209"/>
      <c r="G1104" s="209"/>
      <c r="H1104" s="209"/>
      <c r="I1104" s="209"/>
      <c r="J1104" s="209"/>
      <c r="K1104" s="209"/>
      <c r="M1104" s="249"/>
      <c r="N1104" s="249"/>
    </row>
    <row r="1105" spans="3:14" s="207" customFormat="1" ht="12.75">
      <c r="C1105" s="209"/>
      <c r="D1105" s="209"/>
      <c r="E1105" s="209"/>
      <c r="F1105" s="209"/>
      <c r="G1105" s="209"/>
      <c r="H1105" s="209"/>
      <c r="I1105" s="209"/>
      <c r="J1105" s="209"/>
      <c r="K1105" s="209"/>
      <c r="M1105" s="249"/>
      <c r="N1105" s="249"/>
    </row>
    <row r="1106" spans="3:14" s="207" customFormat="1" ht="12.75">
      <c r="C1106" s="209"/>
      <c r="D1106" s="209"/>
      <c r="E1106" s="209"/>
      <c r="F1106" s="209"/>
      <c r="G1106" s="209"/>
      <c r="H1106" s="209"/>
      <c r="I1106" s="209"/>
      <c r="J1106" s="209"/>
      <c r="K1106" s="209"/>
      <c r="M1106" s="249"/>
      <c r="N1106" s="249"/>
    </row>
    <row r="1107" spans="3:14" s="207" customFormat="1" ht="12.75">
      <c r="C1107" s="209"/>
      <c r="D1107" s="209"/>
      <c r="E1107" s="209"/>
      <c r="F1107" s="209"/>
      <c r="G1107" s="209"/>
      <c r="H1107" s="209"/>
      <c r="I1107" s="209"/>
      <c r="J1107" s="209"/>
      <c r="K1107" s="209"/>
      <c r="M1107" s="249"/>
      <c r="N1107" s="249"/>
    </row>
    <row r="1108" spans="3:14" s="207" customFormat="1" ht="12.75">
      <c r="C1108" s="209"/>
      <c r="D1108" s="209"/>
      <c r="E1108" s="209"/>
      <c r="F1108" s="209"/>
      <c r="G1108" s="209"/>
      <c r="H1108" s="209"/>
      <c r="I1108" s="209"/>
      <c r="J1108" s="209"/>
      <c r="K1108" s="209"/>
      <c r="M1108" s="249"/>
      <c r="N1108" s="249"/>
    </row>
    <row r="1109" spans="3:14" s="207" customFormat="1" ht="12.75">
      <c r="C1109" s="209"/>
      <c r="D1109" s="209"/>
      <c r="E1109" s="209"/>
      <c r="F1109" s="209"/>
      <c r="G1109" s="209"/>
      <c r="H1109" s="209"/>
      <c r="I1109" s="209"/>
      <c r="J1109" s="209"/>
      <c r="K1109" s="209"/>
      <c r="M1109" s="249"/>
      <c r="N1109" s="249"/>
    </row>
    <row r="1110" spans="3:14" s="207" customFormat="1" ht="12.75">
      <c r="C1110" s="209"/>
      <c r="D1110" s="209"/>
      <c r="E1110" s="209"/>
      <c r="F1110" s="209"/>
      <c r="G1110" s="209"/>
      <c r="H1110" s="209"/>
      <c r="I1110" s="209"/>
      <c r="J1110" s="209"/>
      <c r="K1110" s="209"/>
      <c r="M1110" s="249"/>
      <c r="N1110" s="249"/>
    </row>
    <row r="1111" spans="3:14" s="207" customFormat="1" ht="12.75">
      <c r="C1111" s="209"/>
      <c r="D1111" s="209"/>
      <c r="E1111" s="209"/>
      <c r="F1111" s="209"/>
      <c r="G1111" s="209"/>
      <c r="H1111" s="209"/>
      <c r="I1111" s="209"/>
      <c r="J1111" s="209"/>
      <c r="K1111" s="209"/>
      <c r="M1111" s="249"/>
      <c r="N1111" s="249"/>
    </row>
    <row r="1112" spans="3:14" s="207" customFormat="1" ht="12.75">
      <c r="C1112" s="209"/>
      <c r="D1112" s="209"/>
      <c r="E1112" s="209"/>
      <c r="F1112" s="209"/>
      <c r="G1112" s="209"/>
      <c r="H1112" s="209"/>
      <c r="I1112" s="209"/>
      <c r="J1112" s="209"/>
      <c r="K1112" s="209"/>
      <c r="M1112" s="249"/>
      <c r="N1112" s="249"/>
    </row>
    <row r="1113" spans="3:14" s="207" customFormat="1" ht="12.75">
      <c r="C1113" s="209"/>
      <c r="D1113" s="209"/>
      <c r="E1113" s="209"/>
      <c r="F1113" s="209"/>
      <c r="G1113" s="209"/>
      <c r="H1113" s="209"/>
      <c r="I1113" s="209"/>
      <c r="J1113" s="209"/>
      <c r="K1113" s="209"/>
      <c r="M1113" s="249"/>
      <c r="N1113" s="249"/>
    </row>
    <row r="1114" spans="3:14" s="207" customFormat="1" ht="12.75">
      <c r="C1114" s="209"/>
      <c r="D1114" s="209"/>
      <c r="E1114" s="209"/>
      <c r="F1114" s="209"/>
      <c r="G1114" s="209"/>
      <c r="H1114" s="209"/>
      <c r="I1114" s="209"/>
      <c r="J1114" s="209"/>
      <c r="K1114" s="209"/>
      <c r="M1114" s="249"/>
      <c r="N1114" s="249"/>
    </row>
    <row r="1115" spans="3:14" s="207" customFormat="1" ht="12.75">
      <c r="C1115" s="209"/>
      <c r="D1115" s="209"/>
      <c r="E1115" s="209"/>
      <c r="F1115" s="209"/>
      <c r="G1115" s="209"/>
      <c r="H1115" s="209"/>
      <c r="I1115" s="209"/>
      <c r="J1115" s="209"/>
      <c r="K1115" s="209"/>
      <c r="M1115" s="249"/>
      <c r="N1115" s="249"/>
    </row>
    <row r="1116" spans="3:14" s="207" customFormat="1" ht="12.75">
      <c r="C1116" s="209"/>
      <c r="D1116" s="209"/>
      <c r="E1116" s="209"/>
      <c r="F1116" s="209"/>
      <c r="G1116" s="209"/>
      <c r="H1116" s="209"/>
      <c r="I1116" s="209"/>
      <c r="J1116" s="209"/>
      <c r="K1116" s="209"/>
      <c r="M1116" s="249"/>
      <c r="N1116" s="249"/>
    </row>
    <row r="1117" spans="3:14" s="207" customFormat="1" ht="12.75">
      <c r="C1117" s="209"/>
      <c r="D1117" s="209"/>
      <c r="E1117" s="209"/>
      <c r="F1117" s="209"/>
      <c r="G1117" s="209"/>
      <c r="H1117" s="209"/>
      <c r="I1117" s="209"/>
      <c r="J1117" s="209"/>
      <c r="K1117" s="209"/>
      <c r="M1117" s="249"/>
      <c r="N1117" s="249"/>
    </row>
    <row r="1118" spans="3:14" s="207" customFormat="1" ht="12.75">
      <c r="C1118" s="209"/>
      <c r="D1118" s="209"/>
      <c r="E1118" s="209"/>
      <c r="F1118" s="209"/>
      <c r="G1118" s="209"/>
      <c r="H1118" s="209"/>
      <c r="I1118" s="209"/>
      <c r="J1118" s="209"/>
      <c r="K1118" s="209"/>
      <c r="M1118" s="249"/>
      <c r="N1118" s="249"/>
    </row>
    <row r="1119" spans="3:14" s="207" customFormat="1" ht="12.75">
      <c r="C1119" s="209"/>
      <c r="D1119" s="209"/>
      <c r="E1119" s="209"/>
      <c r="F1119" s="209"/>
      <c r="G1119" s="209"/>
      <c r="H1119" s="209"/>
      <c r="I1119" s="209"/>
      <c r="J1119" s="209"/>
      <c r="K1119" s="209"/>
      <c r="M1119" s="249"/>
      <c r="N1119" s="249"/>
    </row>
    <row r="1120" spans="3:14" s="207" customFormat="1" ht="12.75">
      <c r="C1120" s="209"/>
      <c r="D1120" s="209"/>
      <c r="E1120" s="209"/>
      <c r="F1120" s="209"/>
      <c r="G1120" s="209"/>
      <c r="H1120" s="209"/>
      <c r="I1120" s="209"/>
      <c r="J1120" s="209"/>
      <c r="K1120" s="209"/>
      <c r="M1120" s="249"/>
      <c r="N1120" s="249"/>
    </row>
    <row r="1121" spans="3:14" s="207" customFormat="1" ht="12.75">
      <c r="C1121" s="209"/>
      <c r="D1121" s="209"/>
      <c r="E1121" s="209"/>
      <c r="F1121" s="209"/>
      <c r="G1121" s="209"/>
      <c r="H1121" s="209"/>
      <c r="I1121" s="209"/>
      <c r="J1121" s="209"/>
      <c r="K1121" s="209"/>
      <c r="M1121" s="249"/>
      <c r="N1121" s="249"/>
    </row>
    <row r="1122" spans="3:14" s="207" customFormat="1" ht="12.75">
      <c r="C1122" s="209"/>
      <c r="D1122" s="209"/>
      <c r="E1122" s="209"/>
      <c r="F1122" s="209"/>
      <c r="G1122" s="209"/>
      <c r="H1122" s="209"/>
      <c r="I1122" s="209"/>
      <c r="J1122" s="209"/>
      <c r="K1122" s="209"/>
      <c r="M1122" s="249"/>
      <c r="N1122" s="249"/>
    </row>
    <row r="1123" spans="3:14" s="207" customFormat="1" ht="12.75">
      <c r="C1123" s="209"/>
      <c r="D1123" s="209"/>
      <c r="E1123" s="209"/>
      <c r="F1123" s="209"/>
      <c r="G1123" s="209"/>
      <c r="H1123" s="209"/>
      <c r="I1123" s="209"/>
      <c r="J1123" s="209"/>
      <c r="K1123" s="209"/>
      <c r="M1123" s="249"/>
      <c r="N1123" s="249"/>
    </row>
    <row r="1124" spans="3:14" s="207" customFormat="1" ht="12.75">
      <c r="C1124" s="209"/>
      <c r="D1124" s="209"/>
      <c r="E1124" s="209"/>
      <c r="F1124" s="209"/>
      <c r="G1124" s="209"/>
      <c r="H1124" s="209"/>
      <c r="I1124" s="209"/>
      <c r="J1124" s="209"/>
      <c r="K1124" s="209"/>
      <c r="M1124" s="249"/>
      <c r="N1124" s="249"/>
    </row>
    <row r="1125" spans="3:14" s="207" customFormat="1" ht="12.75">
      <c r="C1125" s="209"/>
      <c r="D1125" s="209"/>
      <c r="E1125" s="209"/>
      <c r="F1125" s="209"/>
      <c r="G1125" s="209"/>
      <c r="H1125" s="209"/>
      <c r="I1125" s="209"/>
      <c r="J1125" s="209"/>
      <c r="K1125" s="209"/>
      <c r="M1125" s="249"/>
      <c r="N1125" s="249"/>
    </row>
    <row r="1126" spans="3:14" s="207" customFormat="1" ht="12.75">
      <c r="C1126" s="209"/>
      <c r="D1126" s="209"/>
      <c r="E1126" s="209"/>
      <c r="F1126" s="209"/>
      <c r="G1126" s="209"/>
      <c r="H1126" s="209"/>
      <c r="I1126" s="209"/>
      <c r="J1126" s="209"/>
      <c r="K1126" s="209"/>
      <c r="M1126" s="249"/>
      <c r="N1126" s="249"/>
    </row>
    <row r="1127" spans="3:14" s="207" customFormat="1" ht="12.75">
      <c r="C1127" s="209"/>
      <c r="D1127" s="209"/>
      <c r="E1127" s="209"/>
      <c r="F1127" s="209"/>
      <c r="G1127" s="209"/>
      <c r="H1127" s="209"/>
      <c r="I1127" s="209"/>
      <c r="J1127" s="209"/>
      <c r="K1127" s="209"/>
      <c r="M1127" s="249"/>
      <c r="N1127" s="249"/>
    </row>
    <row r="1128" spans="3:14" s="207" customFormat="1" ht="12.75">
      <c r="C1128" s="209"/>
      <c r="D1128" s="209"/>
      <c r="E1128" s="209"/>
      <c r="F1128" s="209"/>
      <c r="G1128" s="209"/>
      <c r="H1128" s="209"/>
      <c r="I1128" s="209"/>
      <c r="J1128" s="209"/>
      <c r="K1128" s="209"/>
      <c r="M1128" s="249"/>
      <c r="N1128" s="249"/>
    </row>
    <row r="1129" spans="3:14" s="207" customFormat="1" ht="12.75">
      <c r="C1129" s="209"/>
      <c r="D1129" s="209"/>
      <c r="E1129" s="209"/>
      <c r="F1129" s="209"/>
      <c r="G1129" s="209"/>
      <c r="H1129" s="209"/>
      <c r="I1129" s="209"/>
      <c r="J1129" s="209"/>
      <c r="K1129" s="209"/>
      <c r="M1129" s="249"/>
      <c r="N1129" s="249"/>
    </row>
    <row r="1130" spans="3:14" s="207" customFormat="1" ht="12.75">
      <c r="C1130" s="209"/>
      <c r="D1130" s="209"/>
      <c r="E1130" s="209"/>
      <c r="F1130" s="209"/>
      <c r="G1130" s="209"/>
      <c r="H1130" s="209"/>
      <c r="I1130" s="209"/>
      <c r="J1130" s="209"/>
      <c r="K1130" s="209"/>
      <c r="M1130" s="249"/>
      <c r="N1130" s="249"/>
    </row>
    <row r="1131" spans="3:14" s="207" customFormat="1" ht="12.75">
      <c r="C1131" s="209"/>
      <c r="D1131" s="209"/>
      <c r="E1131" s="209"/>
      <c r="F1131" s="209"/>
      <c r="G1131" s="209"/>
      <c r="H1131" s="209"/>
      <c r="I1131" s="209"/>
      <c r="J1131" s="209"/>
      <c r="K1131" s="209"/>
      <c r="M1131" s="249"/>
      <c r="N1131" s="249"/>
    </row>
    <row r="1132" spans="3:14" s="207" customFormat="1" ht="12.75">
      <c r="C1132" s="209"/>
      <c r="D1132" s="209"/>
      <c r="E1132" s="209"/>
      <c r="F1132" s="209"/>
      <c r="G1132" s="209"/>
      <c r="H1132" s="209"/>
      <c r="I1132" s="209"/>
      <c r="J1132" s="209"/>
      <c r="K1132" s="209"/>
      <c r="M1132" s="249"/>
      <c r="N1132" s="249"/>
    </row>
    <row r="1133" spans="3:14" s="207" customFormat="1" ht="12.75">
      <c r="C1133" s="209"/>
      <c r="D1133" s="209"/>
      <c r="E1133" s="209"/>
      <c r="F1133" s="209"/>
      <c r="G1133" s="209"/>
      <c r="H1133" s="209"/>
      <c r="I1133" s="209"/>
      <c r="J1133" s="209"/>
      <c r="K1133" s="209"/>
      <c r="M1133" s="249"/>
      <c r="N1133" s="249"/>
    </row>
    <row r="1134" spans="3:14" s="207" customFormat="1" ht="12.75">
      <c r="C1134" s="209"/>
      <c r="D1134" s="209"/>
      <c r="E1134" s="209"/>
      <c r="F1134" s="209"/>
      <c r="G1134" s="209"/>
      <c r="H1134" s="209"/>
      <c r="I1134" s="209"/>
      <c r="J1134" s="209"/>
      <c r="K1134" s="209"/>
      <c r="M1134" s="249"/>
      <c r="N1134" s="249"/>
    </row>
    <row r="1135" spans="3:14" s="207" customFormat="1" ht="12.75">
      <c r="C1135" s="209"/>
      <c r="D1135" s="209"/>
      <c r="E1135" s="209"/>
      <c r="F1135" s="209"/>
      <c r="G1135" s="209"/>
      <c r="H1135" s="209"/>
      <c r="I1135" s="209"/>
      <c r="J1135" s="209"/>
      <c r="K1135" s="209"/>
      <c r="M1135" s="249"/>
      <c r="N1135" s="249"/>
    </row>
    <row r="1136" spans="3:14" s="207" customFormat="1" ht="12.75">
      <c r="C1136" s="209"/>
      <c r="D1136" s="209"/>
      <c r="E1136" s="209"/>
      <c r="F1136" s="209"/>
      <c r="G1136" s="209"/>
      <c r="H1136" s="209"/>
      <c r="I1136" s="209"/>
      <c r="J1136" s="209"/>
      <c r="K1136" s="209"/>
      <c r="M1136" s="249"/>
      <c r="N1136" s="249"/>
    </row>
    <row r="1137" spans="3:14" s="207" customFormat="1" ht="12.75">
      <c r="C1137" s="209"/>
      <c r="D1137" s="209"/>
      <c r="E1137" s="209"/>
      <c r="F1137" s="209"/>
      <c r="G1137" s="209"/>
      <c r="H1137" s="209"/>
      <c r="I1137" s="209"/>
      <c r="J1137" s="209"/>
      <c r="K1137" s="209"/>
      <c r="M1137" s="249"/>
      <c r="N1137" s="249"/>
    </row>
    <row r="1138" spans="3:14" s="207" customFormat="1" ht="12.75">
      <c r="C1138" s="209"/>
      <c r="D1138" s="209"/>
      <c r="E1138" s="209"/>
      <c r="F1138" s="209"/>
      <c r="G1138" s="209"/>
      <c r="H1138" s="209"/>
      <c r="I1138" s="209"/>
      <c r="J1138" s="209"/>
      <c r="K1138" s="209"/>
      <c r="M1138" s="249"/>
      <c r="N1138" s="249"/>
    </row>
    <row r="1139" spans="3:14" s="207" customFormat="1" ht="12.75">
      <c r="C1139" s="209"/>
      <c r="D1139" s="209"/>
      <c r="E1139" s="209"/>
      <c r="F1139" s="209"/>
      <c r="G1139" s="209"/>
      <c r="H1139" s="209"/>
      <c r="I1139" s="209"/>
      <c r="J1139" s="209"/>
      <c r="K1139" s="209"/>
      <c r="M1139" s="249"/>
      <c r="N1139" s="249"/>
    </row>
    <row r="1140" spans="3:14" s="207" customFormat="1" ht="12.75">
      <c r="C1140" s="209"/>
      <c r="D1140" s="209"/>
      <c r="E1140" s="209"/>
      <c r="F1140" s="209"/>
      <c r="G1140" s="209"/>
      <c r="H1140" s="209"/>
      <c r="I1140" s="209"/>
      <c r="J1140" s="209"/>
      <c r="K1140" s="209"/>
      <c r="M1140" s="249"/>
      <c r="N1140" s="249"/>
    </row>
    <row r="1141" spans="3:14" s="207" customFormat="1" ht="12.75">
      <c r="C1141" s="209"/>
      <c r="D1141" s="209"/>
      <c r="E1141" s="209"/>
      <c r="F1141" s="209"/>
      <c r="G1141" s="209"/>
      <c r="H1141" s="209"/>
      <c r="I1141" s="209"/>
      <c r="J1141" s="209"/>
      <c r="K1141" s="209"/>
      <c r="M1141" s="249"/>
      <c r="N1141" s="249"/>
    </row>
    <row r="1142" spans="3:14" s="207" customFormat="1" ht="12.75">
      <c r="C1142" s="209"/>
      <c r="D1142" s="209"/>
      <c r="E1142" s="209"/>
      <c r="F1142" s="209"/>
      <c r="G1142" s="209"/>
      <c r="H1142" s="209"/>
      <c r="I1142" s="209"/>
      <c r="J1142" s="209"/>
      <c r="K1142" s="209"/>
      <c r="M1142" s="249"/>
      <c r="N1142" s="249"/>
    </row>
    <row r="1143" spans="3:14" s="207" customFormat="1" ht="12.75">
      <c r="C1143" s="209"/>
      <c r="D1143" s="209"/>
      <c r="E1143" s="209"/>
      <c r="F1143" s="209"/>
      <c r="G1143" s="209"/>
      <c r="H1143" s="209"/>
      <c r="I1143" s="209"/>
      <c r="J1143" s="209"/>
      <c r="K1143" s="209"/>
      <c r="M1143" s="249"/>
      <c r="N1143" s="249"/>
    </row>
    <row r="1144" spans="3:14" s="207" customFormat="1" ht="12.75">
      <c r="C1144" s="209"/>
      <c r="D1144" s="209"/>
      <c r="E1144" s="209"/>
      <c r="F1144" s="209"/>
      <c r="G1144" s="209"/>
      <c r="H1144" s="209"/>
      <c r="I1144" s="209"/>
      <c r="J1144" s="209"/>
      <c r="K1144" s="209"/>
      <c r="M1144" s="249"/>
      <c r="N1144" s="249"/>
    </row>
    <row r="1145" spans="3:14" s="207" customFormat="1" ht="12.75">
      <c r="C1145" s="209"/>
      <c r="D1145" s="209"/>
      <c r="E1145" s="209"/>
      <c r="F1145" s="209"/>
      <c r="G1145" s="209"/>
      <c r="H1145" s="209"/>
      <c r="I1145" s="209"/>
      <c r="J1145" s="209"/>
      <c r="K1145" s="209"/>
      <c r="M1145" s="249"/>
      <c r="N1145" s="249"/>
    </row>
    <row r="1146" spans="3:14" s="207" customFormat="1" ht="12.75">
      <c r="C1146" s="209"/>
      <c r="D1146" s="209"/>
      <c r="E1146" s="209"/>
      <c r="F1146" s="209"/>
      <c r="G1146" s="209"/>
      <c r="H1146" s="209"/>
      <c r="I1146" s="209"/>
      <c r="J1146" s="209"/>
      <c r="K1146" s="209"/>
      <c r="M1146" s="249"/>
      <c r="N1146" s="249"/>
    </row>
    <row r="1147" spans="3:14" s="207" customFormat="1" ht="12.75">
      <c r="C1147" s="209"/>
      <c r="D1147" s="209"/>
      <c r="E1147" s="209"/>
      <c r="F1147" s="209"/>
      <c r="G1147" s="209"/>
      <c r="H1147" s="209"/>
      <c r="I1147" s="209"/>
      <c r="J1147" s="209"/>
      <c r="K1147" s="209"/>
      <c r="M1147" s="249"/>
      <c r="N1147" s="249"/>
    </row>
    <row r="1148" spans="3:14" s="207" customFormat="1" ht="12.75">
      <c r="C1148" s="209"/>
      <c r="D1148" s="209"/>
      <c r="E1148" s="209"/>
      <c r="F1148" s="209"/>
      <c r="G1148" s="209"/>
      <c r="H1148" s="209"/>
      <c r="I1148" s="209"/>
      <c r="J1148" s="209"/>
      <c r="K1148" s="209"/>
      <c r="M1148" s="249"/>
      <c r="N1148" s="249"/>
    </row>
    <row r="1149" spans="3:14" s="207" customFormat="1" ht="12.75">
      <c r="C1149" s="209"/>
      <c r="D1149" s="209"/>
      <c r="E1149" s="209"/>
      <c r="F1149" s="209"/>
      <c r="G1149" s="209"/>
      <c r="H1149" s="209"/>
      <c r="I1149" s="209"/>
      <c r="J1149" s="209"/>
      <c r="K1149" s="209"/>
      <c r="M1149" s="249"/>
      <c r="N1149" s="249"/>
    </row>
    <row r="1150" spans="3:14" s="207" customFormat="1" ht="12.75">
      <c r="C1150" s="209"/>
      <c r="D1150" s="209"/>
      <c r="E1150" s="209"/>
      <c r="F1150" s="209"/>
      <c r="G1150" s="209"/>
      <c r="H1150" s="209"/>
      <c r="I1150" s="209"/>
      <c r="J1150" s="209"/>
      <c r="K1150" s="209"/>
      <c r="M1150" s="249"/>
      <c r="N1150" s="249"/>
    </row>
    <row r="1151" spans="3:14" s="207" customFormat="1" ht="12.75">
      <c r="C1151" s="209"/>
      <c r="D1151" s="209"/>
      <c r="E1151" s="209"/>
      <c r="F1151" s="209"/>
      <c r="G1151" s="209"/>
      <c r="H1151" s="209"/>
      <c r="I1151" s="209"/>
      <c r="J1151" s="209"/>
      <c r="K1151" s="209"/>
      <c r="M1151" s="249"/>
      <c r="N1151" s="249"/>
    </row>
    <row r="1152" spans="3:14" s="207" customFormat="1" ht="12.75">
      <c r="C1152" s="209"/>
      <c r="D1152" s="209"/>
      <c r="E1152" s="209"/>
      <c r="F1152" s="209"/>
      <c r="G1152" s="209"/>
      <c r="H1152" s="209"/>
      <c r="I1152" s="209"/>
      <c r="J1152" s="209"/>
      <c r="K1152" s="209"/>
      <c r="M1152" s="249"/>
      <c r="N1152" s="249"/>
    </row>
    <row r="1153" spans="3:14" s="207" customFormat="1" ht="12.75">
      <c r="C1153" s="209"/>
      <c r="D1153" s="209"/>
      <c r="E1153" s="209"/>
      <c r="F1153" s="209"/>
      <c r="G1153" s="209"/>
      <c r="H1153" s="209"/>
      <c r="I1153" s="209"/>
      <c r="J1153" s="209"/>
      <c r="K1153" s="209"/>
      <c r="M1153" s="249"/>
      <c r="N1153" s="249"/>
    </row>
    <row r="1154" spans="3:14" s="207" customFormat="1" ht="12.75">
      <c r="C1154" s="209"/>
      <c r="D1154" s="209"/>
      <c r="E1154" s="209"/>
      <c r="F1154" s="209"/>
      <c r="G1154" s="209"/>
      <c r="H1154" s="209"/>
      <c r="I1154" s="209"/>
      <c r="J1154" s="209"/>
      <c r="K1154" s="209"/>
      <c r="M1154" s="249"/>
      <c r="N1154" s="249"/>
    </row>
    <row r="1155" spans="3:14" s="207" customFormat="1" ht="12.75">
      <c r="C1155" s="209"/>
      <c r="D1155" s="209"/>
      <c r="E1155" s="209"/>
      <c r="F1155" s="209"/>
      <c r="G1155" s="209"/>
      <c r="H1155" s="209"/>
      <c r="I1155" s="209"/>
      <c r="J1155" s="209"/>
      <c r="K1155" s="209"/>
      <c r="M1155" s="249"/>
      <c r="N1155" s="249"/>
    </row>
    <row r="1156" spans="3:14" s="207" customFormat="1" ht="12.75">
      <c r="C1156" s="209"/>
      <c r="D1156" s="209"/>
      <c r="E1156" s="209"/>
      <c r="F1156" s="209"/>
      <c r="G1156" s="209"/>
      <c r="H1156" s="209"/>
      <c r="I1156" s="209"/>
      <c r="J1156" s="209"/>
      <c r="K1156" s="209"/>
      <c r="M1156" s="249"/>
      <c r="N1156" s="249"/>
    </row>
    <row r="1157" spans="3:14" s="207" customFormat="1" ht="12.75">
      <c r="C1157" s="209"/>
      <c r="D1157" s="209"/>
      <c r="E1157" s="209"/>
      <c r="F1157" s="209"/>
      <c r="G1157" s="209"/>
      <c r="H1157" s="209"/>
      <c r="I1157" s="209"/>
      <c r="J1157" s="209"/>
      <c r="K1157" s="209"/>
      <c r="M1157" s="249"/>
      <c r="N1157" s="249"/>
    </row>
    <row r="1158" spans="3:14" s="207" customFormat="1" ht="12.75">
      <c r="C1158" s="209"/>
      <c r="D1158" s="209"/>
      <c r="E1158" s="209"/>
      <c r="F1158" s="209"/>
      <c r="G1158" s="209"/>
      <c r="H1158" s="209"/>
      <c r="I1158" s="209"/>
      <c r="J1158" s="209"/>
      <c r="K1158" s="209"/>
      <c r="M1158" s="249"/>
      <c r="N1158" s="249"/>
    </row>
    <row r="1159" spans="3:14" s="207" customFormat="1" ht="12.75">
      <c r="C1159" s="209"/>
      <c r="D1159" s="209"/>
      <c r="E1159" s="209"/>
      <c r="F1159" s="209"/>
      <c r="G1159" s="209"/>
      <c r="H1159" s="209"/>
      <c r="I1159" s="209"/>
      <c r="J1159" s="209"/>
      <c r="K1159" s="209"/>
      <c r="M1159" s="249"/>
      <c r="N1159" s="249"/>
    </row>
    <row r="1160" spans="3:14" s="207" customFormat="1" ht="12.75">
      <c r="C1160" s="209"/>
      <c r="D1160" s="209"/>
      <c r="E1160" s="209"/>
      <c r="F1160" s="209"/>
      <c r="G1160" s="209"/>
      <c r="H1160" s="209"/>
      <c r="I1160" s="209"/>
      <c r="J1160" s="209"/>
      <c r="K1160" s="209"/>
      <c r="M1160" s="249"/>
      <c r="N1160" s="249"/>
    </row>
    <row r="1161" spans="3:14" s="207" customFormat="1" ht="12.75">
      <c r="C1161" s="209"/>
      <c r="D1161" s="209"/>
      <c r="E1161" s="209"/>
      <c r="F1161" s="209"/>
      <c r="G1161" s="209"/>
      <c r="H1161" s="209"/>
      <c r="I1161" s="209"/>
      <c r="J1161" s="209"/>
      <c r="K1161" s="209"/>
      <c r="M1161" s="249"/>
      <c r="N1161" s="249"/>
    </row>
    <row r="1162" spans="3:14" s="207" customFormat="1" ht="12.75">
      <c r="C1162" s="209"/>
      <c r="D1162" s="209"/>
      <c r="E1162" s="209"/>
      <c r="F1162" s="209"/>
      <c r="G1162" s="209"/>
      <c r="H1162" s="209"/>
      <c r="I1162" s="209"/>
      <c r="J1162" s="209"/>
      <c r="K1162" s="209"/>
      <c r="M1162" s="249"/>
      <c r="N1162" s="249"/>
    </row>
    <row r="1163" spans="3:14" s="207" customFormat="1" ht="12.75">
      <c r="C1163" s="209"/>
      <c r="D1163" s="209"/>
      <c r="E1163" s="209"/>
      <c r="F1163" s="209"/>
      <c r="G1163" s="209"/>
      <c r="H1163" s="209"/>
      <c r="I1163" s="209"/>
      <c r="J1163" s="209"/>
      <c r="K1163" s="209"/>
      <c r="M1163" s="249"/>
      <c r="N1163" s="249"/>
    </row>
    <row r="1164" spans="3:14" s="207" customFormat="1" ht="12.75">
      <c r="C1164" s="209"/>
      <c r="D1164" s="209"/>
      <c r="E1164" s="209"/>
      <c r="F1164" s="209"/>
      <c r="G1164" s="209"/>
      <c r="H1164" s="209"/>
      <c r="I1164" s="209"/>
      <c r="J1164" s="209"/>
      <c r="K1164" s="209"/>
      <c r="M1164" s="249"/>
      <c r="N1164" s="249"/>
    </row>
    <row r="1165" spans="3:14" s="207" customFormat="1" ht="12.75">
      <c r="C1165" s="209"/>
      <c r="D1165" s="209"/>
      <c r="E1165" s="209"/>
      <c r="F1165" s="209"/>
      <c r="G1165" s="209"/>
      <c r="H1165" s="209"/>
      <c r="I1165" s="209"/>
      <c r="J1165" s="209"/>
      <c r="K1165" s="209"/>
      <c r="M1165" s="249"/>
      <c r="N1165" s="249"/>
    </row>
    <row r="1166" spans="3:14" s="207" customFormat="1" ht="12.75">
      <c r="C1166" s="209"/>
      <c r="D1166" s="209"/>
      <c r="E1166" s="209"/>
      <c r="F1166" s="209"/>
      <c r="G1166" s="209"/>
      <c r="H1166" s="209"/>
      <c r="I1166" s="209"/>
      <c r="J1166" s="209"/>
      <c r="K1166" s="209"/>
      <c r="M1166" s="249"/>
      <c r="N1166" s="249"/>
    </row>
    <row r="1167" spans="3:14" s="207" customFormat="1" ht="12.75">
      <c r="C1167" s="209"/>
      <c r="D1167" s="209"/>
      <c r="E1167" s="209"/>
      <c r="F1167" s="209"/>
      <c r="G1167" s="209"/>
      <c r="H1167" s="209"/>
      <c r="I1167" s="209"/>
      <c r="J1167" s="209"/>
      <c r="K1167" s="209"/>
      <c r="M1167" s="249"/>
      <c r="N1167" s="249"/>
    </row>
    <row r="1168" spans="3:14" s="207" customFormat="1" ht="12.75">
      <c r="C1168" s="209"/>
      <c r="D1168" s="209"/>
      <c r="E1168" s="209"/>
      <c r="F1168" s="209"/>
      <c r="G1168" s="209"/>
      <c r="H1168" s="209"/>
      <c r="I1168" s="209"/>
      <c r="J1168" s="209"/>
      <c r="K1168" s="209"/>
      <c r="M1168" s="249"/>
      <c r="N1168" s="249"/>
    </row>
    <row r="1169" spans="3:14" s="207" customFormat="1" ht="12.75">
      <c r="C1169" s="209"/>
      <c r="D1169" s="209"/>
      <c r="E1169" s="209"/>
      <c r="F1169" s="209"/>
      <c r="G1169" s="209"/>
      <c r="H1169" s="209"/>
      <c r="I1169" s="209"/>
      <c r="J1169" s="209"/>
      <c r="K1169" s="209"/>
      <c r="M1169" s="249"/>
      <c r="N1169" s="249"/>
    </row>
    <row r="1170" spans="3:14" s="207" customFormat="1" ht="12.75">
      <c r="C1170" s="209"/>
      <c r="D1170" s="209"/>
      <c r="E1170" s="209"/>
      <c r="F1170" s="209"/>
      <c r="G1170" s="209"/>
      <c r="H1170" s="209"/>
      <c r="I1170" s="209"/>
      <c r="J1170" s="209"/>
      <c r="K1170" s="209"/>
      <c r="M1170" s="249"/>
      <c r="N1170" s="249"/>
    </row>
    <row r="1171" spans="3:14" s="207" customFormat="1" ht="12.75">
      <c r="C1171" s="209"/>
      <c r="D1171" s="209"/>
      <c r="E1171" s="209"/>
      <c r="F1171" s="209"/>
      <c r="G1171" s="209"/>
      <c r="H1171" s="209"/>
      <c r="I1171" s="209"/>
      <c r="J1171" s="209"/>
      <c r="K1171" s="209"/>
      <c r="M1171" s="249"/>
      <c r="N1171" s="249"/>
    </row>
    <row r="1172" spans="3:14" s="207" customFormat="1" ht="12.75">
      <c r="C1172" s="209"/>
      <c r="D1172" s="209"/>
      <c r="E1172" s="209"/>
      <c r="F1172" s="209"/>
      <c r="G1172" s="209"/>
      <c r="H1172" s="209"/>
      <c r="I1172" s="209"/>
      <c r="J1172" s="209"/>
      <c r="K1172" s="209"/>
      <c r="M1172" s="249"/>
      <c r="N1172" s="249"/>
    </row>
    <row r="1173" spans="3:14" s="207" customFormat="1" ht="12.75">
      <c r="C1173" s="209"/>
      <c r="D1173" s="209"/>
      <c r="E1173" s="209"/>
      <c r="F1173" s="209"/>
      <c r="G1173" s="209"/>
      <c r="H1173" s="209"/>
      <c r="I1173" s="209"/>
      <c r="J1173" s="209"/>
      <c r="K1173" s="209"/>
      <c r="M1173" s="249"/>
      <c r="N1173" s="249"/>
    </row>
    <row r="1174" spans="3:14" s="207" customFormat="1" ht="12.75">
      <c r="C1174" s="209"/>
      <c r="D1174" s="209"/>
      <c r="E1174" s="209"/>
      <c r="F1174" s="209"/>
      <c r="G1174" s="209"/>
      <c r="H1174" s="209"/>
      <c r="I1174" s="209"/>
      <c r="J1174" s="209"/>
      <c r="K1174" s="209"/>
      <c r="M1174" s="249"/>
      <c r="N1174" s="249"/>
    </row>
    <row r="1175" spans="3:14" s="207" customFormat="1" ht="12.75">
      <c r="C1175" s="209"/>
      <c r="D1175" s="209"/>
      <c r="E1175" s="209"/>
      <c r="F1175" s="209"/>
      <c r="G1175" s="209"/>
      <c r="H1175" s="209"/>
      <c r="I1175" s="209"/>
      <c r="J1175" s="209"/>
      <c r="K1175" s="209"/>
      <c r="M1175" s="249"/>
      <c r="N1175" s="249"/>
    </row>
    <row r="1176" spans="3:14" s="207" customFormat="1" ht="12.75">
      <c r="C1176" s="209"/>
      <c r="D1176" s="209"/>
      <c r="E1176" s="209"/>
      <c r="F1176" s="209"/>
      <c r="G1176" s="209"/>
      <c r="H1176" s="209"/>
      <c r="I1176" s="209"/>
      <c r="J1176" s="209"/>
      <c r="K1176" s="209"/>
      <c r="M1176" s="249"/>
      <c r="N1176" s="249"/>
    </row>
    <row r="1177" spans="3:14" s="207" customFormat="1" ht="12.75">
      <c r="C1177" s="209"/>
      <c r="D1177" s="209"/>
      <c r="E1177" s="209"/>
      <c r="F1177" s="209"/>
      <c r="G1177" s="209"/>
      <c r="H1177" s="209"/>
      <c r="I1177" s="209"/>
      <c r="J1177" s="209"/>
      <c r="K1177" s="209"/>
      <c r="M1177" s="249"/>
      <c r="N1177" s="249"/>
    </row>
    <row r="1178" spans="3:14" s="207" customFormat="1" ht="12.75">
      <c r="C1178" s="209"/>
      <c r="D1178" s="209"/>
      <c r="E1178" s="209"/>
      <c r="F1178" s="209"/>
      <c r="G1178" s="209"/>
      <c r="H1178" s="209"/>
      <c r="I1178" s="209"/>
      <c r="J1178" s="209"/>
      <c r="K1178" s="209"/>
      <c r="M1178" s="249"/>
      <c r="N1178" s="249"/>
    </row>
    <row r="1179" spans="3:14" s="207" customFormat="1" ht="12.75">
      <c r="C1179" s="209"/>
      <c r="D1179" s="209"/>
      <c r="E1179" s="209"/>
      <c r="F1179" s="209"/>
      <c r="G1179" s="209"/>
      <c r="H1179" s="209"/>
      <c r="I1179" s="209"/>
      <c r="J1179" s="209"/>
      <c r="K1179" s="209"/>
      <c r="M1179" s="249"/>
      <c r="N1179" s="249"/>
    </row>
    <row r="1180" spans="3:14" s="207" customFormat="1" ht="12.75">
      <c r="C1180" s="209"/>
      <c r="D1180" s="209"/>
      <c r="E1180" s="209"/>
      <c r="F1180" s="209"/>
      <c r="G1180" s="209"/>
      <c r="H1180" s="209"/>
      <c r="I1180" s="209"/>
      <c r="J1180" s="209"/>
      <c r="K1180" s="209"/>
      <c r="M1180" s="249"/>
      <c r="N1180" s="249"/>
    </row>
    <row r="1181" spans="3:14" s="207" customFormat="1" ht="12.75">
      <c r="C1181" s="209"/>
      <c r="D1181" s="209"/>
      <c r="E1181" s="209"/>
      <c r="F1181" s="209"/>
      <c r="G1181" s="209"/>
      <c r="H1181" s="209"/>
      <c r="I1181" s="209"/>
      <c r="J1181" s="209"/>
      <c r="K1181" s="209"/>
      <c r="M1181" s="249"/>
      <c r="N1181" s="249"/>
    </row>
    <row r="1182" spans="3:14" s="207" customFormat="1" ht="12.75">
      <c r="C1182" s="209"/>
      <c r="D1182" s="209"/>
      <c r="E1182" s="209"/>
      <c r="F1182" s="209"/>
      <c r="G1182" s="209"/>
      <c r="H1182" s="209"/>
      <c r="I1182" s="209"/>
      <c r="J1182" s="209"/>
      <c r="K1182" s="209"/>
      <c r="M1182" s="249"/>
      <c r="N1182" s="249"/>
    </row>
    <row r="1183" spans="3:14" s="207" customFormat="1" ht="12.75">
      <c r="C1183" s="209"/>
      <c r="D1183" s="209"/>
      <c r="E1183" s="209"/>
      <c r="F1183" s="209"/>
      <c r="G1183" s="209"/>
      <c r="H1183" s="209"/>
      <c r="I1183" s="209"/>
      <c r="J1183" s="209"/>
      <c r="K1183" s="209"/>
      <c r="M1183" s="249"/>
      <c r="N1183" s="249"/>
    </row>
    <row r="1184" spans="3:14" s="207" customFormat="1" ht="12.75">
      <c r="C1184" s="209"/>
      <c r="D1184" s="209"/>
      <c r="E1184" s="209"/>
      <c r="F1184" s="209"/>
      <c r="G1184" s="209"/>
      <c r="H1184" s="209"/>
      <c r="I1184" s="209"/>
      <c r="J1184" s="209"/>
      <c r="K1184" s="209"/>
      <c r="M1184" s="249"/>
      <c r="N1184" s="249"/>
    </row>
    <row r="1185" spans="3:14" s="207" customFormat="1" ht="12.75">
      <c r="C1185" s="209"/>
      <c r="D1185" s="209"/>
      <c r="E1185" s="209"/>
      <c r="F1185" s="209"/>
      <c r="G1185" s="209"/>
      <c r="H1185" s="209"/>
      <c r="I1185" s="209"/>
      <c r="J1185" s="209"/>
      <c r="K1185" s="209"/>
      <c r="M1185" s="249"/>
      <c r="N1185" s="249"/>
    </row>
    <row r="1186" spans="3:14" s="207" customFormat="1" ht="12.75">
      <c r="C1186" s="209"/>
      <c r="D1186" s="209"/>
      <c r="E1186" s="209"/>
      <c r="F1186" s="209"/>
      <c r="G1186" s="209"/>
      <c r="H1186" s="209"/>
      <c r="I1186" s="209"/>
      <c r="J1186" s="209"/>
      <c r="K1186" s="209"/>
      <c r="M1186" s="249"/>
      <c r="N1186" s="249"/>
    </row>
    <row r="1187" spans="3:14" s="207" customFormat="1" ht="12.75">
      <c r="C1187" s="209"/>
      <c r="D1187" s="209"/>
      <c r="E1187" s="209"/>
      <c r="F1187" s="209"/>
      <c r="G1187" s="209"/>
      <c r="H1187" s="209"/>
      <c r="I1187" s="209"/>
      <c r="J1187" s="209"/>
      <c r="K1187" s="209"/>
      <c r="M1187" s="249"/>
      <c r="N1187" s="249"/>
    </row>
    <row r="1188" spans="3:14" s="207" customFormat="1" ht="12.75">
      <c r="C1188" s="209"/>
      <c r="D1188" s="209"/>
      <c r="E1188" s="209"/>
      <c r="F1188" s="209"/>
      <c r="G1188" s="209"/>
      <c r="H1188" s="209"/>
      <c r="I1188" s="209"/>
      <c r="J1188" s="209"/>
      <c r="K1188" s="209"/>
      <c r="M1188" s="249"/>
      <c r="N1188" s="249"/>
    </row>
    <row r="1189" spans="3:14" s="207" customFormat="1" ht="12.75">
      <c r="C1189" s="209"/>
      <c r="D1189" s="209"/>
      <c r="E1189" s="209"/>
      <c r="F1189" s="209"/>
      <c r="G1189" s="209"/>
      <c r="H1189" s="209"/>
      <c r="I1189" s="209"/>
      <c r="J1189" s="209"/>
      <c r="K1189" s="209"/>
      <c r="M1189" s="249"/>
      <c r="N1189" s="249"/>
    </row>
    <row r="1190" spans="3:14" s="207" customFormat="1" ht="12.75">
      <c r="C1190" s="209"/>
      <c r="D1190" s="209"/>
      <c r="E1190" s="209"/>
      <c r="F1190" s="209"/>
      <c r="G1190" s="209"/>
      <c r="H1190" s="209"/>
      <c r="I1190" s="209"/>
      <c r="J1190" s="209"/>
      <c r="K1190" s="209"/>
      <c r="M1190" s="249"/>
      <c r="N1190" s="249"/>
    </row>
    <row r="1191" spans="3:14" s="207" customFormat="1" ht="12.75">
      <c r="C1191" s="209"/>
      <c r="D1191" s="209"/>
      <c r="E1191" s="209"/>
      <c r="F1191" s="209"/>
      <c r="G1191" s="209"/>
      <c r="H1191" s="209"/>
      <c r="I1191" s="209"/>
      <c r="J1191" s="209"/>
      <c r="K1191" s="209"/>
      <c r="M1191" s="249"/>
      <c r="N1191" s="249"/>
    </row>
    <row r="1192" spans="3:14" s="207" customFormat="1" ht="12.75">
      <c r="C1192" s="209"/>
      <c r="D1192" s="209"/>
      <c r="E1192" s="209"/>
      <c r="F1192" s="209"/>
      <c r="G1192" s="209"/>
      <c r="H1192" s="209"/>
      <c r="I1192" s="209"/>
      <c r="J1192" s="209"/>
      <c r="K1192" s="209"/>
      <c r="M1192" s="249"/>
      <c r="N1192" s="249"/>
    </row>
    <row r="1193" spans="3:14" s="207" customFormat="1" ht="12.75">
      <c r="C1193" s="209"/>
      <c r="D1193" s="209"/>
      <c r="E1193" s="209"/>
      <c r="F1193" s="209"/>
      <c r="G1193" s="209"/>
      <c r="H1193" s="209"/>
      <c r="I1193" s="209"/>
      <c r="J1193" s="209"/>
      <c r="K1193" s="209"/>
      <c r="M1193" s="249"/>
      <c r="N1193" s="249"/>
    </row>
    <row r="1194" spans="3:14" s="207" customFormat="1" ht="12.75">
      <c r="C1194" s="209"/>
      <c r="D1194" s="209"/>
      <c r="E1194" s="209"/>
      <c r="F1194" s="209"/>
      <c r="G1194" s="209"/>
      <c r="H1194" s="209"/>
      <c r="I1194" s="209"/>
      <c r="J1194" s="209"/>
      <c r="K1194" s="209"/>
      <c r="M1194" s="249"/>
      <c r="N1194" s="249"/>
    </row>
    <row r="1195" spans="3:14" s="207" customFormat="1" ht="12.75">
      <c r="C1195" s="209"/>
      <c r="D1195" s="209"/>
      <c r="E1195" s="209"/>
      <c r="F1195" s="209"/>
      <c r="G1195" s="209"/>
      <c r="H1195" s="209"/>
      <c r="I1195" s="209"/>
      <c r="J1195" s="209"/>
      <c r="K1195" s="209"/>
      <c r="M1195" s="249"/>
      <c r="N1195" s="249"/>
    </row>
    <row r="1196" spans="3:14" s="207" customFormat="1" ht="12.75">
      <c r="C1196" s="209"/>
      <c r="D1196" s="209"/>
      <c r="E1196" s="209"/>
      <c r="F1196" s="209"/>
      <c r="G1196" s="209"/>
      <c r="H1196" s="209"/>
      <c r="I1196" s="209"/>
      <c r="J1196" s="209"/>
      <c r="K1196" s="209"/>
      <c r="M1196" s="249"/>
      <c r="N1196" s="249"/>
    </row>
    <row r="1197" spans="3:14" s="207" customFormat="1" ht="12.75">
      <c r="C1197" s="209"/>
      <c r="D1197" s="209"/>
      <c r="E1197" s="209"/>
      <c r="F1197" s="209"/>
      <c r="G1197" s="209"/>
      <c r="H1197" s="209"/>
      <c r="I1197" s="209"/>
      <c r="J1197" s="209"/>
      <c r="K1197" s="209"/>
      <c r="M1197" s="249"/>
      <c r="N1197" s="249"/>
    </row>
    <row r="1198" spans="3:14" s="207" customFormat="1" ht="12.75">
      <c r="C1198" s="209"/>
      <c r="D1198" s="209"/>
      <c r="E1198" s="209"/>
      <c r="F1198" s="209"/>
      <c r="G1198" s="209"/>
      <c r="H1198" s="209"/>
      <c r="I1198" s="209"/>
      <c r="J1198" s="209"/>
      <c r="K1198" s="209"/>
      <c r="M1198" s="249"/>
      <c r="N1198" s="249"/>
    </row>
    <row r="1199" spans="3:14" s="207" customFormat="1" ht="12.75">
      <c r="C1199" s="209"/>
      <c r="D1199" s="209"/>
      <c r="E1199" s="209"/>
      <c r="F1199" s="209"/>
      <c r="G1199" s="209"/>
      <c r="H1199" s="209"/>
      <c r="I1199" s="209"/>
      <c r="J1199" s="209"/>
      <c r="K1199" s="209"/>
      <c r="M1199" s="249"/>
      <c r="N1199" s="249"/>
    </row>
    <row r="1200" spans="3:14" s="207" customFormat="1" ht="12.75">
      <c r="C1200" s="209"/>
      <c r="D1200" s="209"/>
      <c r="E1200" s="209"/>
      <c r="F1200" s="209"/>
      <c r="G1200" s="209"/>
      <c r="H1200" s="209"/>
      <c r="I1200" s="209"/>
      <c r="J1200" s="209"/>
      <c r="K1200" s="209"/>
      <c r="M1200" s="249"/>
      <c r="N1200" s="249"/>
    </row>
    <row r="1201" spans="3:14" s="207" customFormat="1" ht="12.75">
      <c r="C1201" s="209"/>
      <c r="D1201" s="209"/>
      <c r="E1201" s="209"/>
      <c r="F1201" s="209"/>
      <c r="G1201" s="209"/>
      <c r="H1201" s="209"/>
      <c r="I1201" s="209"/>
      <c r="J1201" s="209"/>
      <c r="K1201" s="209"/>
      <c r="M1201" s="249"/>
      <c r="N1201" s="249"/>
    </row>
    <row r="1202" spans="3:14" s="207" customFormat="1" ht="12.75">
      <c r="C1202" s="209"/>
      <c r="D1202" s="209"/>
      <c r="E1202" s="209"/>
      <c r="F1202" s="209"/>
      <c r="G1202" s="209"/>
      <c r="H1202" s="209"/>
      <c r="I1202" s="209"/>
      <c r="J1202" s="209"/>
      <c r="K1202" s="209"/>
      <c r="M1202" s="249"/>
      <c r="N1202" s="249"/>
    </row>
    <row r="1203" spans="3:14" s="207" customFormat="1" ht="12.75">
      <c r="C1203" s="209"/>
      <c r="D1203" s="209"/>
      <c r="E1203" s="209"/>
      <c r="F1203" s="209"/>
      <c r="G1203" s="209"/>
      <c r="H1203" s="209"/>
      <c r="I1203" s="209"/>
      <c r="J1203" s="209"/>
      <c r="K1203" s="209"/>
      <c r="M1203" s="249"/>
      <c r="N1203" s="249"/>
    </row>
    <row r="1204" spans="3:14" s="207" customFormat="1" ht="12.75">
      <c r="C1204" s="209"/>
      <c r="D1204" s="209"/>
      <c r="E1204" s="209"/>
      <c r="F1204" s="209"/>
      <c r="G1204" s="209"/>
      <c r="H1204" s="209"/>
      <c r="I1204" s="209"/>
      <c r="J1204" s="209"/>
      <c r="K1204" s="209"/>
      <c r="M1204" s="249"/>
      <c r="N1204" s="249"/>
    </row>
    <row r="1205" spans="3:14" s="207" customFormat="1" ht="12.75">
      <c r="C1205" s="209"/>
      <c r="D1205" s="209"/>
      <c r="E1205" s="209"/>
      <c r="F1205" s="209"/>
      <c r="G1205" s="209"/>
      <c r="H1205" s="209"/>
      <c r="I1205" s="209"/>
      <c r="J1205" s="209"/>
      <c r="K1205" s="209"/>
      <c r="M1205" s="249"/>
      <c r="N1205" s="249"/>
    </row>
    <row r="1206" spans="3:14" s="207" customFormat="1" ht="12.75">
      <c r="C1206" s="209"/>
      <c r="D1206" s="209"/>
      <c r="E1206" s="209"/>
      <c r="F1206" s="209"/>
      <c r="G1206" s="209"/>
      <c r="H1206" s="209"/>
      <c r="I1206" s="209"/>
      <c r="J1206" s="209"/>
      <c r="K1206" s="209"/>
      <c r="M1206" s="249"/>
      <c r="N1206" s="249"/>
    </row>
    <row r="1207" spans="3:14" s="207" customFormat="1" ht="12.75">
      <c r="C1207" s="209"/>
      <c r="D1207" s="209"/>
      <c r="E1207" s="209"/>
      <c r="F1207" s="209"/>
      <c r="G1207" s="209"/>
      <c r="H1207" s="209"/>
      <c r="I1207" s="209"/>
      <c r="J1207" s="209"/>
      <c r="K1207" s="209"/>
      <c r="M1207" s="249"/>
      <c r="N1207" s="249"/>
    </row>
    <row r="1208" spans="3:14" s="207" customFormat="1" ht="12.75">
      <c r="C1208" s="209"/>
      <c r="D1208" s="209"/>
      <c r="E1208" s="209"/>
      <c r="F1208" s="209"/>
      <c r="G1208" s="209"/>
      <c r="H1208" s="209"/>
      <c r="I1208" s="209"/>
      <c r="J1208" s="209"/>
      <c r="K1208" s="209"/>
      <c r="M1208" s="249"/>
      <c r="N1208" s="249"/>
    </row>
    <row r="1209" spans="3:14" s="207" customFormat="1" ht="12.75">
      <c r="C1209" s="209"/>
      <c r="D1209" s="209"/>
      <c r="E1209" s="209"/>
      <c r="F1209" s="209"/>
      <c r="G1209" s="209"/>
      <c r="H1209" s="209"/>
      <c r="I1209" s="209"/>
      <c r="J1209" s="209"/>
      <c r="K1209" s="209"/>
      <c r="M1209" s="249"/>
      <c r="N1209" s="249"/>
    </row>
    <row r="1210" spans="3:14" s="207" customFormat="1" ht="12.75">
      <c r="C1210" s="209"/>
      <c r="D1210" s="209"/>
      <c r="E1210" s="209"/>
      <c r="F1210" s="209"/>
      <c r="G1210" s="209"/>
      <c r="H1210" s="209"/>
      <c r="I1210" s="209"/>
      <c r="J1210" s="209"/>
      <c r="K1210" s="209"/>
      <c r="M1210" s="249"/>
      <c r="N1210" s="249"/>
    </row>
    <row r="1211" spans="3:14" s="207" customFormat="1" ht="12.75">
      <c r="C1211" s="209"/>
      <c r="D1211" s="209"/>
      <c r="E1211" s="209"/>
      <c r="F1211" s="209"/>
      <c r="G1211" s="209"/>
      <c r="H1211" s="209"/>
      <c r="I1211" s="209"/>
      <c r="J1211" s="209"/>
      <c r="K1211" s="209"/>
      <c r="M1211" s="249"/>
      <c r="N1211" s="249"/>
    </row>
    <row r="1212" spans="3:14" s="207" customFormat="1" ht="12.75">
      <c r="C1212" s="209"/>
      <c r="D1212" s="209"/>
      <c r="E1212" s="209"/>
      <c r="F1212" s="209"/>
      <c r="G1212" s="209"/>
      <c r="H1212" s="209"/>
      <c r="I1212" s="209"/>
      <c r="J1212" s="209"/>
      <c r="K1212" s="209"/>
      <c r="M1212" s="249"/>
      <c r="N1212" s="249"/>
    </row>
    <row r="1213" spans="3:14" s="207" customFormat="1" ht="12.75">
      <c r="C1213" s="209"/>
      <c r="D1213" s="209"/>
      <c r="E1213" s="209"/>
      <c r="F1213" s="209"/>
      <c r="G1213" s="209"/>
      <c r="H1213" s="209"/>
      <c r="I1213" s="209"/>
      <c r="J1213" s="209"/>
      <c r="K1213" s="209"/>
      <c r="M1213" s="249"/>
      <c r="N1213" s="249"/>
    </row>
    <row r="1214" spans="3:14" s="207" customFormat="1" ht="12.75">
      <c r="C1214" s="209"/>
      <c r="D1214" s="209"/>
      <c r="E1214" s="209"/>
      <c r="F1214" s="209"/>
      <c r="G1214" s="209"/>
      <c r="H1214" s="209"/>
      <c r="I1214" s="209"/>
      <c r="J1214" s="209"/>
      <c r="K1214" s="209"/>
      <c r="M1214" s="249"/>
      <c r="N1214" s="249"/>
    </row>
    <row r="1215" spans="3:14" s="207" customFormat="1" ht="12.75">
      <c r="C1215" s="209"/>
      <c r="D1215" s="209"/>
      <c r="E1215" s="209"/>
      <c r="F1215" s="209"/>
      <c r="G1215" s="209"/>
      <c r="H1215" s="209"/>
      <c r="I1215" s="209"/>
      <c r="J1215" s="209"/>
      <c r="K1215" s="209"/>
      <c r="M1215" s="249"/>
      <c r="N1215" s="249"/>
    </row>
    <row r="1216" spans="3:14" s="207" customFormat="1" ht="12.75">
      <c r="C1216" s="209"/>
      <c r="D1216" s="209"/>
      <c r="E1216" s="209"/>
      <c r="F1216" s="209"/>
      <c r="G1216" s="209"/>
      <c r="H1216" s="209"/>
      <c r="I1216" s="209"/>
      <c r="J1216" s="209"/>
      <c r="K1216" s="209"/>
      <c r="M1216" s="249"/>
      <c r="N1216" s="249"/>
    </row>
    <row r="1217" spans="3:14" s="207" customFormat="1" ht="12.75">
      <c r="C1217" s="209"/>
      <c r="D1217" s="209"/>
      <c r="E1217" s="209"/>
      <c r="F1217" s="209"/>
      <c r="G1217" s="209"/>
      <c r="H1217" s="209"/>
      <c r="I1217" s="209"/>
      <c r="J1217" s="209"/>
      <c r="K1217" s="209"/>
      <c r="M1217" s="249"/>
      <c r="N1217" s="249"/>
    </row>
    <row r="1218" spans="3:14" s="207" customFormat="1" ht="12.75">
      <c r="C1218" s="209"/>
      <c r="D1218" s="209"/>
      <c r="E1218" s="209"/>
      <c r="F1218" s="209"/>
      <c r="G1218" s="209"/>
      <c r="H1218" s="209"/>
      <c r="I1218" s="209"/>
      <c r="J1218" s="209"/>
      <c r="K1218" s="209"/>
      <c r="M1218" s="249"/>
      <c r="N1218" s="249"/>
    </row>
    <row r="1219" spans="3:14" s="207" customFormat="1" ht="12.75">
      <c r="C1219" s="209"/>
      <c r="D1219" s="209"/>
      <c r="E1219" s="209"/>
      <c r="F1219" s="209"/>
      <c r="G1219" s="209"/>
      <c r="H1219" s="209"/>
      <c r="I1219" s="209"/>
      <c r="J1219" s="209"/>
      <c r="K1219" s="209"/>
      <c r="M1219" s="249"/>
      <c r="N1219" s="249"/>
    </row>
    <row r="1220" spans="3:14" s="207" customFormat="1" ht="12.75">
      <c r="C1220" s="209"/>
      <c r="D1220" s="209"/>
      <c r="E1220" s="209"/>
      <c r="F1220" s="209"/>
      <c r="G1220" s="209"/>
      <c r="H1220" s="209"/>
      <c r="I1220" s="209"/>
      <c r="J1220" s="209"/>
      <c r="K1220" s="209"/>
      <c r="M1220" s="249"/>
      <c r="N1220" s="249"/>
    </row>
    <row r="1221" spans="3:14" s="207" customFormat="1" ht="12.75">
      <c r="C1221" s="209"/>
      <c r="D1221" s="209"/>
      <c r="E1221" s="209"/>
      <c r="F1221" s="209"/>
      <c r="G1221" s="209"/>
      <c r="H1221" s="209"/>
      <c r="I1221" s="209"/>
      <c r="J1221" s="209"/>
      <c r="K1221" s="209"/>
      <c r="M1221" s="249"/>
      <c r="N1221" s="249"/>
    </row>
    <row r="1222" spans="3:14" s="207" customFormat="1" ht="12.75">
      <c r="C1222" s="209"/>
      <c r="D1222" s="209"/>
      <c r="E1222" s="209"/>
      <c r="F1222" s="209"/>
      <c r="G1222" s="209"/>
      <c r="H1222" s="209"/>
      <c r="I1222" s="209"/>
      <c r="J1222" s="209"/>
      <c r="K1222" s="209"/>
      <c r="M1222" s="249"/>
      <c r="N1222" s="249"/>
    </row>
    <row r="1223" spans="3:14" s="207" customFormat="1" ht="12.75">
      <c r="C1223" s="209"/>
      <c r="D1223" s="209"/>
      <c r="E1223" s="209"/>
      <c r="F1223" s="209"/>
      <c r="G1223" s="209"/>
      <c r="H1223" s="209"/>
      <c r="I1223" s="209"/>
      <c r="J1223" s="209"/>
      <c r="K1223" s="209"/>
      <c r="M1223" s="249"/>
      <c r="N1223" s="249"/>
    </row>
    <row r="1224" spans="3:14" s="207" customFormat="1" ht="12.75">
      <c r="C1224" s="209"/>
      <c r="D1224" s="209"/>
      <c r="E1224" s="209"/>
      <c r="F1224" s="209"/>
      <c r="G1224" s="209"/>
      <c r="H1224" s="209"/>
      <c r="I1224" s="209"/>
      <c r="J1224" s="209"/>
      <c r="K1224" s="209"/>
      <c r="M1224" s="249"/>
      <c r="N1224" s="249"/>
    </row>
    <row r="1225" spans="3:14" s="207" customFormat="1" ht="12.75">
      <c r="C1225" s="209"/>
      <c r="D1225" s="209"/>
      <c r="E1225" s="209"/>
      <c r="F1225" s="209"/>
      <c r="G1225" s="209"/>
      <c r="H1225" s="209"/>
      <c r="I1225" s="209"/>
      <c r="J1225" s="209"/>
      <c r="K1225" s="209"/>
      <c r="M1225" s="249"/>
      <c r="N1225" s="249"/>
    </row>
    <row r="1226" spans="3:14" s="207" customFormat="1" ht="12.75">
      <c r="C1226" s="209"/>
      <c r="D1226" s="209"/>
      <c r="E1226" s="209"/>
      <c r="F1226" s="209"/>
      <c r="G1226" s="209"/>
      <c r="H1226" s="209"/>
      <c r="I1226" s="209"/>
      <c r="J1226" s="209"/>
      <c r="K1226" s="209"/>
      <c r="M1226" s="249"/>
      <c r="N1226" s="249"/>
    </row>
    <row r="1227" spans="3:14" s="207" customFormat="1" ht="12.75">
      <c r="C1227" s="209"/>
      <c r="D1227" s="209"/>
      <c r="E1227" s="209"/>
      <c r="F1227" s="209"/>
      <c r="G1227" s="209"/>
      <c r="H1227" s="209"/>
      <c r="I1227" s="209"/>
      <c r="J1227" s="209"/>
      <c r="K1227" s="209"/>
      <c r="M1227" s="249"/>
      <c r="N1227" s="249"/>
    </row>
    <row r="1228" spans="3:14" s="207" customFormat="1" ht="12.75">
      <c r="C1228" s="209"/>
      <c r="D1228" s="209"/>
      <c r="E1228" s="209"/>
      <c r="F1228" s="209"/>
      <c r="G1228" s="209"/>
      <c r="H1228" s="209"/>
      <c r="I1228" s="209"/>
      <c r="J1228" s="209"/>
      <c r="K1228" s="209"/>
      <c r="M1228" s="249"/>
      <c r="N1228" s="249"/>
    </row>
    <row r="1229" spans="3:14" s="207" customFormat="1" ht="12.75">
      <c r="C1229" s="209"/>
      <c r="D1229" s="209"/>
      <c r="E1229" s="209"/>
      <c r="F1229" s="209"/>
      <c r="G1229" s="209"/>
      <c r="H1229" s="209"/>
      <c r="I1229" s="209"/>
      <c r="J1229" s="209"/>
      <c r="K1229" s="209"/>
      <c r="M1229" s="249"/>
      <c r="N1229" s="249"/>
    </row>
    <row r="1230" spans="3:14" s="207" customFormat="1" ht="12.75">
      <c r="C1230" s="209"/>
      <c r="D1230" s="209"/>
      <c r="E1230" s="209"/>
      <c r="F1230" s="209"/>
      <c r="G1230" s="209"/>
      <c r="H1230" s="209"/>
      <c r="I1230" s="209"/>
      <c r="J1230" s="209"/>
      <c r="K1230" s="209"/>
      <c r="M1230" s="249"/>
      <c r="N1230" s="249"/>
    </row>
    <row r="1231" spans="3:14" s="207" customFormat="1" ht="12.75">
      <c r="C1231" s="209"/>
      <c r="D1231" s="209"/>
      <c r="E1231" s="209"/>
      <c r="F1231" s="209"/>
      <c r="G1231" s="209"/>
      <c r="H1231" s="209"/>
      <c r="I1231" s="209"/>
      <c r="J1231" s="209"/>
      <c r="K1231" s="209"/>
      <c r="M1231" s="249"/>
      <c r="N1231" s="249"/>
    </row>
    <row r="1232" spans="3:14" s="207" customFormat="1" ht="12.75">
      <c r="C1232" s="209"/>
      <c r="D1232" s="209"/>
      <c r="E1232" s="209"/>
      <c r="F1232" s="209"/>
      <c r="G1232" s="209"/>
      <c r="H1232" s="209"/>
      <c r="I1232" s="209"/>
      <c r="J1232" s="209"/>
      <c r="K1232" s="209"/>
      <c r="M1232" s="249"/>
      <c r="N1232" s="249"/>
    </row>
    <row r="1233" spans="3:14" s="207" customFormat="1" ht="12.75">
      <c r="C1233" s="209"/>
      <c r="D1233" s="209"/>
      <c r="E1233" s="209"/>
      <c r="F1233" s="209"/>
      <c r="G1233" s="209"/>
      <c r="H1233" s="209"/>
      <c r="I1233" s="209"/>
      <c r="J1233" s="209"/>
      <c r="K1233" s="209"/>
      <c r="M1233" s="249"/>
      <c r="N1233" s="249"/>
    </row>
    <row r="1234" spans="3:14" s="207" customFormat="1" ht="12.75">
      <c r="C1234" s="209"/>
      <c r="D1234" s="209"/>
      <c r="E1234" s="209"/>
      <c r="F1234" s="209"/>
      <c r="G1234" s="209"/>
      <c r="H1234" s="209"/>
      <c r="I1234" s="209"/>
      <c r="J1234" s="209"/>
      <c r="K1234" s="209"/>
      <c r="M1234" s="249"/>
      <c r="N1234" s="249"/>
    </row>
    <row r="1235" spans="3:14" s="207" customFormat="1" ht="12.75">
      <c r="C1235" s="209"/>
      <c r="D1235" s="209"/>
      <c r="E1235" s="209"/>
      <c r="F1235" s="209"/>
      <c r="G1235" s="209"/>
      <c r="H1235" s="209"/>
      <c r="I1235" s="209"/>
      <c r="J1235" s="209"/>
      <c r="K1235" s="209"/>
      <c r="M1235" s="249"/>
      <c r="N1235" s="249"/>
    </row>
    <row r="1236" spans="3:14" s="207" customFormat="1" ht="12.75">
      <c r="C1236" s="209"/>
      <c r="D1236" s="209"/>
      <c r="E1236" s="209"/>
      <c r="F1236" s="209"/>
      <c r="G1236" s="209"/>
      <c r="H1236" s="209"/>
      <c r="I1236" s="209"/>
      <c r="J1236" s="209"/>
      <c r="K1236" s="209"/>
      <c r="M1236" s="249"/>
      <c r="N1236" s="249"/>
    </row>
    <row r="1237" spans="3:14" s="207" customFormat="1" ht="12.75">
      <c r="C1237" s="209"/>
      <c r="D1237" s="209"/>
      <c r="E1237" s="209"/>
      <c r="F1237" s="209"/>
      <c r="G1237" s="209"/>
      <c r="H1237" s="209"/>
      <c r="I1237" s="209"/>
      <c r="J1237" s="209"/>
      <c r="K1237" s="209"/>
      <c r="M1237" s="249"/>
      <c r="N1237" s="249"/>
    </row>
    <row r="1238" spans="3:14" s="207" customFormat="1" ht="12.75">
      <c r="C1238" s="209"/>
      <c r="D1238" s="209"/>
      <c r="E1238" s="209"/>
      <c r="F1238" s="209"/>
      <c r="G1238" s="209"/>
      <c r="H1238" s="209"/>
      <c r="I1238" s="209"/>
      <c r="J1238" s="209"/>
      <c r="K1238" s="209"/>
      <c r="M1238" s="249"/>
      <c r="N1238" s="249"/>
    </row>
    <row r="1239" spans="3:14" s="207" customFormat="1" ht="12.75">
      <c r="C1239" s="209"/>
      <c r="D1239" s="209"/>
      <c r="E1239" s="209"/>
      <c r="F1239" s="209"/>
      <c r="G1239" s="209"/>
      <c r="H1239" s="209"/>
      <c r="I1239" s="209"/>
      <c r="J1239" s="209"/>
      <c r="K1239" s="209"/>
      <c r="M1239" s="249"/>
      <c r="N1239" s="249"/>
    </row>
    <row r="1240" spans="3:14" s="207" customFormat="1" ht="12.75">
      <c r="C1240" s="209"/>
      <c r="D1240" s="209"/>
      <c r="E1240" s="209"/>
      <c r="F1240" s="209"/>
      <c r="G1240" s="209"/>
      <c r="H1240" s="209"/>
      <c r="I1240" s="209"/>
      <c r="J1240" s="209"/>
      <c r="K1240" s="209"/>
      <c r="M1240" s="249"/>
      <c r="N1240" s="249"/>
    </row>
    <row r="1241" spans="3:14" s="207" customFormat="1" ht="12.75">
      <c r="C1241" s="209"/>
      <c r="D1241" s="209"/>
      <c r="E1241" s="209"/>
      <c r="F1241" s="209"/>
      <c r="G1241" s="209"/>
      <c r="H1241" s="209"/>
      <c r="I1241" s="209"/>
      <c r="J1241" s="209"/>
      <c r="K1241" s="209"/>
      <c r="M1241" s="249"/>
      <c r="N1241" s="249"/>
    </row>
    <row r="1242" spans="3:14" s="207" customFormat="1" ht="12.75">
      <c r="C1242" s="209"/>
      <c r="D1242" s="209"/>
      <c r="E1242" s="209"/>
      <c r="F1242" s="209"/>
      <c r="G1242" s="209"/>
      <c r="H1242" s="209"/>
      <c r="I1242" s="209"/>
      <c r="J1242" s="209"/>
      <c r="K1242" s="209"/>
      <c r="M1242" s="249"/>
      <c r="N1242" s="249"/>
    </row>
    <row r="1243" spans="3:14" s="207" customFormat="1" ht="12.75">
      <c r="C1243" s="209"/>
      <c r="D1243" s="209"/>
      <c r="E1243" s="209"/>
      <c r="F1243" s="209"/>
      <c r="G1243" s="209"/>
      <c r="H1243" s="209"/>
      <c r="I1243" s="209"/>
      <c r="J1243" s="209"/>
      <c r="K1243" s="209"/>
      <c r="M1243" s="249"/>
      <c r="N1243" s="249"/>
    </row>
    <row r="1244" spans="3:14" s="207" customFormat="1" ht="12.75">
      <c r="C1244" s="209"/>
      <c r="D1244" s="209"/>
      <c r="E1244" s="209"/>
      <c r="F1244" s="209"/>
      <c r="G1244" s="209"/>
      <c r="H1244" s="209"/>
      <c r="I1244" s="209"/>
      <c r="J1244" s="209"/>
      <c r="K1244" s="209"/>
      <c r="M1244" s="249"/>
      <c r="N1244" s="249"/>
    </row>
    <row r="1245" spans="3:14" s="207" customFormat="1" ht="12.75">
      <c r="C1245" s="209"/>
      <c r="D1245" s="209"/>
      <c r="E1245" s="209"/>
      <c r="F1245" s="209"/>
      <c r="G1245" s="209"/>
      <c r="H1245" s="209"/>
      <c r="I1245" s="209"/>
      <c r="J1245" s="209"/>
      <c r="K1245" s="209"/>
      <c r="M1245" s="249"/>
      <c r="N1245" s="249"/>
    </row>
    <row r="1246" spans="3:14" s="207" customFormat="1" ht="12.75">
      <c r="C1246" s="209"/>
      <c r="D1246" s="209"/>
      <c r="E1246" s="209"/>
      <c r="F1246" s="209"/>
      <c r="G1246" s="209"/>
      <c r="H1246" s="209"/>
      <c r="I1246" s="209"/>
      <c r="J1246" s="209"/>
      <c r="K1246" s="209"/>
      <c r="M1246" s="249"/>
      <c r="N1246" s="249"/>
    </row>
    <row r="1247" spans="3:14" s="207" customFormat="1" ht="12.75">
      <c r="C1247" s="209"/>
      <c r="D1247" s="209"/>
      <c r="E1247" s="209"/>
      <c r="F1247" s="209"/>
      <c r="G1247" s="209"/>
      <c r="H1247" s="209"/>
      <c r="I1247" s="209"/>
      <c r="J1247" s="209"/>
      <c r="K1247" s="209"/>
      <c r="M1247" s="249"/>
      <c r="N1247" s="249"/>
    </row>
    <row r="1248" spans="3:14" s="207" customFormat="1" ht="12.75">
      <c r="C1248" s="209"/>
      <c r="D1248" s="209"/>
      <c r="E1248" s="209"/>
      <c r="F1248" s="209"/>
      <c r="G1248" s="209"/>
      <c r="H1248" s="209"/>
      <c r="I1248" s="209"/>
      <c r="J1248" s="209"/>
      <c r="K1248" s="209"/>
      <c r="M1248" s="249"/>
      <c r="N1248" s="249"/>
    </row>
    <row r="1249" spans="3:14" s="207" customFormat="1" ht="12.75">
      <c r="C1249" s="209"/>
      <c r="D1249" s="209"/>
      <c r="E1249" s="209"/>
      <c r="F1249" s="209"/>
      <c r="G1249" s="209"/>
      <c r="H1249" s="209"/>
      <c r="I1249" s="209"/>
      <c r="J1249" s="209"/>
      <c r="K1249" s="209"/>
      <c r="M1249" s="249"/>
      <c r="N1249" s="249"/>
    </row>
    <row r="1250" spans="3:14" s="207" customFormat="1" ht="12.75">
      <c r="C1250" s="209"/>
      <c r="D1250" s="209"/>
      <c r="E1250" s="209"/>
      <c r="F1250" s="209"/>
      <c r="G1250" s="209"/>
      <c r="H1250" s="209"/>
      <c r="I1250" s="209"/>
      <c r="J1250" s="209"/>
      <c r="K1250" s="209"/>
      <c r="M1250" s="249"/>
      <c r="N1250" s="249"/>
    </row>
    <row r="1251" spans="3:14" s="207" customFormat="1" ht="12.75">
      <c r="C1251" s="209"/>
      <c r="D1251" s="209"/>
      <c r="E1251" s="209"/>
      <c r="F1251" s="209"/>
      <c r="G1251" s="209"/>
      <c r="H1251" s="209"/>
      <c r="I1251" s="209"/>
      <c r="J1251" s="209"/>
      <c r="K1251" s="209"/>
      <c r="M1251" s="249"/>
      <c r="N1251" s="249"/>
    </row>
    <row r="1252" spans="3:14" s="207" customFormat="1" ht="12.75">
      <c r="C1252" s="209"/>
      <c r="D1252" s="209"/>
      <c r="E1252" s="209"/>
      <c r="F1252" s="209"/>
      <c r="G1252" s="209"/>
      <c r="H1252" s="209"/>
      <c r="I1252" s="209"/>
      <c r="J1252" s="209"/>
      <c r="K1252" s="209"/>
      <c r="M1252" s="249"/>
      <c r="N1252" s="249"/>
    </row>
    <row r="1253" spans="3:14" s="207" customFormat="1" ht="12.75">
      <c r="C1253" s="209"/>
      <c r="D1253" s="209"/>
      <c r="E1253" s="209"/>
      <c r="F1253" s="209"/>
      <c r="G1253" s="209"/>
      <c r="H1253" s="209"/>
      <c r="I1253" s="209"/>
      <c r="J1253" s="209"/>
      <c r="K1253" s="209"/>
      <c r="M1253" s="249"/>
      <c r="N1253" s="249"/>
    </row>
    <row r="1254" spans="3:14" s="207" customFormat="1" ht="12.75">
      <c r="C1254" s="209"/>
      <c r="D1254" s="209"/>
      <c r="E1254" s="209"/>
      <c r="F1254" s="209"/>
      <c r="G1254" s="209"/>
      <c r="H1254" s="209"/>
      <c r="I1254" s="209"/>
      <c r="J1254" s="209"/>
      <c r="K1254" s="209"/>
      <c r="M1254" s="249"/>
      <c r="N1254" s="249"/>
    </row>
    <row r="1255" spans="3:14" s="207" customFormat="1" ht="12.75">
      <c r="C1255" s="209"/>
      <c r="D1255" s="209"/>
      <c r="E1255" s="209"/>
      <c r="F1255" s="209"/>
      <c r="G1255" s="209"/>
      <c r="H1255" s="209"/>
      <c r="I1255" s="209"/>
      <c r="J1255" s="209"/>
      <c r="K1255" s="209"/>
      <c r="M1255" s="249"/>
      <c r="N1255" s="249"/>
    </row>
    <row r="1256" spans="3:14" s="207" customFormat="1" ht="12.75">
      <c r="C1256" s="209"/>
      <c r="D1256" s="209"/>
      <c r="E1256" s="209"/>
      <c r="F1256" s="209"/>
      <c r="G1256" s="209"/>
      <c r="H1256" s="209"/>
      <c r="I1256" s="209"/>
      <c r="J1256" s="209"/>
      <c r="K1256" s="209"/>
      <c r="M1256" s="249"/>
      <c r="N1256" s="249"/>
    </row>
    <row r="1257" spans="3:14" s="207" customFormat="1" ht="12.75">
      <c r="C1257" s="209"/>
      <c r="D1257" s="209"/>
      <c r="E1257" s="209"/>
      <c r="F1257" s="209"/>
      <c r="G1257" s="209"/>
      <c r="H1257" s="209"/>
      <c r="I1257" s="209"/>
      <c r="J1257" s="209"/>
      <c r="K1257" s="209"/>
      <c r="M1257" s="249"/>
      <c r="N1257" s="249"/>
    </row>
    <row r="1258" spans="3:14" s="207" customFormat="1" ht="12.75">
      <c r="C1258" s="209"/>
      <c r="D1258" s="209"/>
      <c r="E1258" s="209"/>
      <c r="F1258" s="209"/>
      <c r="G1258" s="209"/>
      <c r="H1258" s="209"/>
      <c r="I1258" s="209"/>
      <c r="J1258" s="209"/>
      <c r="K1258" s="209"/>
      <c r="M1258" s="249"/>
      <c r="N1258" s="249"/>
    </row>
    <row r="1259" spans="3:14" s="207" customFormat="1" ht="12.75">
      <c r="C1259" s="209"/>
      <c r="D1259" s="209"/>
      <c r="E1259" s="209"/>
      <c r="F1259" s="209"/>
      <c r="G1259" s="209"/>
      <c r="H1259" s="209"/>
      <c r="I1259" s="209"/>
      <c r="J1259" s="209"/>
      <c r="K1259" s="209"/>
      <c r="M1259" s="249"/>
      <c r="N1259" s="249"/>
    </row>
    <row r="1260" spans="3:14" s="207" customFormat="1" ht="12.75">
      <c r="C1260" s="209"/>
      <c r="D1260" s="209"/>
      <c r="E1260" s="209"/>
      <c r="F1260" s="209"/>
      <c r="G1260" s="209"/>
      <c r="H1260" s="209"/>
      <c r="I1260" s="209"/>
      <c r="J1260" s="209"/>
      <c r="K1260" s="209"/>
      <c r="M1260" s="249"/>
      <c r="N1260" s="249"/>
    </row>
    <row r="1261" spans="3:14" s="207" customFormat="1" ht="12.75">
      <c r="C1261" s="209"/>
      <c r="D1261" s="209"/>
      <c r="E1261" s="209"/>
      <c r="F1261" s="209"/>
      <c r="G1261" s="209"/>
      <c r="H1261" s="209"/>
      <c r="I1261" s="209"/>
      <c r="J1261" s="209"/>
      <c r="K1261" s="209"/>
      <c r="M1261" s="249"/>
      <c r="N1261" s="249"/>
    </row>
    <row r="1262" spans="3:14" s="207" customFormat="1" ht="12.75">
      <c r="C1262" s="209"/>
      <c r="D1262" s="209"/>
      <c r="E1262" s="209"/>
      <c r="F1262" s="209"/>
      <c r="G1262" s="209"/>
      <c r="H1262" s="209"/>
      <c r="I1262" s="209"/>
      <c r="J1262" s="209"/>
      <c r="K1262" s="209"/>
      <c r="M1262" s="249"/>
      <c r="N1262" s="249"/>
    </row>
    <row r="1263" spans="3:14" s="207" customFormat="1" ht="12.75">
      <c r="C1263" s="209"/>
      <c r="D1263" s="209"/>
      <c r="E1263" s="209"/>
      <c r="F1263" s="209"/>
      <c r="G1263" s="209"/>
      <c r="H1263" s="209"/>
      <c r="I1263" s="209"/>
      <c r="J1263" s="209"/>
      <c r="K1263" s="209"/>
      <c r="M1263" s="249"/>
      <c r="N1263" s="249"/>
    </row>
    <row r="1264" spans="3:14" s="207" customFormat="1" ht="12.75">
      <c r="C1264" s="209"/>
      <c r="D1264" s="209"/>
      <c r="E1264" s="209"/>
      <c r="F1264" s="209"/>
      <c r="G1264" s="209"/>
      <c r="H1264" s="209"/>
      <c r="I1264" s="209"/>
      <c r="J1264" s="209"/>
      <c r="K1264" s="209"/>
      <c r="M1264" s="249"/>
      <c r="N1264" s="249"/>
    </row>
    <row r="1265" spans="3:14" s="207" customFormat="1" ht="12.75">
      <c r="C1265" s="209"/>
      <c r="D1265" s="209"/>
      <c r="E1265" s="209"/>
      <c r="F1265" s="209"/>
      <c r="G1265" s="209"/>
      <c r="H1265" s="209"/>
      <c r="I1265" s="209"/>
      <c r="J1265" s="209"/>
      <c r="K1265" s="209"/>
      <c r="M1265" s="249"/>
      <c r="N1265" s="249"/>
    </row>
    <row r="1266" spans="3:14" s="207" customFormat="1" ht="12.75">
      <c r="C1266" s="209"/>
      <c r="D1266" s="209"/>
      <c r="E1266" s="209"/>
      <c r="F1266" s="209"/>
      <c r="G1266" s="209"/>
      <c r="H1266" s="209"/>
      <c r="I1266" s="209"/>
      <c r="J1266" s="209"/>
      <c r="K1266" s="209"/>
      <c r="M1266" s="249"/>
      <c r="N1266" s="249"/>
    </row>
    <row r="1267" spans="3:14" s="207" customFormat="1" ht="12.75">
      <c r="C1267" s="209"/>
      <c r="D1267" s="209"/>
      <c r="E1267" s="209"/>
      <c r="F1267" s="209"/>
      <c r="G1267" s="209"/>
      <c r="H1267" s="209"/>
      <c r="I1267" s="209"/>
      <c r="J1267" s="209"/>
      <c r="K1267" s="209"/>
      <c r="M1267" s="249"/>
      <c r="N1267" s="249"/>
    </row>
    <row r="1268" spans="3:14" s="207" customFormat="1" ht="12.75">
      <c r="C1268" s="209"/>
      <c r="D1268" s="209"/>
      <c r="E1268" s="209"/>
      <c r="F1268" s="209"/>
      <c r="G1268" s="209"/>
      <c r="H1268" s="209"/>
      <c r="I1268" s="209"/>
      <c r="J1268" s="209"/>
      <c r="K1268" s="209"/>
      <c r="M1268" s="249"/>
      <c r="N1268" s="249"/>
    </row>
    <row r="1269" spans="3:14" s="207" customFormat="1" ht="12.75">
      <c r="C1269" s="209"/>
      <c r="D1269" s="209"/>
      <c r="E1269" s="209"/>
      <c r="F1269" s="209"/>
      <c r="G1269" s="209"/>
      <c r="H1269" s="209"/>
      <c r="I1269" s="209"/>
      <c r="J1269" s="209"/>
      <c r="K1269" s="209"/>
      <c r="M1269" s="249"/>
      <c r="N1269" s="249"/>
    </row>
    <row r="1270" spans="3:14" s="207" customFormat="1" ht="12.75">
      <c r="C1270" s="209"/>
      <c r="D1270" s="209"/>
      <c r="E1270" s="209"/>
      <c r="F1270" s="209"/>
      <c r="G1270" s="209"/>
      <c r="H1270" s="209"/>
      <c r="I1270" s="209"/>
      <c r="J1270" s="209"/>
      <c r="K1270" s="209"/>
      <c r="M1270" s="249"/>
      <c r="N1270" s="249"/>
    </row>
    <row r="1271" spans="3:14" s="207" customFormat="1" ht="12.75">
      <c r="C1271" s="209"/>
      <c r="D1271" s="209"/>
      <c r="E1271" s="209"/>
      <c r="F1271" s="209"/>
      <c r="G1271" s="209"/>
      <c r="H1271" s="209"/>
      <c r="I1271" s="209"/>
      <c r="J1271" s="209"/>
      <c r="K1271" s="209"/>
      <c r="M1271" s="249"/>
      <c r="N1271" s="249"/>
    </row>
    <row r="1272" spans="3:14" s="207" customFormat="1" ht="12.75">
      <c r="C1272" s="209"/>
      <c r="D1272" s="209"/>
      <c r="E1272" s="209"/>
      <c r="F1272" s="209"/>
      <c r="G1272" s="209"/>
      <c r="H1272" s="209"/>
      <c r="I1272" s="209"/>
      <c r="J1272" s="209"/>
      <c r="K1272" s="209"/>
      <c r="M1272" s="249"/>
      <c r="N1272" s="249"/>
    </row>
    <row r="1273" spans="3:14" s="207" customFormat="1" ht="12.75">
      <c r="C1273" s="209"/>
      <c r="D1273" s="209"/>
      <c r="E1273" s="209"/>
      <c r="F1273" s="209"/>
      <c r="G1273" s="209"/>
      <c r="H1273" s="209"/>
      <c r="I1273" s="209"/>
      <c r="J1273" s="209"/>
      <c r="K1273" s="209"/>
      <c r="M1273" s="249"/>
      <c r="N1273" s="249"/>
    </row>
    <row r="1274" spans="3:14" s="207" customFormat="1" ht="12.75">
      <c r="C1274" s="209"/>
      <c r="D1274" s="209"/>
      <c r="E1274" s="209"/>
      <c r="F1274" s="209"/>
      <c r="G1274" s="209"/>
      <c r="H1274" s="209"/>
      <c r="I1274" s="209"/>
      <c r="J1274" s="209"/>
      <c r="K1274" s="209"/>
      <c r="M1274" s="249"/>
      <c r="N1274" s="249"/>
    </row>
    <row r="1275" spans="3:14" s="207" customFormat="1" ht="12.75">
      <c r="C1275" s="209"/>
      <c r="D1275" s="209"/>
      <c r="E1275" s="209"/>
      <c r="F1275" s="209"/>
      <c r="G1275" s="209"/>
      <c r="H1275" s="209"/>
      <c r="I1275" s="209"/>
      <c r="J1275" s="209"/>
      <c r="K1275" s="209"/>
      <c r="M1275" s="249"/>
      <c r="N1275" s="249"/>
    </row>
    <row r="1276" spans="3:14" s="207" customFormat="1" ht="12.75">
      <c r="C1276" s="209"/>
      <c r="D1276" s="209"/>
      <c r="E1276" s="209"/>
      <c r="F1276" s="209"/>
      <c r="G1276" s="209"/>
      <c r="H1276" s="209"/>
      <c r="I1276" s="209"/>
      <c r="J1276" s="209"/>
      <c r="K1276" s="209"/>
      <c r="M1276" s="249"/>
      <c r="N1276" s="249"/>
    </row>
    <row r="1277" spans="3:14" s="207" customFormat="1" ht="12.75">
      <c r="C1277" s="209"/>
      <c r="D1277" s="209"/>
      <c r="E1277" s="209"/>
      <c r="F1277" s="209"/>
      <c r="G1277" s="209"/>
      <c r="H1277" s="209"/>
      <c r="I1277" s="209"/>
      <c r="J1277" s="209"/>
      <c r="K1277" s="209"/>
      <c r="M1277" s="249"/>
      <c r="N1277" s="249"/>
    </row>
    <row r="1278" spans="3:14" s="207" customFormat="1" ht="12.75">
      <c r="C1278" s="209"/>
      <c r="D1278" s="209"/>
      <c r="E1278" s="209"/>
      <c r="F1278" s="209"/>
      <c r="G1278" s="209"/>
      <c r="H1278" s="209"/>
      <c r="I1278" s="209"/>
      <c r="J1278" s="209"/>
      <c r="K1278" s="209"/>
      <c r="M1278" s="249"/>
      <c r="N1278" s="249"/>
    </row>
    <row r="1279" spans="3:14" s="207" customFormat="1" ht="12.75">
      <c r="C1279" s="209"/>
      <c r="D1279" s="209"/>
      <c r="E1279" s="209"/>
      <c r="F1279" s="209"/>
      <c r="G1279" s="209"/>
      <c r="H1279" s="209"/>
      <c r="I1279" s="209"/>
      <c r="J1279" s="209"/>
      <c r="K1279" s="209"/>
      <c r="M1279" s="249"/>
      <c r="N1279" s="249"/>
    </row>
    <row r="1280" spans="3:14" s="207" customFormat="1" ht="12.75">
      <c r="C1280" s="209"/>
      <c r="D1280" s="209"/>
      <c r="E1280" s="209"/>
      <c r="F1280" s="209"/>
      <c r="G1280" s="209"/>
      <c r="H1280" s="209"/>
      <c r="I1280" s="209"/>
      <c r="J1280" s="209"/>
      <c r="K1280" s="209"/>
      <c r="M1280" s="249"/>
      <c r="N1280" s="249"/>
    </row>
    <row r="1281" spans="3:14" s="207" customFormat="1" ht="12.75">
      <c r="C1281" s="209"/>
      <c r="D1281" s="209"/>
      <c r="E1281" s="209"/>
      <c r="F1281" s="209"/>
      <c r="G1281" s="209"/>
      <c r="H1281" s="209"/>
      <c r="I1281" s="209"/>
      <c r="J1281" s="209"/>
      <c r="K1281" s="209"/>
      <c r="M1281" s="249"/>
      <c r="N1281" s="249"/>
    </row>
    <row r="1282" spans="3:14" s="207" customFormat="1" ht="12.75">
      <c r="C1282" s="209"/>
      <c r="D1282" s="209"/>
      <c r="E1282" s="209"/>
      <c r="F1282" s="209"/>
      <c r="G1282" s="209"/>
      <c r="H1282" s="209"/>
      <c r="I1282" s="209"/>
      <c r="J1282" s="209"/>
      <c r="K1282" s="209"/>
      <c r="M1282" s="249"/>
      <c r="N1282" s="249"/>
    </row>
    <row r="1283" spans="3:14" s="207" customFormat="1" ht="12.75">
      <c r="C1283" s="209"/>
      <c r="D1283" s="209"/>
      <c r="E1283" s="209"/>
      <c r="F1283" s="209"/>
      <c r="G1283" s="209"/>
      <c r="H1283" s="209"/>
      <c r="I1283" s="209"/>
      <c r="J1283" s="209"/>
      <c r="K1283" s="209"/>
      <c r="M1283" s="249"/>
      <c r="N1283" s="249"/>
    </row>
    <row r="1284" spans="3:14" s="207" customFormat="1" ht="12.75">
      <c r="C1284" s="209"/>
      <c r="D1284" s="209"/>
      <c r="E1284" s="209"/>
      <c r="F1284" s="209"/>
      <c r="G1284" s="209"/>
      <c r="H1284" s="209"/>
      <c r="I1284" s="209"/>
      <c r="J1284" s="209"/>
      <c r="K1284" s="209"/>
      <c r="M1284" s="249"/>
      <c r="N1284" s="249"/>
    </row>
    <row r="1285" spans="3:14" s="207" customFormat="1" ht="12.75">
      <c r="C1285" s="209"/>
      <c r="D1285" s="209"/>
      <c r="E1285" s="209"/>
      <c r="F1285" s="209"/>
      <c r="G1285" s="209"/>
      <c r="H1285" s="209"/>
      <c r="I1285" s="209"/>
      <c r="J1285" s="209"/>
      <c r="K1285" s="209"/>
      <c r="M1285" s="249"/>
      <c r="N1285" s="249"/>
    </row>
    <row r="1286" spans="3:14" s="207" customFormat="1" ht="12.75">
      <c r="C1286" s="209"/>
      <c r="D1286" s="209"/>
      <c r="E1286" s="209"/>
      <c r="F1286" s="209"/>
      <c r="G1286" s="209"/>
      <c r="H1286" s="209"/>
      <c r="I1286" s="209"/>
      <c r="J1286" s="209"/>
      <c r="K1286" s="209"/>
      <c r="M1286" s="249"/>
      <c r="N1286" s="249"/>
    </row>
    <row r="1287" spans="3:14" s="207" customFormat="1" ht="12.75">
      <c r="C1287" s="209"/>
      <c r="D1287" s="209"/>
      <c r="E1287" s="209"/>
      <c r="F1287" s="209"/>
      <c r="G1287" s="209"/>
      <c r="H1287" s="209"/>
      <c r="I1287" s="209"/>
      <c r="J1287" s="209"/>
      <c r="K1287" s="209"/>
      <c r="M1287" s="249"/>
      <c r="N1287" s="249"/>
    </row>
    <row r="1288" spans="3:14" s="207" customFormat="1" ht="12.75">
      <c r="C1288" s="209"/>
      <c r="D1288" s="209"/>
      <c r="E1288" s="209"/>
      <c r="F1288" s="209"/>
      <c r="G1288" s="209"/>
      <c r="H1288" s="209"/>
      <c r="I1288" s="209"/>
      <c r="J1288" s="209"/>
      <c r="K1288" s="209"/>
      <c r="M1288" s="249"/>
      <c r="N1288" s="249"/>
    </row>
    <row r="1289" spans="3:14" s="207" customFormat="1" ht="12.75">
      <c r="C1289" s="209"/>
      <c r="D1289" s="209"/>
      <c r="E1289" s="209"/>
      <c r="F1289" s="209"/>
      <c r="G1289" s="209"/>
      <c r="H1289" s="209"/>
      <c r="I1289" s="209"/>
      <c r="J1289" s="209"/>
      <c r="K1289" s="209"/>
      <c r="M1289" s="249"/>
      <c r="N1289" s="249"/>
    </row>
    <row r="1290" spans="3:14" s="207" customFormat="1" ht="12.75">
      <c r="C1290" s="209"/>
      <c r="D1290" s="209"/>
      <c r="E1290" s="209"/>
      <c r="F1290" s="209"/>
      <c r="G1290" s="209"/>
      <c r="H1290" s="209"/>
      <c r="I1290" s="209"/>
      <c r="J1290" s="209"/>
      <c r="K1290" s="209"/>
      <c r="M1290" s="249"/>
      <c r="N1290" s="249"/>
    </row>
    <row r="1291" spans="3:14" s="207" customFormat="1" ht="12.75">
      <c r="C1291" s="209"/>
      <c r="D1291" s="209"/>
      <c r="E1291" s="209"/>
      <c r="F1291" s="209"/>
      <c r="G1291" s="209"/>
      <c r="H1291" s="209"/>
      <c r="I1291" s="209"/>
      <c r="J1291" s="209"/>
      <c r="K1291" s="209"/>
      <c r="M1291" s="249"/>
      <c r="N1291" s="249"/>
    </row>
    <row r="1292" spans="3:14" s="207" customFormat="1" ht="12.75">
      <c r="C1292" s="209"/>
      <c r="D1292" s="209"/>
      <c r="E1292" s="209"/>
      <c r="F1292" s="209"/>
      <c r="G1292" s="209"/>
      <c r="H1292" s="209"/>
      <c r="I1292" s="209"/>
      <c r="J1292" s="209"/>
      <c r="K1292" s="209"/>
      <c r="M1292" s="249"/>
      <c r="N1292" s="249"/>
    </row>
    <row r="1293" spans="3:14" s="207" customFormat="1" ht="12.75">
      <c r="C1293" s="209"/>
      <c r="D1293" s="209"/>
      <c r="E1293" s="209"/>
      <c r="F1293" s="209"/>
      <c r="G1293" s="209"/>
      <c r="H1293" s="209"/>
      <c r="I1293" s="209"/>
      <c r="J1293" s="209"/>
      <c r="K1293" s="209"/>
      <c r="M1293" s="249"/>
      <c r="N1293" s="249"/>
    </row>
    <row r="1294" spans="3:14" s="207" customFormat="1" ht="12.75">
      <c r="C1294" s="209"/>
      <c r="D1294" s="209"/>
      <c r="E1294" s="209"/>
      <c r="F1294" s="209"/>
      <c r="G1294" s="209"/>
      <c r="H1294" s="209"/>
      <c r="I1294" s="209"/>
      <c r="J1294" s="209"/>
      <c r="K1294" s="209"/>
      <c r="M1294" s="249"/>
      <c r="N1294" s="249"/>
    </row>
    <row r="1295" spans="3:14" s="207" customFormat="1" ht="12.75">
      <c r="C1295" s="209"/>
      <c r="D1295" s="209"/>
      <c r="E1295" s="209"/>
      <c r="F1295" s="209"/>
      <c r="G1295" s="209"/>
      <c r="H1295" s="209"/>
      <c r="I1295" s="209"/>
      <c r="J1295" s="209"/>
      <c r="K1295" s="209"/>
      <c r="M1295" s="249"/>
      <c r="N1295" s="249"/>
    </row>
    <row r="1296" spans="3:14" s="207" customFormat="1" ht="12.75">
      <c r="C1296" s="209"/>
      <c r="D1296" s="209"/>
      <c r="E1296" s="209"/>
      <c r="F1296" s="209"/>
      <c r="G1296" s="209"/>
      <c r="H1296" s="209"/>
      <c r="I1296" s="209"/>
      <c r="J1296" s="209"/>
      <c r="K1296" s="209"/>
      <c r="M1296" s="249"/>
      <c r="N1296" s="249"/>
    </row>
    <row r="1297" spans="3:14" s="207" customFormat="1" ht="12.75">
      <c r="C1297" s="209"/>
      <c r="D1297" s="209"/>
      <c r="E1297" s="209"/>
      <c r="F1297" s="209"/>
      <c r="G1297" s="209"/>
      <c r="H1297" s="209"/>
      <c r="I1297" s="209"/>
      <c r="J1297" s="209"/>
      <c r="K1297" s="209"/>
      <c r="M1297" s="249"/>
      <c r="N1297" s="249"/>
    </row>
    <row r="1298" spans="3:14" s="207" customFormat="1" ht="12.75">
      <c r="C1298" s="209"/>
      <c r="D1298" s="209"/>
      <c r="E1298" s="209"/>
      <c r="F1298" s="209"/>
      <c r="G1298" s="209"/>
      <c r="H1298" s="209"/>
      <c r="I1298" s="209"/>
      <c r="J1298" s="209"/>
      <c r="K1298" s="209"/>
      <c r="M1298" s="249"/>
      <c r="N1298" s="249"/>
    </row>
    <row r="1299" spans="3:14" s="207" customFormat="1" ht="12.75">
      <c r="C1299" s="209"/>
      <c r="D1299" s="209"/>
      <c r="E1299" s="209"/>
      <c r="F1299" s="209"/>
      <c r="G1299" s="209"/>
      <c r="H1299" s="209"/>
      <c r="I1299" s="209"/>
      <c r="J1299" s="209"/>
      <c r="K1299" s="209"/>
      <c r="M1299" s="249"/>
      <c r="N1299" s="249"/>
    </row>
    <row r="1300" spans="3:14" s="207" customFormat="1" ht="12.75">
      <c r="C1300" s="209"/>
      <c r="D1300" s="209"/>
      <c r="E1300" s="209"/>
      <c r="F1300" s="209"/>
      <c r="G1300" s="209"/>
      <c r="H1300" s="209"/>
      <c r="I1300" s="209"/>
      <c r="J1300" s="209"/>
      <c r="K1300" s="209"/>
      <c r="M1300" s="249"/>
      <c r="N1300" s="249"/>
    </row>
    <row r="1301" spans="3:14" s="207" customFormat="1" ht="12.75">
      <c r="C1301" s="209"/>
      <c r="D1301" s="209"/>
      <c r="E1301" s="209"/>
      <c r="F1301" s="209"/>
      <c r="G1301" s="209"/>
      <c r="H1301" s="209"/>
      <c r="I1301" s="209"/>
      <c r="J1301" s="209"/>
      <c r="K1301" s="209"/>
      <c r="M1301" s="249"/>
      <c r="N1301" s="249"/>
    </row>
    <row r="1302" spans="3:14" s="207" customFormat="1" ht="12.75">
      <c r="C1302" s="209"/>
      <c r="D1302" s="209"/>
      <c r="E1302" s="209"/>
      <c r="F1302" s="209"/>
      <c r="G1302" s="209"/>
      <c r="H1302" s="209"/>
      <c r="I1302" s="209"/>
      <c r="J1302" s="209"/>
      <c r="K1302" s="209"/>
      <c r="M1302" s="249"/>
      <c r="N1302" s="249"/>
    </row>
    <row r="1303" spans="3:14" s="207" customFormat="1" ht="12.75">
      <c r="C1303" s="209"/>
      <c r="D1303" s="209"/>
      <c r="E1303" s="209"/>
      <c r="F1303" s="209"/>
      <c r="G1303" s="209"/>
      <c r="H1303" s="209"/>
      <c r="I1303" s="209"/>
      <c r="J1303" s="209"/>
      <c r="K1303" s="209"/>
      <c r="M1303" s="249"/>
      <c r="N1303" s="249"/>
    </row>
    <row r="1304" spans="3:14" s="207" customFormat="1" ht="12.75">
      <c r="C1304" s="209"/>
      <c r="D1304" s="209"/>
      <c r="E1304" s="209"/>
      <c r="F1304" s="209"/>
      <c r="G1304" s="209"/>
      <c r="H1304" s="209"/>
      <c r="I1304" s="209"/>
      <c r="J1304" s="209"/>
      <c r="K1304" s="209"/>
      <c r="M1304" s="249"/>
      <c r="N1304" s="249"/>
    </row>
    <row r="1305" spans="3:14" s="207" customFormat="1" ht="12.75">
      <c r="C1305" s="209"/>
      <c r="D1305" s="209"/>
      <c r="E1305" s="209"/>
      <c r="F1305" s="209"/>
      <c r="G1305" s="209"/>
      <c r="H1305" s="209"/>
      <c r="I1305" s="209"/>
      <c r="J1305" s="209"/>
      <c r="K1305" s="209"/>
      <c r="M1305" s="249"/>
      <c r="N1305" s="249"/>
    </row>
    <row r="1306" spans="3:14" s="207" customFormat="1" ht="12.75">
      <c r="C1306" s="209"/>
      <c r="D1306" s="209"/>
      <c r="E1306" s="209"/>
      <c r="F1306" s="209"/>
      <c r="G1306" s="209"/>
      <c r="H1306" s="209"/>
      <c r="I1306" s="209"/>
      <c r="J1306" s="209"/>
      <c r="K1306" s="209"/>
      <c r="M1306" s="249"/>
      <c r="N1306" s="249"/>
    </row>
    <row r="1307" spans="3:14" s="207" customFormat="1" ht="12.75">
      <c r="C1307" s="209"/>
      <c r="D1307" s="209"/>
      <c r="E1307" s="209"/>
      <c r="F1307" s="209"/>
      <c r="G1307" s="209"/>
      <c r="H1307" s="209"/>
      <c r="I1307" s="209"/>
      <c r="J1307" s="209"/>
      <c r="K1307" s="209"/>
      <c r="M1307" s="249"/>
      <c r="N1307" s="249"/>
    </row>
    <row r="1308" spans="3:14" s="207" customFormat="1" ht="12.75">
      <c r="C1308" s="209"/>
      <c r="D1308" s="209"/>
      <c r="E1308" s="209"/>
      <c r="F1308" s="209"/>
      <c r="G1308" s="209"/>
      <c r="H1308" s="209"/>
      <c r="I1308" s="209"/>
      <c r="J1308" s="209"/>
      <c r="K1308" s="209"/>
      <c r="M1308" s="249"/>
      <c r="N1308" s="249"/>
    </row>
    <row r="1309" spans="3:14" s="207" customFormat="1" ht="12.75">
      <c r="C1309" s="209"/>
      <c r="D1309" s="209"/>
      <c r="E1309" s="209"/>
      <c r="F1309" s="209"/>
      <c r="G1309" s="209"/>
      <c r="H1309" s="209"/>
      <c r="I1309" s="209"/>
      <c r="J1309" s="209"/>
      <c r="K1309" s="209"/>
      <c r="M1309" s="249"/>
      <c r="N1309" s="249"/>
    </row>
    <row r="1310" spans="3:14" s="207" customFormat="1" ht="12.75">
      <c r="C1310" s="209"/>
      <c r="D1310" s="209"/>
      <c r="E1310" s="209"/>
      <c r="F1310" s="209"/>
      <c r="G1310" s="209"/>
      <c r="H1310" s="209"/>
      <c r="I1310" s="209"/>
      <c r="J1310" s="209"/>
      <c r="K1310" s="209"/>
      <c r="M1310" s="249"/>
      <c r="N1310" s="249"/>
    </row>
    <row r="1311" spans="3:14" s="207" customFormat="1" ht="12.75">
      <c r="C1311" s="209"/>
      <c r="D1311" s="209"/>
      <c r="E1311" s="209"/>
      <c r="F1311" s="209"/>
      <c r="G1311" s="209"/>
      <c r="H1311" s="209"/>
      <c r="I1311" s="209"/>
      <c r="J1311" s="209"/>
      <c r="K1311" s="209"/>
      <c r="M1311" s="249"/>
      <c r="N1311" s="249"/>
    </row>
    <row r="1312" spans="3:14" s="207" customFormat="1" ht="12.75">
      <c r="C1312" s="209"/>
      <c r="D1312" s="209"/>
      <c r="E1312" s="209"/>
      <c r="F1312" s="209"/>
      <c r="G1312" s="209"/>
      <c r="H1312" s="209"/>
      <c r="I1312" s="209"/>
      <c r="J1312" s="209"/>
      <c r="K1312" s="209"/>
      <c r="M1312" s="249"/>
      <c r="N1312" s="249"/>
    </row>
    <row r="1313" spans="3:14" s="207" customFormat="1" ht="12.75">
      <c r="C1313" s="209"/>
      <c r="D1313" s="209"/>
      <c r="E1313" s="209"/>
      <c r="F1313" s="209"/>
      <c r="G1313" s="209"/>
      <c r="H1313" s="209"/>
      <c r="I1313" s="209"/>
      <c r="J1313" s="209"/>
      <c r="K1313" s="209"/>
      <c r="M1313" s="249"/>
      <c r="N1313" s="249"/>
    </row>
    <row r="1314" spans="3:14" s="207" customFormat="1" ht="12.75">
      <c r="C1314" s="209"/>
      <c r="D1314" s="209"/>
      <c r="E1314" s="209"/>
      <c r="F1314" s="209"/>
      <c r="G1314" s="209"/>
      <c r="H1314" s="209"/>
      <c r="I1314" s="209"/>
      <c r="J1314" s="209"/>
      <c r="K1314" s="209"/>
      <c r="M1314" s="249"/>
      <c r="N1314" s="249"/>
    </row>
    <row r="1315" spans="3:14" s="207" customFormat="1" ht="12.75">
      <c r="C1315" s="209"/>
      <c r="D1315" s="209"/>
      <c r="E1315" s="209"/>
      <c r="F1315" s="209"/>
      <c r="G1315" s="209"/>
      <c r="H1315" s="209"/>
      <c r="I1315" s="209"/>
      <c r="J1315" s="209"/>
      <c r="K1315" s="209"/>
      <c r="M1315" s="249"/>
      <c r="N1315" s="249"/>
    </row>
    <row r="1316" spans="3:14" s="207" customFormat="1" ht="12.75">
      <c r="C1316" s="209"/>
      <c r="D1316" s="209"/>
      <c r="E1316" s="209"/>
      <c r="F1316" s="209"/>
      <c r="G1316" s="209"/>
      <c r="H1316" s="209"/>
      <c r="I1316" s="209"/>
      <c r="J1316" s="209"/>
      <c r="K1316" s="209"/>
      <c r="M1316" s="249"/>
      <c r="N1316" s="249"/>
    </row>
    <row r="1317" spans="3:14" s="207" customFormat="1" ht="12.75">
      <c r="C1317" s="209"/>
      <c r="D1317" s="209"/>
      <c r="E1317" s="209"/>
      <c r="F1317" s="209"/>
      <c r="G1317" s="209"/>
      <c r="H1317" s="209"/>
      <c r="I1317" s="209"/>
      <c r="J1317" s="209"/>
      <c r="K1317" s="209"/>
      <c r="M1317" s="249"/>
      <c r="N1317" s="249"/>
    </row>
    <row r="1318" spans="3:14" s="207" customFormat="1" ht="12.75">
      <c r="C1318" s="209"/>
      <c r="D1318" s="209"/>
      <c r="E1318" s="209"/>
      <c r="F1318" s="209"/>
      <c r="G1318" s="209"/>
      <c r="H1318" s="209"/>
      <c r="I1318" s="209"/>
      <c r="J1318" s="209"/>
      <c r="K1318" s="209"/>
      <c r="M1318" s="249"/>
      <c r="N1318" s="249"/>
    </row>
    <row r="1319" spans="3:14" s="207" customFormat="1" ht="12.75">
      <c r="C1319" s="209"/>
      <c r="D1319" s="209"/>
      <c r="E1319" s="209"/>
      <c r="F1319" s="209"/>
      <c r="G1319" s="209"/>
      <c r="H1319" s="209"/>
      <c r="I1319" s="209"/>
      <c r="J1319" s="209"/>
      <c r="K1319" s="209"/>
      <c r="M1319" s="249"/>
      <c r="N1319" s="249"/>
    </row>
    <row r="1320" spans="3:14" s="207" customFormat="1" ht="12.75">
      <c r="C1320" s="209"/>
      <c r="D1320" s="209"/>
      <c r="E1320" s="209"/>
      <c r="F1320" s="209"/>
      <c r="G1320" s="209"/>
      <c r="H1320" s="209"/>
      <c r="I1320" s="209"/>
      <c r="J1320" s="209"/>
      <c r="K1320" s="209"/>
      <c r="M1320" s="249"/>
      <c r="N1320" s="249"/>
    </row>
    <row r="1321" spans="3:14" s="207" customFormat="1" ht="12.75">
      <c r="C1321" s="209"/>
      <c r="D1321" s="209"/>
      <c r="E1321" s="209"/>
      <c r="F1321" s="209"/>
      <c r="G1321" s="209"/>
      <c r="H1321" s="209"/>
      <c r="I1321" s="209"/>
      <c r="J1321" s="209"/>
      <c r="K1321" s="209"/>
      <c r="M1321" s="249"/>
      <c r="N1321" s="249"/>
    </row>
    <row r="1322" spans="3:14" s="207" customFormat="1" ht="12.75">
      <c r="C1322" s="209"/>
      <c r="D1322" s="209"/>
      <c r="E1322" s="209"/>
      <c r="F1322" s="209"/>
      <c r="G1322" s="209"/>
      <c r="H1322" s="209"/>
      <c r="I1322" s="209"/>
      <c r="J1322" s="209"/>
      <c r="K1322" s="209"/>
      <c r="M1322" s="249"/>
      <c r="N1322" s="249"/>
    </row>
    <row r="1323" spans="3:14" s="207" customFormat="1" ht="12.75">
      <c r="C1323" s="209"/>
      <c r="D1323" s="209"/>
      <c r="E1323" s="209"/>
      <c r="F1323" s="209"/>
      <c r="G1323" s="209"/>
      <c r="H1323" s="209"/>
      <c r="I1323" s="209"/>
      <c r="J1323" s="209"/>
      <c r="K1323" s="209"/>
      <c r="M1323" s="249"/>
      <c r="N1323" s="249"/>
    </row>
    <row r="1324" spans="3:14" s="207" customFormat="1" ht="12.75">
      <c r="C1324" s="209"/>
      <c r="D1324" s="209"/>
      <c r="E1324" s="209"/>
      <c r="F1324" s="209"/>
      <c r="G1324" s="209"/>
      <c r="H1324" s="209"/>
      <c r="I1324" s="209"/>
      <c r="J1324" s="209"/>
      <c r="K1324" s="209"/>
      <c r="M1324" s="249"/>
      <c r="N1324" s="249"/>
    </row>
    <row r="1325" spans="3:14" s="207" customFormat="1" ht="12.75">
      <c r="C1325" s="209"/>
      <c r="D1325" s="209"/>
      <c r="E1325" s="209"/>
      <c r="F1325" s="209"/>
      <c r="G1325" s="209"/>
      <c r="H1325" s="209"/>
      <c r="I1325" s="209"/>
      <c r="J1325" s="209"/>
      <c r="K1325" s="209"/>
      <c r="M1325" s="249"/>
      <c r="N1325" s="249"/>
    </row>
    <row r="1326" spans="3:14" s="207" customFormat="1" ht="12.75">
      <c r="C1326" s="209"/>
      <c r="D1326" s="209"/>
      <c r="E1326" s="209"/>
      <c r="F1326" s="209"/>
      <c r="G1326" s="209"/>
      <c r="H1326" s="209"/>
      <c r="I1326" s="209"/>
      <c r="J1326" s="209"/>
      <c r="K1326" s="209"/>
      <c r="M1326" s="249"/>
      <c r="N1326" s="249"/>
    </row>
    <row r="1327" spans="3:14" s="207" customFormat="1" ht="12.75">
      <c r="C1327" s="209"/>
      <c r="D1327" s="209"/>
      <c r="E1327" s="209"/>
      <c r="F1327" s="209"/>
      <c r="G1327" s="209"/>
      <c r="H1327" s="209"/>
      <c r="I1327" s="209"/>
      <c r="J1327" s="209"/>
      <c r="K1327" s="209"/>
      <c r="M1327" s="249"/>
      <c r="N1327" s="249"/>
    </row>
    <row r="1328" spans="3:14" s="207" customFormat="1" ht="12.75">
      <c r="C1328" s="209"/>
      <c r="D1328" s="209"/>
      <c r="E1328" s="209"/>
      <c r="F1328" s="209"/>
      <c r="G1328" s="209"/>
      <c r="H1328" s="209"/>
      <c r="I1328" s="209"/>
      <c r="J1328" s="209"/>
      <c r="K1328" s="209"/>
      <c r="M1328" s="249"/>
      <c r="N1328" s="249"/>
    </row>
    <row r="1329" spans="3:14" s="207" customFormat="1" ht="12.75">
      <c r="C1329" s="209"/>
      <c r="D1329" s="209"/>
      <c r="E1329" s="209"/>
      <c r="F1329" s="209"/>
      <c r="G1329" s="209"/>
      <c r="H1329" s="209"/>
      <c r="I1329" s="209"/>
      <c r="J1329" s="209"/>
      <c r="K1329" s="209"/>
      <c r="M1329" s="249"/>
      <c r="N1329" s="249"/>
    </row>
    <row r="1330" spans="3:14" s="207" customFormat="1" ht="12.75">
      <c r="C1330" s="209"/>
      <c r="D1330" s="209"/>
      <c r="E1330" s="209"/>
      <c r="F1330" s="209"/>
      <c r="G1330" s="209"/>
      <c r="H1330" s="209"/>
      <c r="I1330" s="209"/>
      <c r="J1330" s="209"/>
      <c r="K1330" s="209"/>
      <c r="M1330" s="249"/>
      <c r="N1330" s="249"/>
    </row>
    <row r="1331" spans="3:14" s="207" customFormat="1" ht="12.75">
      <c r="C1331" s="209"/>
      <c r="D1331" s="209"/>
      <c r="E1331" s="209"/>
      <c r="F1331" s="209"/>
      <c r="G1331" s="209"/>
      <c r="H1331" s="209"/>
      <c r="I1331" s="209"/>
      <c r="J1331" s="209"/>
      <c r="K1331" s="209"/>
      <c r="M1331" s="249"/>
      <c r="N1331" s="249"/>
    </row>
    <row r="1332" spans="3:14" s="207" customFormat="1" ht="12.75">
      <c r="C1332" s="209"/>
      <c r="D1332" s="209"/>
      <c r="E1332" s="209"/>
      <c r="F1332" s="209"/>
      <c r="G1332" s="209"/>
      <c r="H1332" s="209"/>
      <c r="I1332" s="209"/>
      <c r="J1332" s="209"/>
      <c r="K1332" s="209"/>
      <c r="M1332" s="249"/>
      <c r="N1332" s="249"/>
    </row>
    <row r="1333" spans="3:14" s="207" customFormat="1" ht="12.75">
      <c r="C1333" s="209"/>
      <c r="D1333" s="209"/>
      <c r="E1333" s="209"/>
      <c r="F1333" s="209"/>
      <c r="G1333" s="209"/>
      <c r="H1333" s="209"/>
      <c r="I1333" s="209"/>
      <c r="J1333" s="209"/>
      <c r="K1333" s="209"/>
      <c r="M1333" s="249"/>
      <c r="N1333" s="249"/>
    </row>
    <row r="1334" spans="3:14" s="207" customFormat="1" ht="12.75">
      <c r="C1334" s="209"/>
      <c r="D1334" s="209"/>
      <c r="E1334" s="209"/>
      <c r="F1334" s="209"/>
      <c r="G1334" s="209"/>
      <c r="H1334" s="209"/>
      <c r="I1334" s="209"/>
      <c r="J1334" s="209"/>
      <c r="K1334" s="209"/>
      <c r="M1334" s="249"/>
      <c r="N1334" s="249"/>
    </row>
    <row r="1335" spans="3:14" s="207" customFormat="1" ht="12.75">
      <c r="C1335" s="209"/>
      <c r="D1335" s="209"/>
      <c r="E1335" s="209"/>
      <c r="F1335" s="209"/>
      <c r="G1335" s="209"/>
      <c r="H1335" s="209"/>
      <c r="I1335" s="209"/>
      <c r="J1335" s="209"/>
      <c r="K1335" s="209"/>
      <c r="M1335" s="249"/>
      <c r="N1335" s="249"/>
    </row>
    <row r="1336" spans="3:14" s="207" customFormat="1" ht="12.75">
      <c r="C1336" s="209"/>
      <c r="D1336" s="209"/>
      <c r="E1336" s="209"/>
      <c r="F1336" s="209"/>
      <c r="G1336" s="209"/>
      <c r="H1336" s="209"/>
      <c r="I1336" s="209"/>
      <c r="J1336" s="209"/>
      <c r="K1336" s="209"/>
      <c r="M1336" s="249"/>
      <c r="N1336" s="249"/>
    </row>
    <row r="1337" spans="3:14" s="207" customFormat="1" ht="12.75">
      <c r="C1337" s="209"/>
      <c r="D1337" s="209"/>
      <c r="E1337" s="209"/>
      <c r="F1337" s="209"/>
      <c r="G1337" s="209"/>
      <c r="H1337" s="209"/>
      <c r="I1337" s="209"/>
      <c r="J1337" s="209"/>
      <c r="K1337" s="209"/>
      <c r="M1337" s="249"/>
      <c r="N1337" s="249"/>
    </row>
    <row r="1338" spans="3:14" s="207" customFormat="1" ht="12.75">
      <c r="C1338" s="209"/>
      <c r="D1338" s="209"/>
      <c r="E1338" s="209"/>
      <c r="F1338" s="209"/>
      <c r="G1338" s="209"/>
      <c r="H1338" s="209"/>
      <c r="I1338" s="209"/>
      <c r="J1338" s="209"/>
      <c r="K1338" s="209"/>
      <c r="M1338" s="249"/>
      <c r="N1338" s="249"/>
    </row>
    <row r="1339" spans="3:14" s="207" customFormat="1" ht="12.75">
      <c r="C1339" s="209"/>
      <c r="D1339" s="209"/>
      <c r="E1339" s="209"/>
      <c r="F1339" s="209"/>
      <c r="G1339" s="209"/>
      <c r="H1339" s="209"/>
      <c r="I1339" s="209"/>
      <c r="J1339" s="209"/>
      <c r="K1339" s="209"/>
      <c r="M1339" s="249"/>
      <c r="N1339" s="249"/>
    </row>
    <row r="1340" spans="3:14" s="207" customFormat="1" ht="12.75">
      <c r="C1340" s="209"/>
      <c r="D1340" s="209"/>
      <c r="E1340" s="209"/>
      <c r="F1340" s="209"/>
      <c r="G1340" s="209"/>
      <c r="H1340" s="209"/>
      <c r="I1340" s="209"/>
      <c r="J1340" s="209"/>
      <c r="K1340" s="209"/>
      <c r="M1340" s="249"/>
      <c r="N1340" s="249"/>
    </row>
    <row r="1341" spans="3:14" s="207" customFormat="1" ht="12.75">
      <c r="C1341" s="209"/>
      <c r="D1341" s="209"/>
      <c r="E1341" s="209"/>
      <c r="F1341" s="209"/>
      <c r="G1341" s="209"/>
      <c r="H1341" s="209"/>
      <c r="I1341" s="209"/>
      <c r="J1341" s="209"/>
      <c r="K1341" s="209"/>
      <c r="M1341" s="249"/>
      <c r="N1341" s="249"/>
    </row>
    <row r="1342" spans="3:14" s="207" customFormat="1" ht="12.75">
      <c r="C1342" s="209"/>
      <c r="D1342" s="209"/>
      <c r="E1342" s="209"/>
      <c r="F1342" s="209"/>
      <c r="G1342" s="209"/>
      <c r="H1342" s="209"/>
      <c r="I1342" s="209"/>
      <c r="J1342" s="209"/>
      <c r="K1342" s="209"/>
      <c r="M1342" s="249"/>
      <c r="N1342" s="249"/>
    </row>
    <row r="1343" spans="3:14" s="207" customFormat="1" ht="12.75">
      <c r="C1343" s="209"/>
      <c r="D1343" s="209"/>
      <c r="E1343" s="209"/>
      <c r="F1343" s="209"/>
      <c r="G1343" s="209"/>
      <c r="H1343" s="209"/>
      <c r="I1343" s="209"/>
      <c r="J1343" s="209"/>
      <c r="K1343" s="209"/>
      <c r="M1343" s="249"/>
      <c r="N1343" s="249"/>
    </row>
    <row r="1344" spans="3:14" s="207" customFormat="1" ht="12.75">
      <c r="C1344" s="209"/>
      <c r="D1344" s="209"/>
      <c r="E1344" s="209"/>
      <c r="F1344" s="209"/>
      <c r="G1344" s="209"/>
      <c r="H1344" s="209"/>
      <c r="I1344" s="209"/>
      <c r="J1344" s="209"/>
      <c r="K1344" s="209"/>
      <c r="M1344" s="249"/>
      <c r="N1344" s="249"/>
    </row>
    <row r="1345" spans="3:14" s="207" customFormat="1" ht="12.75">
      <c r="C1345" s="209"/>
      <c r="D1345" s="209"/>
      <c r="E1345" s="209"/>
      <c r="F1345" s="209"/>
      <c r="G1345" s="209"/>
      <c r="H1345" s="209"/>
      <c r="I1345" s="209"/>
      <c r="J1345" s="209"/>
      <c r="K1345" s="209"/>
      <c r="M1345" s="249"/>
      <c r="N1345" s="249"/>
    </row>
    <row r="1346" spans="3:14" s="207" customFormat="1" ht="12.75">
      <c r="C1346" s="209"/>
      <c r="D1346" s="209"/>
      <c r="E1346" s="209"/>
      <c r="F1346" s="209"/>
      <c r="G1346" s="209"/>
      <c r="H1346" s="209"/>
      <c r="I1346" s="209"/>
      <c r="J1346" s="209"/>
      <c r="K1346" s="209"/>
      <c r="M1346" s="249"/>
      <c r="N1346" s="249"/>
    </row>
    <row r="1347" spans="3:14" s="207" customFormat="1" ht="12.75">
      <c r="C1347" s="209"/>
      <c r="D1347" s="209"/>
      <c r="E1347" s="209"/>
      <c r="F1347" s="209"/>
      <c r="G1347" s="209"/>
      <c r="H1347" s="209"/>
      <c r="I1347" s="209"/>
      <c r="J1347" s="209"/>
      <c r="K1347" s="209"/>
      <c r="M1347" s="249"/>
      <c r="N1347" s="249"/>
    </row>
    <row r="1348" spans="3:14" s="207" customFormat="1" ht="12.75">
      <c r="C1348" s="209"/>
      <c r="D1348" s="209"/>
      <c r="E1348" s="209"/>
      <c r="F1348" s="209"/>
      <c r="G1348" s="209"/>
      <c r="H1348" s="209"/>
      <c r="I1348" s="209"/>
      <c r="J1348" s="209"/>
      <c r="K1348" s="209"/>
      <c r="M1348" s="249"/>
      <c r="N1348" s="249"/>
    </row>
    <row r="1349" spans="3:14" s="207" customFormat="1" ht="12.75">
      <c r="C1349" s="209"/>
      <c r="D1349" s="209"/>
      <c r="E1349" s="209"/>
      <c r="F1349" s="209"/>
      <c r="G1349" s="209"/>
      <c r="H1349" s="209"/>
      <c r="I1349" s="209"/>
      <c r="J1349" s="209"/>
      <c r="K1349" s="209"/>
      <c r="M1349" s="249"/>
      <c r="N1349" s="249"/>
    </row>
    <row r="1350" spans="3:14" s="207" customFormat="1" ht="12.75">
      <c r="C1350" s="209"/>
      <c r="D1350" s="209"/>
      <c r="E1350" s="209"/>
      <c r="F1350" s="209"/>
      <c r="G1350" s="209"/>
      <c r="H1350" s="209"/>
      <c r="I1350" s="209"/>
      <c r="J1350" s="209"/>
      <c r="K1350" s="209"/>
      <c r="M1350" s="249"/>
      <c r="N1350" s="249"/>
    </row>
    <row r="1351" spans="3:14" s="207" customFormat="1" ht="12.75">
      <c r="C1351" s="209"/>
      <c r="D1351" s="209"/>
      <c r="E1351" s="209"/>
      <c r="F1351" s="209"/>
      <c r="G1351" s="209"/>
      <c r="H1351" s="209"/>
      <c r="I1351" s="209"/>
      <c r="J1351" s="209"/>
      <c r="K1351" s="209"/>
      <c r="M1351" s="249"/>
      <c r="N1351" s="249"/>
    </row>
    <row r="1352" spans="3:14" s="207" customFormat="1" ht="12.75">
      <c r="C1352" s="209"/>
      <c r="D1352" s="209"/>
      <c r="E1352" s="209"/>
      <c r="F1352" s="209"/>
      <c r="G1352" s="209"/>
      <c r="H1352" s="209"/>
      <c r="I1352" s="209"/>
      <c r="J1352" s="209"/>
      <c r="K1352" s="209"/>
      <c r="M1352" s="249"/>
      <c r="N1352" s="249"/>
    </row>
    <row r="1353" spans="3:14" s="207" customFormat="1" ht="12.75">
      <c r="C1353" s="209"/>
      <c r="D1353" s="209"/>
      <c r="E1353" s="209"/>
      <c r="F1353" s="209"/>
      <c r="G1353" s="209"/>
      <c r="H1353" s="209"/>
      <c r="I1353" s="209"/>
      <c r="J1353" s="209"/>
      <c r="K1353" s="209"/>
      <c r="M1353" s="249"/>
      <c r="N1353" s="249"/>
    </row>
    <row r="1354" spans="3:14" s="207" customFormat="1" ht="12.75">
      <c r="C1354" s="209"/>
      <c r="D1354" s="209"/>
      <c r="E1354" s="209"/>
      <c r="F1354" s="209"/>
      <c r="G1354" s="209"/>
      <c r="H1354" s="209"/>
      <c r="I1354" s="209"/>
      <c r="J1354" s="209"/>
      <c r="K1354" s="209"/>
      <c r="M1354" s="249"/>
      <c r="N1354" s="249"/>
    </row>
    <row r="1355" spans="3:14" s="207" customFormat="1" ht="12.75">
      <c r="C1355" s="209"/>
      <c r="D1355" s="209"/>
      <c r="E1355" s="209"/>
      <c r="F1355" s="209"/>
      <c r="G1355" s="209"/>
      <c r="H1355" s="209"/>
      <c r="I1355" s="209"/>
      <c r="J1355" s="209"/>
      <c r="K1355" s="209"/>
      <c r="M1355" s="249"/>
      <c r="N1355" s="249"/>
    </row>
    <row r="1356" spans="3:14" s="207" customFormat="1" ht="12.75">
      <c r="C1356" s="209"/>
      <c r="D1356" s="209"/>
      <c r="E1356" s="209"/>
      <c r="F1356" s="209"/>
      <c r="G1356" s="209"/>
      <c r="H1356" s="209"/>
      <c r="I1356" s="209"/>
      <c r="J1356" s="209"/>
      <c r="K1356" s="209"/>
      <c r="M1356" s="249"/>
      <c r="N1356" s="249"/>
    </row>
    <row r="1357" spans="3:14" s="207" customFormat="1" ht="12.75">
      <c r="C1357" s="209"/>
      <c r="D1357" s="209"/>
      <c r="E1357" s="209"/>
      <c r="F1357" s="209"/>
      <c r="G1357" s="209"/>
      <c r="H1357" s="209"/>
      <c r="I1357" s="209"/>
      <c r="J1357" s="209"/>
      <c r="K1357" s="209"/>
      <c r="M1357" s="249"/>
      <c r="N1357" s="249"/>
    </row>
    <row r="1358" spans="3:14" s="207" customFormat="1" ht="12.75">
      <c r="C1358" s="209"/>
      <c r="D1358" s="209"/>
      <c r="E1358" s="209"/>
      <c r="F1358" s="209"/>
      <c r="G1358" s="209"/>
      <c r="H1358" s="209"/>
      <c r="I1358" s="209"/>
      <c r="J1358" s="209"/>
      <c r="K1358" s="209"/>
      <c r="M1358" s="249"/>
      <c r="N1358" s="249"/>
    </row>
    <row r="1359" spans="3:14" s="207" customFormat="1" ht="12.75">
      <c r="C1359" s="209"/>
      <c r="D1359" s="209"/>
      <c r="E1359" s="209"/>
      <c r="F1359" s="209"/>
      <c r="G1359" s="209"/>
      <c r="H1359" s="209"/>
      <c r="I1359" s="209"/>
      <c r="J1359" s="209"/>
      <c r="K1359" s="209"/>
      <c r="M1359" s="249"/>
      <c r="N1359" s="249"/>
    </row>
    <row r="1360" spans="3:14" s="207" customFormat="1" ht="12.75">
      <c r="C1360" s="209"/>
      <c r="D1360" s="209"/>
      <c r="E1360" s="209"/>
      <c r="F1360" s="209"/>
      <c r="G1360" s="209"/>
      <c r="H1360" s="209"/>
      <c r="I1360" s="209"/>
      <c r="J1360" s="209"/>
      <c r="K1360" s="209"/>
      <c r="M1360" s="249"/>
      <c r="N1360" s="249"/>
    </row>
    <row r="1361" spans="3:14" s="207" customFormat="1" ht="12.75">
      <c r="C1361" s="209"/>
      <c r="D1361" s="209"/>
      <c r="E1361" s="209"/>
      <c r="F1361" s="209"/>
      <c r="G1361" s="209"/>
      <c r="H1361" s="209"/>
      <c r="I1361" s="209"/>
      <c r="J1361" s="209"/>
      <c r="K1361" s="209"/>
      <c r="M1361" s="249"/>
      <c r="N1361" s="249"/>
    </row>
    <row r="1362" spans="3:14" s="207" customFormat="1" ht="12.75">
      <c r="C1362" s="209"/>
      <c r="D1362" s="209"/>
      <c r="E1362" s="209"/>
      <c r="F1362" s="209"/>
      <c r="G1362" s="209"/>
      <c r="H1362" s="209"/>
      <c r="I1362" s="209"/>
      <c r="J1362" s="209"/>
      <c r="K1362" s="209"/>
      <c r="M1362" s="249"/>
      <c r="N1362" s="249"/>
    </row>
    <row r="1363" spans="3:14" s="207" customFormat="1" ht="12.75">
      <c r="C1363" s="209"/>
      <c r="D1363" s="209"/>
      <c r="E1363" s="209"/>
      <c r="F1363" s="209"/>
      <c r="G1363" s="209"/>
      <c r="H1363" s="209"/>
      <c r="I1363" s="209"/>
      <c r="J1363" s="209"/>
      <c r="K1363" s="209"/>
      <c r="M1363" s="249"/>
      <c r="N1363" s="249"/>
    </row>
    <row r="1364" spans="3:14" s="207" customFormat="1" ht="12.75">
      <c r="C1364" s="209"/>
      <c r="D1364" s="209"/>
      <c r="E1364" s="209"/>
      <c r="F1364" s="209"/>
      <c r="G1364" s="209"/>
      <c r="H1364" s="209"/>
      <c r="I1364" s="209"/>
      <c r="J1364" s="209"/>
      <c r="K1364" s="209"/>
      <c r="M1364" s="249"/>
      <c r="N1364" s="249"/>
    </row>
    <row r="1365" spans="3:14" s="207" customFormat="1" ht="12.75">
      <c r="C1365" s="209"/>
      <c r="D1365" s="209"/>
      <c r="E1365" s="209"/>
      <c r="F1365" s="209"/>
      <c r="G1365" s="209"/>
      <c r="H1365" s="209"/>
      <c r="I1365" s="209"/>
      <c r="J1365" s="209"/>
      <c r="K1365" s="209"/>
      <c r="M1365" s="249"/>
      <c r="N1365" s="249"/>
    </row>
    <row r="1366" spans="3:14" s="207" customFormat="1" ht="12.75">
      <c r="C1366" s="209"/>
      <c r="D1366" s="209"/>
      <c r="E1366" s="209"/>
      <c r="F1366" s="209"/>
      <c r="G1366" s="209"/>
      <c r="H1366" s="209"/>
      <c r="I1366" s="209"/>
      <c r="J1366" s="209"/>
      <c r="K1366" s="209"/>
      <c r="M1366" s="249"/>
      <c r="N1366" s="249"/>
    </row>
    <row r="1367" spans="3:14" s="207" customFormat="1" ht="12.75">
      <c r="C1367" s="209"/>
      <c r="D1367" s="209"/>
      <c r="E1367" s="209"/>
      <c r="F1367" s="209"/>
      <c r="G1367" s="209"/>
      <c r="H1367" s="209"/>
      <c r="I1367" s="209"/>
      <c r="J1367" s="209"/>
      <c r="K1367" s="209"/>
      <c r="M1367" s="249"/>
      <c r="N1367" s="249"/>
    </row>
    <row r="1368" spans="3:14" s="207" customFormat="1" ht="12.75">
      <c r="C1368" s="209"/>
      <c r="D1368" s="209"/>
      <c r="E1368" s="209"/>
      <c r="F1368" s="209"/>
      <c r="G1368" s="209"/>
      <c r="H1368" s="209"/>
      <c r="I1368" s="209"/>
      <c r="J1368" s="209"/>
      <c r="K1368" s="209"/>
      <c r="M1368" s="249"/>
      <c r="N1368" s="249"/>
    </row>
    <row r="1369" spans="3:14" s="207" customFormat="1" ht="12.75">
      <c r="C1369" s="209"/>
      <c r="D1369" s="209"/>
      <c r="E1369" s="209"/>
      <c r="F1369" s="209"/>
      <c r="G1369" s="209"/>
      <c r="H1369" s="209"/>
      <c r="I1369" s="209"/>
      <c r="J1369" s="209"/>
      <c r="K1369" s="209"/>
      <c r="M1369" s="249"/>
      <c r="N1369" s="249"/>
    </row>
    <row r="1370" spans="3:14" s="207" customFormat="1" ht="12.75">
      <c r="C1370" s="209"/>
      <c r="D1370" s="209"/>
      <c r="E1370" s="209"/>
      <c r="F1370" s="209"/>
      <c r="G1370" s="209"/>
      <c r="H1370" s="209"/>
      <c r="I1370" s="209"/>
      <c r="J1370" s="209"/>
      <c r="K1370" s="209"/>
      <c r="M1370" s="249"/>
      <c r="N1370" s="249"/>
    </row>
    <row r="1371" spans="3:14" s="207" customFormat="1" ht="12.75">
      <c r="C1371" s="209"/>
      <c r="D1371" s="209"/>
      <c r="E1371" s="209"/>
      <c r="F1371" s="209"/>
      <c r="G1371" s="209"/>
      <c r="H1371" s="209"/>
      <c r="I1371" s="209"/>
      <c r="J1371" s="209"/>
      <c r="K1371" s="209"/>
      <c r="M1371" s="249"/>
      <c r="N1371" s="249"/>
    </row>
    <row r="1372" spans="3:14" s="207" customFormat="1" ht="12.75">
      <c r="C1372" s="209"/>
      <c r="D1372" s="209"/>
      <c r="E1372" s="209"/>
      <c r="F1372" s="209"/>
      <c r="G1372" s="209"/>
      <c r="H1372" s="209"/>
      <c r="I1372" s="209"/>
      <c r="J1372" s="209"/>
      <c r="K1372" s="209"/>
      <c r="M1372" s="249"/>
      <c r="N1372" s="249"/>
    </row>
    <row r="1373" spans="3:14" s="207" customFormat="1" ht="12.75">
      <c r="C1373" s="209"/>
      <c r="D1373" s="209"/>
      <c r="E1373" s="209"/>
      <c r="F1373" s="209"/>
      <c r="G1373" s="209"/>
      <c r="H1373" s="209"/>
      <c r="I1373" s="209"/>
      <c r="J1373" s="209"/>
      <c r="K1373" s="209"/>
      <c r="M1373" s="249"/>
      <c r="N1373" s="249"/>
    </row>
    <row r="1374" spans="3:14" s="207" customFormat="1" ht="12.75">
      <c r="C1374" s="209"/>
      <c r="D1374" s="209"/>
      <c r="E1374" s="209"/>
      <c r="F1374" s="209"/>
      <c r="G1374" s="209"/>
      <c r="H1374" s="209"/>
      <c r="I1374" s="209"/>
      <c r="J1374" s="209"/>
      <c r="K1374" s="209"/>
      <c r="M1374" s="249"/>
      <c r="N1374" s="249"/>
    </row>
    <row r="1375" spans="3:14" s="207" customFormat="1" ht="12.75">
      <c r="C1375" s="209"/>
      <c r="D1375" s="209"/>
      <c r="E1375" s="209"/>
      <c r="F1375" s="209"/>
      <c r="G1375" s="209"/>
      <c r="H1375" s="209"/>
      <c r="I1375" s="209"/>
      <c r="J1375" s="209"/>
      <c r="K1375" s="209"/>
      <c r="M1375" s="249"/>
      <c r="N1375" s="249"/>
    </row>
    <row r="1376" spans="3:14" s="207" customFormat="1" ht="12.75">
      <c r="C1376" s="209"/>
      <c r="D1376" s="209"/>
      <c r="E1376" s="209"/>
      <c r="F1376" s="209"/>
      <c r="G1376" s="209"/>
      <c r="H1376" s="209"/>
      <c r="I1376" s="209"/>
      <c r="J1376" s="209"/>
      <c r="K1376" s="209"/>
      <c r="M1376" s="249"/>
      <c r="N1376" s="249"/>
    </row>
    <row r="1377" spans="3:14" s="207" customFormat="1" ht="12.75">
      <c r="C1377" s="209"/>
      <c r="D1377" s="209"/>
      <c r="E1377" s="209"/>
      <c r="F1377" s="209"/>
      <c r="G1377" s="209"/>
      <c r="H1377" s="209"/>
      <c r="I1377" s="209"/>
      <c r="J1377" s="209"/>
      <c r="K1377" s="209"/>
      <c r="M1377" s="249"/>
      <c r="N1377" s="249"/>
    </row>
    <row r="1378" spans="3:14" s="207" customFormat="1" ht="12.75">
      <c r="C1378" s="209"/>
      <c r="D1378" s="209"/>
      <c r="E1378" s="209"/>
      <c r="F1378" s="209"/>
      <c r="G1378" s="209"/>
      <c r="H1378" s="209"/>
      <c r="I1378" s="209"/>
      <c r="J1378" s="209"/>
      <c r="K1378" s="209"/>
      <c r="M1378" s="249"/>
      <c r="N1378" s="249"/>
    </row>
    <row r="1379" spans="3:14" s="207" customFormat="1" ht="12.75">
      <c r="C1379" s="209"/>
      <c r="D1379" s="209"/>
      <c r="E1379" s="209"/>
      <c r="F1379" s="209"/>
      <c r="G1379" s="209"/>
      <c r="H1379" s="209"/>
      <c r="I1379" s="209"/>
      <c r="J1379" s="209"/>
      <c r="K1379" s="209"/>
      <c r="M1379" s="249"/>
      <c r="N1379" s="249"/>
    </row>
    <row r="1380" spans="3:14" s="207" customFormat="1" ht="12.75">
      <c r="C1380" s="209"/>
      <c r="D1380" s="209"/>
      <c r="E1380" s="209"/>
      <c r="F1380" s="209"/>
      <c r="G1380" s="209"/>
      <c r="H1380" s="209"/>
      <c r="I1380" s="209"/>
      <c r="J1380" s="209"/>
      <c r="K1380" s="209"/>
      <c r="M1380" s="249"/>
      <c r="N1380" s="249"/>
    </row>
    <row r="1381" spans="3:14" s="207" customFormat="1" ht="12.75">
      <c r="C1381" s="209"/>
      <c r="D1381" s="209"/>
      <c r="E1381" s="209"/>
      <c r="F1381" s="209"/>
      <c r="G1381" s="209"/>
      <c r="H1381" s="209"/>
      <c r="I1381" s="209"/>
      <c r="J1381" s="209"/>
      <c r="K1381" s="209"/>
      <c r="M1381" s="249"/>
      <c r="N1381" s="249"/>
    </row>
    <row r="1382" spans="3:14" s="207" customFormat="1" ht="12.75">
      <c r="C1382" s="209"/>
      <c r="D1382" s="209"/>
      <c r="E1382" s="209"/>
      <c r="F1382" s="209"/>
      <c r="G1382" s="209"/>
      <c r="H1382" s="209"/>
      <c r="I1382" s="209"/>
      <c r="J1382" s="209"/>
      <c r="K1382" s="209"/>
      <c r="M1382" s="249"/>
      <c r="N1382" s="249"/>
    </row>
    <row r="1383" spans="3:14" s="207" customFormat="1" ht="12.75">
      <c r="C1383" s="209"/>
      <c r="D1383" s="209"/>
      <c r="E1383" s="209"/>
      <c r="F1383" s="209"/>
      <c r="G1383" s="209"/>
      <c r="H1383" s="209"/>
      <c r="I1383" s="209"/>
      <c r="J1383" s="209"/>
      <c r="K1383" s="209"/>
      <c r="M1383" s="249"/>
      <c r="N1383" s="249"/>
    </row>
    <row r="1384" spans="3:14" s="207" customFormat="1" ht="12.75">
      <c r="C1384" s="209"/>
      <c r="D1384" s="209"/>
      <c r="E1384" s="209"/>
      <c r="F1384" s="209"/>
      <c r="G1384" s="209"/>
      <c r="H1384" s="209"/>
      <c r="I1384" s="209"/>
      <c r="J1384" s="209"/>
      <c r="K1384" s="209"/>
      <c r="M1384" s="249"/>
      <c r="N1384" s="249"/>
    </row>
    <row r="1385" spans="3:14" s="207" customFormat="1" ht="12.75">
      <c r="C1385" s="209"/>
      <c r="D1385" s="209"/>
      <c r="E1385" s="209"/>
      <c r="F1385" s="209"/>
      <c r="G1385" s="209"/>
      <c r="H1385" s="209"/>
      <c r="I1385" s="209"/>
      <c r="J1385" s="209"/>
      <c r="K1385" s="209"/>
      <c r="M1385" s="249"/>
      <c r="N1385" s="249"/>
    </row>
    <row r="1386" spans="3:14" s="207" customFormat="1" ht="12.75">
      <c r="C1386" s="209"/>
      <c r="D1386" s="209"/>
      <c r="E1386" s="209"/>
      <c r="F1386" s="209"/>
      <c r="G1386" s="209"/>
      <c r="H1386" s="209"/>
      <c r="I1386" s="209"/>
      <c r="J1386" s="209"/>
      <c r="K1386" s="209"/>
      <c r="M1386" s="249"/>
      <c r="N1386" s="249"/>
    </row>
    <row r="1387" spans="3:14" s="207" customFormat="1" ht="12.75">
      <c r="C1387" s="209"/>
      <c r="D1387" s="209"/>
      <c r="E1387" s="209"/>
      <c r="F1387" s="209"/>
      <c r="G1387" s="209"/>
      <c r="H1387" s="209"/>
      <c r="I1387" s="209"/>
      <c r="J1387" s="209"/>
      <c r="K1387" s="209"/>
      <c r="M1387" s="249"/>
      <c r="N1387" s="249"/>
    </row>
    <row r="1388" spans="3:14" s="207" customFormat="1" ht="12.75">
      <c r="C1388" s="209"/>
      <c r="D1388" s="209"/>
      <c r="E1388" s="209"/>
      <c r="F1388" s="209"/>
      <c r="G1388" s="209"/>
      <c r="H1388" s="209"/>
      <c r="I1388" s="209"/>
      <c r="J1388" s="209"/>
      <c r="K1388" s="209"/>
      <c r="M1388" s="249"/>
      <c r="N1388" s="249"/>
    </row>
    <row r="1389" spans="3:14" s="207" customFormat="1" ht="12.75">
      <c r="C1389" s="209"/>
      <c r="D1389" s="209"/>
      <c r="E1389" s="209"/>
      <c r="F1389" s="209"/>
      <c r="G1389" s="209"/>
      <c r="H1389" s="209"/>
      <c r="I1389" s="209"/>
      <c r="J1389" s="209"/>
      <c r="K1389" s="209"/>
      <c r="M1389" s="249"/>
      <c r="N1389" s="249"/>
    </row>
    <row r="1390" spans="3:14" s="207" customFormat="1" ht="12.75">
      <c r="C1390" s="209"/>
      <c r="D1390" s="209"/>
      <c r="E1390" s="209"/>
      <c r="F1390" s="209"/>
      <c r="G1390" s="209"/>
      <c r="H1390" s="209"/>
      <c r="I1390" s="209"/>
      <c r="J1390" s="209"/>
      <c r="K1390" s="209"/>
      <c r="M1390" s="249"/>
      <c r="N1390" s="249"/>
    </row>
    <row r="1391" spans="3:14" s="207" customFormat="1" ht="12.75">
      <c r="C1391" s="209"/>
      <c r="D1391" s="209"/>
      <c r="E1391" s="209"/>
      <c r="F1391" s="209"/>
      <c r="G1391" s="209"/>
      <c r="H1391" s="209"/>
      <c r="I1391" s="209"/>
      <c r="J1391" s="209"/>
      <c r="K1391" s="209"/>
      <c r="M1391" s="249"/>
      <c r="N1391" s="249"/>
    </row>
    <row r="1392" spans="3:14" s="207" customFormat="1" ht="12.75">
      <c r="C1392" s="209"/>
      <c r="D1392" s="209"/>
      <c r="E1392" s="209"/>
      <c r="F1392" s="209"/>
      <c r="G1392" s="209"/>
      <c r="H1392" s="209"/>
      <c r="I1392" s="209"/>
      <c r="J1392" s="209"/>
      <c r="K1392" s="209"/>
      <c r="M1392" s="249"/>
      <c r="N1392" s="249"/>
    </row>
    <row r="1393" spans="3:14" s="207" customFormat="1" ht="12.75">
      <c r="C1393" s="209"/>
      <c r="D1393" s="209"/>
      <c r="E1393" s="209"/>
      <c r="F1393" s="209"/>
      <c r="G1393" s="209"/>
      <c r="H1393" s="209"/>
      <c r="I1393" s="209"/>
      <c r="J1393" s="209"/>
      <c r="K1393" s="209"/>
      <c r="M1393" s="249"/>
      <c r="N1393" s="249"/>
    </row>
    <row r="1394" spans="3:14" s="207" customFormat="1" ht="12.75">
      <c r="C1394" s="209"/>
      <c r="D1394" s="209"/>
      <c r="E1394" s="209"/>
      <c r="F1394" s="209"/>
      <c r="G1394" s="209"/>
      <c r="H1394" s="209"/>
      <c r="I1394" s="209"/>
      <c r="J1394" s="209"/>
      <c r="K1394" s="209"/>
      <c r="M1394" s="249"/>
      <c r="N1394" s="249"/>
    </row>
    <row r="1395" spans="3:14" s="207" customFormat="1" ht="12.75">
      <c r="C1395" s="209"/>
      <c r="D1395" s="209"/>
      <c r="E1395" s="209"/>
      <c r="F1395" s="209"/>
      <c r="G1395" s="209"/>
      <c r="H1395" s="209"/>
      <c r="I1395" s="209"/>
      <c r="J1395" s="209"/>
      <c r="K1395" s="209"/>
      <c r="M1395" s="249"/>
      <c r="N1395" s="249"/>
    </row>
    <row r="1396" spans="3:14" s="207" customFormat="1" ht="12.75">
      <c r="C1396" s="209"/>
      <c r="D1396" s="209"/>
      <c r="E1396" s="209"/>
      <c r="F1396" s="209"/>
      <c r="G1396" s="209"/>
      <c r="H1396" s="209"/>
      <c r="I1396" s="209"/>
      <c r="J1396" s="209"/>
      <c r="K1396" s="209"/>
      <c r="M1396" s="249"/>
      <c r="N1396" s="249"/>
    </row>
    <row r="1397" spans="3:14" s="207" customFormat="1" ht="12.75">
      <c r="C1397" s="209"/>
      <c r="D1397" s="209"/>
      <c r="E1397" s="209"/>
      <c r="F1397" s="209"/>
      <c r="G1397" s="209"/>
      <c r="H1397" s="209"/>
      <c r="I1397" s="209"/>
      <c r="J1397" s="209"/>
      <c r="K1397" s="209"/>
      <c r="M1397" s="249"/>
      <c r="N1397" s="249"/>
    </row>
    <row r="1398" spans="3:14" s="207" customFormat="1" ht="12.75">
      <c r="C1398" s="209"/>
      <c r="D1398" s="209"/>
      <c r="E1398" s="209"/>
      <c r="F1398" s="209"/>
      <c r="G1398" s="209"/>
      <c r="H1398" s="209"/>
      <c r="I1398" s="209"/>
      <c r="J1398" s="209"/>
      <c r="K1398" s="209"/>
      <c r="M1398" s="249"/>
      <c r="N1398" s="249"/>
    </row>
    <row r="1399" spans="3:14" s="207" customFormat="1" ht="12.75">
      <c r="C1399" s="209"/>
      <c r="D1399" s="209"/>
      <c r="E1399" s="209"/>
      <c r="F1399" s="209"/>
      <c r="G1399" s="209"/>
      <c r="H1399" s="209"/>
      <c r="I1399" s="209"/>
      <c r="J1399" s="209"/>
      <c r="K1399" s="209"/>
      <c r="M1399" s="249"/>
      <c r="N1399" s="249"/>
    </row>
    <row r="1400" spans="3:14" s="207" customFormat="1" ht="12.75">
      <c r="C1400" s="209"/>
      <c r="D1400" s="209"/>
      <c r="E1400" s="209"/>
      <c r="F1400" s="209"/>
      <c r="G1400" s="209"/>
      <c r="H1400" s="209"/>
      <c r="I1400" s="209"/>
      <c r="J1400" s="209"/>
      <c r="K1400" s="209"/>
      <c r="M1400" s="249"/>
      <c r="N1400" s="249"/>
    </row>
    <row r="1401" spans="3:14" s="207" customFormat="1" ht="12.75">
      <c r="C1401" s="209"/>
      <c r="D1401" s="209"/>
      <c r="E1401" s="209"/>
      <c r="F1401" s="209"/>
      <c r="G1401" s="209"/>
      <c r="H1401" s="209"/>
      <c r="I1401" s="209"/>
      <c r="J1401" s="209"/>
      <c r="K1401" s="209"/>
      <c r="M1401" s="249"/>
      <c r="N1401" s="249"/>
    </row>
    <row r="1402" spans="3:14" s="207" customFormat="1" ht="12.75">
      <c r="C1402" s="209"/>
      <c r="D1402" s="209"/>
      <c r="E1402" s="209"/>
      <c r="F1402" s="209"/>
      <c r="G1402" s="209"/>
      <c r="H1402" s="209"/>
      <c r="I1402" s="209"/>
      <c r="J1402" s="209"/>
      <c r="K1402" s="209"/>
      <c r="M1402" s="249"/>
      <c r="N1402" s="249"/>
    </row>
    <row r="1403" spans="3:14" s="207" customFormat="1" ht="12.75">
      <c r="C1403" s="209"/>
      <c r="D1403" s="209"/>
      <c r="E1403" s="209"/>
      <c r="F1403" s="209"/>
      <c r="G1403" s="209"/>
      <c r="H1403" s="209"/>
      <c r="I1403" s="209"/>
      <c r="J1403" s="209"/>
      <c r="K1403" s="209"/>
      <c r="M1403" s="249"/>
      <c r="N1403" s="249"/>
    </row>
    <row r="1404" spans="3:14" s="207" customFormat="1" ht="12.75">
      <c r="C1404" s="209"/>
      <c r="D1404" s="209"/>
      <c r="E1404" s="209"/>
      <c r="F1404" s="209"/>
      <c r="G1404" s="209"/>
      <c r="H1404" s="209"/>
      <c r="I1404" s="209"/>
      <c r="J1404" s="209"/>
      <c r="K1404" s="209"/>
      <c r="M1404" s="249"/>
      <c r="N1404" s="249"/>
    </row>
    <row r="1405" spans="3:14" s="207" customFormat="1" ht="12.75">
      <c r="C1405" s="209"/>
      <c r="D1405" s="209"/>
      <c r="E1405" s="209"/>
      <c r="F1405" s="209"/>
      <c r="G1405" s="209"/>
      <c r="H1405" s="209"/>
      <c r="I1405" s="209"/>
      <c r="J1405" s="209"/>
      <c r="K1405" s="209"/>
      <c r="M1405" s="249"/>
      <c r="N1405" s="249"/>
    </row>
    <row r="1406" spans="3:14" s="207" customFormat="1" ht="12.75">
      <c r="C1406" s="209"/>
      <c r="D1406" s="209"/>
      <c r="E1406" s="209"/>
      <c r="F1406" s="209"/>
      <c r="G1406" s="209"/>
      <c r="H1406" s="209"/>
      <c r="I1406" s="209"/>
      <c r="J1406" s="209"/>
      <c r="K1406" s="209"/>
      <c r="M1406" s="249"/>
      <c r="N1406" s="249"/>
    </row>
    <row r="1407" spans="3:14" s="207" customFormat="1" ht="12.75">
      <c r="C1407" s="209"/>
      <c r="D1407" s="209"/>
      <c r="E1407" s="209"/>
      <c r="F1407" s="209"/>
      <c r="G1407" s="209"/>
      <c r="H1407" s="209"/>
      <c r="I1407" s="209"/>
      <c r="J1407" s="209"/>
      <c r="K1407" s="209"/>
      <c r="M1407" s="249"/>
      <c r="N1407" s="249"/>
    </row>
    <row r="1408" spans="3:14" s="207" customFormat="1" ht="12.75">
      <c r="C1408" s="209"/>
      <c r="D1408" s="209"/>
      <c r="E1408" s="209"/>
      <c r="F1408" s="209"/>
      <c r="G1408" s="209"/>
      <c r="H1408" s="209"/>
      <c r="I1408" s="209"/>
      <c r="J1408" s="209"/>
      <c r="K1408" s="209"/>
      <c r="M1408" s="249"/>
      <c r="N1408" s="249"/>
    </row>
    <row r="1409" spans="3:14" s="207" customFormat="1" ht="12.75">
      <c r="C1409" s="209"/>
      <c r="D1409" s="209"/>
      <c r="E1409" s="209"/>
      <c r="F1409" s="209"/>
      <c r="G1409" s="209"/>
      <c r="H1409" s="209"/>
      <c r="I1409" s="209"/>
      <c r="J1409" s="209"/>
      <c r="K1409" s="209"/>
      <c r="M1409" s="249"/>
      <c r="N1409" s="249"/>
    </row>
    <row r="1410" spans="3:14" s="207" customFormat="1" ht="12.75">
      <c r="C1410" s="209"/>
      <c r="D1410" s="209"/>
      <c r="E1410" s="209"/>
      <c r="F1410" s="209"/>
      <c r="G1410" s="209"/>
      <c r="H1410" s="209"/>
      <c r="I1410" s="209"/>
      <c r="J1410" s="209"/>
      <c r="K1410" s="209"/>
      <c r="M1410" s="249"/>
      <c r="N1410" s="249"/>
    </row>
    <row r="1411" spans="3:14" s="207" customFormat="1" ht="12.75">
      <c r="C1411" s="209"/>
      <c r="D1411" s="209"/>
      <c r="E1411" s="209"/>
      <c r="F1411" s="209"/>
      <c r="G1411" s="209"/>
      <c r="H1411" s="209"/>
      <c r="I1411" s="209"/>
      <c r="J1411" s="209"/>
      <c r="K1411" s="209"/>
      <c r="M1411" s="249"/>
      <c r="N1411" s="249"/>
    </row>
    <row r="1412" spans="3:14" s="207" customFormat="1" ht="12.75">
      <c r="C1412" s="209"/>
      <c r="D1412" s="209"/>
      <c r="E1412" s="209"/>
      <c r="F1412" s="209"/>
      <c r="G1412" s="209"/>
      <c r="H1412" s="209"/>
      <c r="I1412" s="209"/>
      <c r="J1412" s="209"/>
      <c r="K1412" s="209"/>
      <c r="M1412" s="249"/>
      <c r="N1412" s="249"/>
    </row>
    <row r="1413" spans="3:14" s="207" customFormat="1" ht="12.75">
      <c r="C1413" s="209"/>
      <c r="D1413" s="209"/>
      <c r="E1413" s="209"/>
      <c r="F1413" s="209"/>
      <c r="G1413" s="209"/>
      <c r="H1413" s="209"/>
      <c r="I1413" s="209"/>
      <c r="J1413" s="209"/>
      <c r="K1413" s="209"/>
      <c r="M1413" s="249"/>
      <c r="N1413" s="249"/>
    </row>
    <row r="1414" spans="3:14" s="207" customFormat="1" ht="12.75">
      <c r="C1414" s="209"/>
      <c r="D1414" s="209"/>
      <c r="E1414" s="209"/>
      <c r="F1414" s="209"/>
      <c r="G1414" s="209"/>
      <c r="H1414" s="209"/>
      <c r="I1414" s="209"/>
      <c r="J1414" s="209"/>
      <c r="K1414" s="209"/>
      <c r="M1414" s="249"/>
      <c r="N1414" s="249"/>
    </row>
    <row r="1415" spans="3:14" s="207" customFormat="1" ht="12.75">
      <c r="C1415" s="209"/>
      <c r="D1415" s="209"/>
      <c r="E1415" s="209"/>
      <c r="F1415" s="209"/>
      <c r="G1415" s="209"/>
      <c r="H1415" s="209"/>
      <c r="I1415" s="209"/>
      <c r="J1415" s="209"/>
      <c r="K1415" s="209"/>
      <c r="M1415" s="249"/>
      <c r="N1415" s="249"/>
    </row>
    <row r="1416" spans="3:14" s="207" customFormat="1" ht="12.75">
      <c r="C1416" s="209"/>
      <c r="D1416" s="209"/>
      <c r="E1416" s="209"/>
      <c r="F1416" s="209"/>
      <c r="G1416" s="209"/>
      <c r="H1416" s="209"/>
      <c r="I1416" s="209"/>
      <c r="J1416" s="209"/>
      <c r="K1416" s="209"/>
      <c r="M1416" s="249"/>
      <c r="N1416" s="249"/>
    </row>
    <row r="1417" spans="3:14" s="207" customFormat="1" ht="12.75">
      <c r="C1417" s="209"/>
      <c r="D1417" s="209"/>
      <c r="E1417" s="209"/>
      <c r="F1417" s="209"/>
      <c r="G1417" s="209"/>
      <c r="H1417" s="209"/>
      <c r="I1417" s="209"/>
      <c r="J1417" s="209"/>
      <c r="K1417" s="209"/>
      <c r="M1417" s="249"/>
      <c r="N1417" s="249"/>
    </row>
    <row r="1418" spans="3:14" s="207" customFormat="1" ht="12.75">
      <c r="C1418" s="209"/>
      <c r="D1418" s="209"/>
      <c r="E1418" s="209"/>
      <c r="F1418" s="209"/>
      <c r="G1418" s="209"/>
      <c r="H1418" s="209"/>
      <c r="I1418" s="209"/>
      <c r="J1418" s="209"/>
      <c r="K1418" s="209"/>
      <c r="M1418" s="249"/>
      <c r="N1418" s="249"/>
    </row>
    <row r="1419" spans="3:14" s="207" customFormat="1" ht="12.75">
      <c r="C1419" s="209"/>
      <c r="D1419" s="209"/>
      <c r="E1419" s="209"/>
      <c r="F1419" s="209"/>
      <c r="G1419" s="209"/>
      <c r="H1419" s="209"/>
      <c r="I1419" s="209"/>
      <c r="J1419" s="209"/>
      <c r="K1419" s="209"/>
      <c r="M1419" s="249"/>
      <c r="N1419" s="249"/>
    </row>
    <row r="1420" spans="3:14" s="207" customFormat="1" ht="12.75">
      <c r="C1420" s="209"/>
      <c r="D1420" s="209"/>
      <c r="E1420" s="209"/>
      <c r="F1420" s="209"/>
      <c r="G1420" s="209"/>
      <c r="H1420" s="209"/>
      <c r="I1420" s="209"/>
      <c r="J1420" s="209"/>
      <c r="K1420" s="209"/>
      <c r="M1420" s="249"/>
      <c r="N1420" s="249"/>
    </row>
    <row r="1421" spans="3:14" s="207" customFormat="1" ht="12.75">
      <c r="C1421" s="209"/>
      <c r="D1421" s="209"/>
      <c r="E1421" s="209"/>
      <c r="F1421" s="209"/>
      <c r="G1421" s="209"/>
      <c r="H1421" s="209"/>
      <c r="I1421" s="209"/>
      <c r="J1421" s="209"/>
      <c r="K1421" s="209"/>
      <c r="M1421" s="249"/>
      <c r="N1421" s="249"/>
    </row>
    <row r="1422" spans="3:14" s="207" customFormat="1" ht="12.75">
      <c r="C1422" s="209"/>
      <c r="D1422" s="209"/>
      <c r="E1422" s="209"/>
      <c r="F1422" s="209"/>
      <c r="G1422" s="209"/>
      <c r="H1422" s="209"/>
      <c r="I1422" s="209"/>
      <c r="J1422" s="209"/>
      <c r="K1422" s="209"/>
      <c r="M1422" s="249"/>
      <c r="N1422" s="249"/>
    </row>
    <row r="1423" spans="3:11" s="207" customFormat="1" ht="12.75">
      <c r="C1423" s="209"/>
      <c r="D1423" s="209"/>
      <c r="E1423" s="209"/>
      <c r="F1423" s="209"/>
      <c r="G1423" s="209"/>
      <c r="H1423" s="209"/>
      <c r="I1423" s="209"/>
      <c r="J1423" s="209"/>
      <c r="K1423" s="209"/>
    </row>
    <row r="1424" spans="3:11" s="207" customFormat="1" ht="12.75">
      <c r="C1424" s="209"/>
      <c r="D1424" s="209"/>
      <c r="E1424" s="209"/>
      <c r="F1424" s="209"/>
      <c r="G1424" s="209"/>
      <c r="H1424" s="209"/>
      <c r="I1424" s="209"/>
      <c r="J1424" s="209"/>
      <c r="K1424" s="209"/>
    </row>
    <row r="1425" spans="3:11" s="207" customFormat="1" ht="12.75">
      <c r="C1425" s="209"/>
      <c r="D1425" s="209"/>
      <c r="E1425" s="209"/>
      <c r="F1425" s="209"/>
      <c r="G1425" s="209"/>
      <c r="H1425" s="209"/>
      <c r="I1425" s="209"/>
      <c r="J1425" s="209"/>
      <c r="K1425" s="209"/>
    </row>
    <row r="1426" spans="3:11" s="207" customFormat="1" ht="12.75">
      <c r="C1426" s="209"/>
      <c r="D1426" s="209"/>
      <c r="E1426" s="209"/>
      <c r="F1426" s="209"/>
      <c r="G1426" s="209"/>
      <c r="H1426" s="209"/>
      <c r="I1426" s="209"/>
      <c r="J1426" s="209"/>
      <c r="K1426" s="209"/>
    </row>
    <row r="1427" spans="3:11" s="207" customFormat="1" ht="12.75">
      <c r="C1427" s="209"/>
      <c r="D1427" s="209"/>
      <c r="E1427" s="209"/>
      <c r="F1427" s="209"/>
      <c r="G1427" s="209"/>
      <c r="H1427" s="209"/>
      <c r="I1427" s="209"/>
      <c r="J1427" s="209"/>
      <c r="K1427" s="209"/>
    </row>
    <row r="1428" spans="3:11" s="207" customFormat="1" ht="12.75">
      <c r="C1428" s="209"/>
      <c r="D1428" s="209"/>
      <c r="E1428" s="209"/>
      <c r="F1428" s="209"/>
      <c r="G1428" s="209"/>
      <c r="H1428" s="209"/>
      <c r="I1428" s="209"/>
      <c r="J1428" s="209"/>
      <c r="K1428" s="209"/>
    </row>
    <row r="1429" spans="3:11" s="207" customFormat="1" ht="12.75">
      <c r="C1429" s="209"/>
      <c r="D1429" s="209"/>
      <c r="E1429" s="209"/>
      <c r="F1429" s="209"/>
      <c r="G1429" s="209"/>
      <c r="H1429" s="209"/>
      <c r="I1429" s="209"/>
      <c r="J1429" s="209"/>
      <c r="K1429" s="209"/>
    </row>
    <row r="1430" spans="3:11" s="207" customFormat="1" ht="12.75">
      <c r="C1430" s="209"/>
      <c r="D1430" s="209"/>
      <c r="E1430" s="209"/>
      <c r="F1430" s="209"/>
      <c r="G1430" s="209"/>
      <c r="H1430" s="209"/>
      <c r="I1430" s="209"/>
      <c r="J1430" s="209"/>
      <c r="K1430" s="209"/>
    </row>
    <row r="1431" spans="3:11" s="207" customFormat="1" ht="12.75">
      <c r="C1431" s="209"/>
      <c r="D1431" s="209"/>
      <c r="E1431" s="209"/>
      <c r="F1431" s="209"/>
      <c r="G1431" s="209"/>
      <c r="H1431" s="209"/>
      <c r="I1431" s="209"/>
      <c r="J1431" s="209"/>
      <c r="K1431" s="209"/>
    </row>
    <row r="1432" spans="3:11" s="207" customFormat="1" ht="12.75">
      <c r="C1432" s="209"/>
      <c r="D1432" s="209"/>
      <c r="E1432" s="209"/>
      <c r="F1432" s="209"/>
      <c r="G1432" s="209"/>
      <c r="H1432" s="209"/>
      <c r="I1432" s="209"/>
      <c r="J1432" s="209"/>
      <c r="K1432" s="209"/>
    </row>
    <row r="1433" spans="3:11" s="207" customFormat="1" ht="12.75">
      <c r="C1433" s="209"/>
      <c r="D1433" s="209"/>
      <c r="E1433" s="209"/>
      <c r="F1433" s="209"/>
      <c r="G1433" s="209"/>
      <c r="H1433" s="209"/>
      <c r="I1433" s="209"/>
      <c r="J1433" s="209"/>
      <c r="K1433" s="209"/>
    </row>
    <row r="1434" spans="3:11" s="207" customFormat="1" ht="12.75">
      <c r="C1434" s="209"/>
      <c r="D1434" s="209"/>
      <c r="E1434" s="209"/>
      <c r="F1434" s="209"/>
      <c r="G1434" s="209"/>
      <c r="H1434" s="209"/>
      <c r="I1434" s="209"/>
      <c r="J1434" s="209"/>
      <c r="K1434" s="209"/>
    </row>
    <row r="1435" spans="3:11" s="207" customFormat="1" ht="12.75">
      <c r="C1435" s="209"/>
      <c r="D1435" s="209"/>
      <c r="E1435" s="209"/>
      <c r="F1435" s="209"/>
      <c r="G1435" s="209"/>
      <c r="H1435" s="209"/>
      <c r="I1435" s="209"/>
      <c r="J1435" s="209"/>
      <c r="K1435" s="209"/>
    </row>
    <row r="1436" spans="3:11" s="207" customFormat="1" ht="12.75">
      <c r="C1436" s="209"/>
      <c r="D1436" s="209"/>
      <c r="E1436" s="209"/>
      <c r="F1436" s="209"/>
      <c r="G1436" s="209"/>
      <c r="H1436" s="209"/>
      <c r="I1436" s="209"/>
      <c r="J1436" s="209"/>
      <c r="K1436" s="209"/>
    </row>
    <row r="1437" spans="3:11" s="207" customFormat="1" ht="12.75">
      <c r="C1437" s="209"/>
      <c r="D1437" s="209"/>
      <c r="E1437" s="209"/>
      <c r="F1437" s="209"/>
      <c r="G1437" s="209"/>
      <c r="H1437" s="209"/>
      <c r="I1437" s="209"/>
      <c r="J1437" s="209"/>
      <c r="K1437" s="209"/>
    </row>
    <row r="1438" spans="3:11" s="207" customFormat="1" ht="12.75">
      <c r="C1438" s="209"/>
      <c r="D1438" s="209"/>
      <c r="E1438" s="209"/>
      <c r="F1438" s="209"/>
      <c r="G1438" s="209"/>
      <c r="H1438" s="209"/>
      <c r="I1438" s="209"/>
      <c r="J1438" s="209"/>
      <c r="K1438" s="209"/>
    </row>
    <row r="1439" spans="3:11" s="207" customFormat="1" ht="12.75">
      <c r="C1439" s="209"/>
      <c r="D1439" s="209"/>
      <c r="E1439" s="209"/>
      <c r="F1439" s="209"/>
      <c r="G1439" s="209"/>
      <c r="H1439" s="209"/>
      <c r="I1439" s="209"/>
      <c r="J1439" s="209"/>
      <c r="K1439" s="209"/>
    </row>
    <row r="1440" spans="3:11" s="207" customFormat="1" ht="12.75">
      <c r="C1440" s="209"/>
      <c r="D1440" s="209"/>
      <c r="E1440" s="209"/>
      <c r="F1440" s="209"/>
      <c r="G1440" s="209"/>
      <c r="H1440" s="209"/>
      <c r="I1440" s="209"/>
      <c r="J1440" s="209"/>
      <c r="K1440" s="209"/>
    </row>
    <row r="1441" spans="3:11" s="207" customFormat="1" ht="12.75">
      <c r="C1441" s="209"/>
      <c r="D1441" s="209"/>
      <c r="E1441" s="209"/>
      <c r="F1441" s="209"/>
      <c r="G1441" s="209"/>
      <c r="H1441" s="209"/>
      <c r="I1441" s="209"/>
      <c r="J1441" s="209"/>
      <c r="K1441" s="209"/>
    </row>
    <row r="1442" spans="3:11" s="207" customFormat="1" ht="12.75">
      <c r="C1442" s="209"/>
      <c r="D1442" s="209"/>
      <c r="E1442" s="209"/>
      <c r="F1442" s="209"/>
      <c r="G1442" s="209"/>
      <c r="H1442" s="209"/>
      <c r="I1442" s="209"/>
      <c r="J1442" s="209"/>
      <c r="K1442" s="209"/>
    </row>
    <row r="1443" spans="3:11" s="207" customFormat="1" ht="12.75">
      <c r="C1443" s="209"/>
      <c r="D1443" s="209"/>
      <c r="E1443" s="209"/>
      <c r="F1443" s="209"/>
      <c r="G1443" s="209"/>
      <c r="H1443" s="209"/>
      <c r="I1443" s="209"/>
      <c r="J1443" s="209"/>
      <c r="K1443" s="209"/>
    </row>
    <row r="1444" spans="3:11" s="207" customFormat="1" ht="12.75">
      <c r="C1444" s="209"/>
      <c r="D1444" s="209"/>
      <c r="E1444" s="209"/>
      <c r="F1444" s="209"/>
      <c r="G1444" s="209"/>
      <c r="H1444" s="209"/>
      <c r="I1444" s="209"/>
      <c r="J1444" s="209"/>
      <c r="K1444" s="209"/>
    </row>
    <row r="1445" spans="3:11" s="207" customFormat="1" ht="12.75">
      <c r="C1445" s="209"/>
      <c r="D1445" s="209"/>
      <c r="E1445" s="209"/>
      <c r="F1445" s="209"/>
      <c r="G1445" s="209"/>
      <c r="H1445" s="209"/>
      <c r="I1445" s="209"/>
      <c r="J1445" s="209"/>
      <c r="K1445" s="209"/>
    </row>
    <row r="1446" spans="3:11" s="207" customFormat="1" ht="12.75">
      <c r="C1446" s="209"/>
      <c r="D1446" s="209"/>
      <c r="E1446" s="209"/>
      <c r="F1446" s="209"/>
      <c r="G1446" s="209"/>
      <c r="H1446" s="209"/>
      <c r="I1446" s="209"/>
      <c r="J1446" s="209"/>
      <c r="K1446" s="209"/>
    </row>
    <row r="1447" spans="3:11" s="207" customFormat="1" ht="12.75">
      <c r="C1447" s="209"/>
      <c r="D1447" s="209"/>
      <c r="E1447" s="209"/>
      <c r="F1447" s="209"/>
      <c r="G1447" s="209"/>
      <c r="H1447" s="209"/>
      <c r="I1447" s="209"/>
      <c r="J1447" s="209"/>
      <c r="K1447" s="209"/>
    </row>
    <row r="1448" spans="3:11" s="207" customFormat="1" ht="12.75">
      <c r="C1448" s="209"/>
      <c r="D1448" s="209"/>
      <c r="E1448" s="209"/>
      <c r="F1448" s="209"/>
      <c r="G1448" s="209"/>
      <c r="H1448" s="209"/>
      <c r="I1448" s="209"/>
      <c r="J1448" s="209"/>
      <c r="K1448" s="209"/>
    </row>
    <row r="1449" spans="3:11" s="207" customFormat="1" ht="12.75">
      <c r="C1449" s="209"/>
      <c r="D1449" s="209"/>
      <c r="E1449" s="209"/>
      <c r="F1449" s="209"/>
      <c r="G1449" s="209"/>
      <c r="H1449" s="209"/>
      <c r="I1449" s="209"/>
      <c r="J1449" s="209"/>
      <c r="K1449" s="209"/>
    </row>
    <row r="1450" spans="3:11" s="207" customFormat="1" ht="12.75">
      <c r="C1450" s="209"/>
      <c r="D1450" s="209"/>
      <c r="E1450" s="209"/>
      <c r="F1450" s="209"/>
      <c r="G1450" s="209"/>
      <c r="H1450" s="209"/>
      <c r="I1450" s="209"/>
      <c r="J1450" s="209"/>
      <c r="K1450" s="209"/>
    </row>
    <row r="1451" spans="3:11" s="207" customFormat="1" ht="12.75">
      <c r="C1451" s="209"/>
      <c r="D1451" s="209"/>
      <c r="E1451" s="209"/>
      <c r="F1451" s="209"/>
      <c r="G1451" s="209"/>
      <c r="H1451" s="209"/>
      <c r="I1451" s="209"/>
      <c r="J1451" s="209"/>
      <c r="K1451" s="209"/>
    </row>
    <row r="1452" spans="3:11" s="207" customFormat="1" ht="12.75">
      <c r="C1452" s="209"/>
      <c r="D1452" s="209"/>
      <c r="E1452" s="209"/>
      <c r="F1452" s="209"/>
      <c r="G1452" s="209"/>
      <c r="H1452" s="209"/>
      <c r="I1452" s="209"/>
      <c r="J1452" s="209"/>
      <c r="K1452" s="209"/>
    </row>
    <row r="1453" spans="3:11" s="207" customFormat="1" ht="12.75">
      <c r="C1453" s="209"/>
      <c r="D1453" s="209"/>
      <c r="E1453" s="209"/>
      <c r="F1453" s="209"/>
      <c r="G1453" s="209"/>
      <c r="H1453" s="209"/>
      <c r="I1453" s="209"/>
      <c r="J1453" s="209"/>
      <c r="K1453" s="209"/>
    </row>
    <row r="1454" spans="3:11" s="207" customFormat="1" ht="12.75">
      <c r="C1454" s="209"/>
      <c r="D1454" s="209"/>
      <c r="E1454" s="209"/>
      <c r="F1454" s="209"/>
      <c r="G1454" s="209"/>
      <c r="H1454" s="209"/>
      <c r="I1454" s="209"/>
      <c r="J1454" s="209"/>
      <c r="K1454" s="209"/>
    </row>
    <row r="1455" spans="3:11" s="207" customFormat="1" ht="12.75">
      <c r="C1455" s="209"/>
      <c r="D1455" s="209"/>
      <c r="E1455" s="209"/>
      <c r="F1455" s="209"/>
      <c r="G1455" s="209"/>
      <c r="H1455" s="209"/>
      <c r="I1455" s="209"/>
      <c r="J1455" s="209"/>
      <c r="K1455" s="209"/>
    </row>
    <row r="1456" spans="3:11" s="207" customFormat="1" ht="12.75">
      <c r="C1456" s="209"/>
      <c r="D1456" s="209"/>
      <c r="E1456" s="209"/>
      <c r="F1456" s="209"/>
      <c r="G1456" s="209"/>
      <c r="H1456" s="209"/>
      <c r="I1456" s="209"/>
      <c r="J1456" s="209"/>
      <c r="K1456" s="209"/>
    </row>
    <row r="1457" spans="3:11" s="207" customFormat="1" ht="12.75">
      <c r="C1457" s="209"/>
      <c r="D1457" s="209"/>
      <c r="E1457" s="209"/>
      <c r="F1457" s="209"/>
      <c r="G1457" s="209"/>
      <c r="H1457" s="209"/>
      <c r="I1457" s="209"/>
      <c r="J1457" s="209"/>
      <c r="K1457" s="209"/>
    </row>
    <row r="1458" spans="3:11" s="207" customFormat="1" ht="12.75">
      <c r="C1458" s="209"/>
      <c r="D1458" s="209"/>
      <c r="E1458" s="209"/>
      <c r="F1458" s="209"/>
      <c r="G1458" s="209"/>
      <c r="H1458" s="209"/>
      <c r="I1458" s="209"/>
      <c r="J1458" s="209"/>
      <c r="K1458" s="209"/>
    </row>
    <row r="1459" spans="3:11" s="207" customFormat="1" ht="12.75">
      <c r="C1459" s="209"/>
      <c r="D1459" s="209"/>
      <c r="E1459" s="209"/>
      <c r="F1459" s="209"/>
      <c r="G1459" s="209"/>
      <c r="H1459" s="209"/>
      <c r="I1459" s="209"/>
      <c r="J1459" s="209"/>
      <c r="K1459" s="209"/>
    </row>
    <row r="1460" spans="3:11" s="207" customFormat="1" ht="12.75">
      <c r="C1460" s="209"/>
      <c r="D1460" s="209"/>
      <c r="E1460" s="209"/>
      <c r="F1460" s="209"/>
      <c r="G1460" s="209"/>
      <c r="H1460" s="209"/>
      <c r="I1460" s="209"/>
      <c r="J1460" s="209"/>
      <c r="K1460" s="209"/>
    </row>
    <row r="1461" spans="3:11" s="207" customFormat="1" ht="12.75">
      <c r="C1461" s="209"/>
      <c r="D1461" s="209"/>
      <c r="E1461" s="209"/>
      <c r="F1461" s="209"/>
      <c r="G1461" s="209"/>
      <c r="H1461" s="209"/>
      <c r="I1461" s="209"/>
      <c r="J1461" s="209"/>
      <c r="K1461" s="209"/>
    </row>
    <row r="1462" spans="3:11" s="207" customFormat="1" ht="12.75">
      <c r="C1462" s="209"/>
      <c r="D1462" s="209"/>
      <c r="E1462" s="209"/>
      <c r="F1462" s="209"/>
      <c r="G1462" s="209"/>
      <c r="H1462" s="209"/>
      <c r="I1462" s="209"/>
      <c r="J1462" s="209"/>
      <c r="K1462" s="209"/>
    </row>
    <row r="1463" spans="3:11" s="207" customFormat="1" ht="12.75">
      <c r="C1463" s="209"/>
      <c r="D1463" s="209"/>
      <c r="E1463" s="209"/>
      <c r="F1463" s="209"/>
      <c r="G1463" s="209"/>
      <c r="H1463" s="209"/>
      <c r="I1463" s="209"/>
      <c r="J1463" s="209"/>
      <c r="K1463" s="209"/>
    </row>
    <row r="1464" spans="3:11" s="207" customFormat="1" ht="12.75">
      <c r="C1464" s="209"/>
      <c r="D1464" s="209"/>
      <c r="E1464" s="209"/>
      <c r="F1464" s="209"/>
      <c r="G1464" s="209"/>
      <c r="H1464" s="209"/>
      <c r="I1464" s="209"/>
      <c r="J1464" s="209"/>
      <c r="K1464" s="209"/>
    </row>
    <row r="1465" spans="3:11" s="207" customFormat="1" ht="12.75">
      <c r="C1465" s="209"/>
      <c r="D1465" s="209"/>
      <c r="E1465" s="209"/>
      <c r="F1465" s="209"/>
      <c r="G1465" s="209"/>
      <c r="H1465" s="209"/>
      <c r="I1465" s="209"/>
      <c r="J1465" s="209"/>
      <c r="K1465" s="209"/>
    </row>
    <row r="1466" spans="3:11" s="207" customFormat="1" ht="12.75">
      <c r="C1466" s="209"/>
      <c r="D1466" s="209"/>
      <c r="E1466" s="209"/>
      <c r="F1466" s="209"/>
      <c r="G1466" s="209"/>
      <c r="H1466" s="209"/>
      <c r="I1466" s="209"/>
      <c r="J1466" s="209"/>
      <c r="K1466" s="209"/>
    </row>
    <row r="1467" spans="3:11" s="207" customFormat="1" ht="12.75">
      <c r="C1467" s="209"/>
      <c r="D1467" s="209"/>
      <c r="E1467" s="209"/>
      <c r="F1467" s="209"/>
      <c r="G1467" s="209"/>
      <c r="H1467" s="209"/>
      <c r="I1467" s="209"/>
      <c r="J1467" s="209"/>
      <c r="K1467" s="209"/>
    </row>
    <row r="1468" spans="3:11" s="207" customFormat="1" ht="12.75">
      <c r="C1468" s="209"/>
      <c r="D1468" s="209"/>
      <c r="E1468" s="209"/>
      <c r="F1468" s="209"/>
      <c r="G1468" s="209"/>
      <c r="H1468" s="209"/>
      <c r="I1468" s="209"/>
      <c r="J1468" s="209"/>
      <c r="K1468" s="209"/>
    </row>
    <row r="1469" spans="3:11" s="207" customFormat="1" ht="12.75">
      <c r="C1469" s="209"/>
      <c r="D1469" s="209"/>
      <c r="E1469" s="209"/>
      <c r="F1469" s="209"/>
      <c r="G1469" s="209"/>
      <c r="H1469" s="209"/>
      <c r="I1469" s="209"/>
      <c r="J1469" s="209"/>
      <c r="K1469" s="209"/>
    </row>
    <row r="1470" spans="3:11" s="207" customFormat="1" ht="12.75">
      <c r="C1470" s="209"/>
      <c r="D1470" s="209"/>
      <c r="E1470" s="209"/>
      <c r="F1470" s="209"/>
      <c r="G1470" s="209"/>
      <c r="H1470" s="209"/>
      <c r="I1470" s="209"/>
      <c r="J1470" s="209"/>
      <c r="K1470" s="209"/>
    </row>
    <row r="1471" spans="3:11" s="207" customFormat="1" ht="12.75">
      <c r="C1471" s="209"/>
      <c r="D1471" s="209"/>
      <c r="E1471" s="209"/>
      <c r="F1471" s="209"/>
      <c r="G1471" s="209"/>
      <c r="H1471" s="209"/>
      <c r="I1471" s="209"/>
      <c r="J1471" s="209"/>
      <c r="K1471" s="209"/>
    </row>
    <row r="1472" spans="3:11" s="207" customFormat="1" ht="12.75">
      <c r="C1472" s="209"/>
      <c r="D1472" s="209"/>
      <c r="E1472" s="209"/>
      <c r="F1472" s="209"/>
      <c r="G1472" s="209"/>
      <c r="H1472" s="209"/>
      <c r="I1472" s="209"/>
      <c r="J1472" s="209"/>
      <c r="K1472" s="209"/>
    </row>
    <row r="1473" spans="3:11" s="207" customFormat="1" ht="12.75">
      <c r="C1473" s="209"/>
      <c r="D1473" s="209"/>
      <c r="E1473" s="209"/>
      <c r="F1473" s="209"/>
      <c r="G1473" s="209"/>
      <c r="H1473" s="209"/>
      <c r="I1473" s="209"/>
      <c r="J1473" s="209"/>
      <c r="K1473" s="209"/>
    </row>
    <row r="1474" spans="3:11" s="207" customFormat="1" ht="12.75">
      <c r="C1474" s="209"/>
      <c r="D1474" s="209"/>
      <c r="E1474" s="209"/>
      <c r="F1474" s="209"/>
      <c r="G1474" s="209"/>
      <c r="H1474" s="209"/>
      <c r="I1474" s="209"/>
      <c r="J1474" s="209"/>
      <c r="K1474" s="209"/>
    </row>
    <row r="1475" spans="3:11" s="207" customFormat="1" ht="12.75">
      <c r="C1475" s="209"/>
      <c r="D1475" s="209"/>
      <c r="E1475" s="209"/>
      <c r="F1475" s="209"/>
      <c r="G1475" s="209"/>
      <c r="H1475" s="209"/>
      <c r="I1475" s="209"/>
      <c r="J1475" s="209"/>
      <c r="K1475" s="209"/>
    </row>
    <row r="1476" spans="3:11" s="207" customFormat="1" ht="12.75">
      <c r="C1476" s="209"/>
      <c r="D1476" s="209"/>
      <c r="E1476" s="209"/>
      <c r="F1476" s="209"/>
      <c r="G1476" s="209"/>
      <c r="H1476" s="209"/>
      <c r="I1476" s="209"/>
      <c r="J1476" s="209"/>
      <c r="K1476" s="209"/>
    </row>
    <row r="1477" spans="3:11" s="207" customFormat="1" ht="12.75">
      <c r="C1477" s="209"/>
      <c r="D1477" s="209"/>
      <c r="E1477" s="209"/>
      <c r="F1477" s="209"/>
      <c r="G1477" s="209"/>
      <c r="H1477" s="209"/>
      <c r="I1477" s="209"/>
      <c r="J1477" s="209"/>
      <c r="K1477" s="209"/>
    </row>
    <row r="1478" spans="3:11" s="207" customFormat="1" ht="12.75">
      <c r="C1478" s="209"/>
      <c r="D1478" s="209"/>
      <c r="E1478" s="209"/>
      <c r="F1478" s="209"/>
      <c r="G1478" s="209"/>
      <c r="H1478" s="209"/>
      <c r="I1478" s="209"/>
      <c r="J1478" s="209"/>
      <c r="K1478" s="209"/>
    </row>
    <row r="1479" spans="3:11" s="207" customFormat="1" ht="12.75">
      <c r="C1479" s="209"/>
      <c r="D1479" s="209"/>
      <c r="E1479" s="209"/>
      <c r="F1479" s="209"/>
      <c r="G1479" s="209"/>
      <c r="H1479" s="209"/>
      <c r="I1479" s="209"/>
      <c r="J1479" s="209"/>
      <c r="K1479" s="209"/>
    </row>
    <row r="1480" spans="3:11" s="207" customFormat="1" ht="12.75">
      <c r="C1480" s="209"/>
      <c r="D1480" s="209"/>
      <c r="E1480" s="209"/>
      <c r="F1480" s="209"/>
      <c r="G1480" s="209"/>
      <c r="H1480" s="209"/>
      <c r="I1480" s="209"/>
      <c r="J1480" s="209"/>
      <c r="K1480" s="209"/>
    </row>
    <row r="1481" spans="3:11" s="207" customFormat="1" ht="12.75">
      <c r="C1481" s="209"/>
      <c r="D1481" s="209"/>
      <c r="E1481" s="209"/>
      <c r="F1481" s="209"/>
      <c r="G1481" s="209"/>
      <c r="H1481" s="209"/>
      <c r="I1481" s="209"/>
      <c r="J1481" s="209"/>
      <c r="K1481" s="209"/>
    </row>
    <row r="1482" spans="3:11" s="207" customFormat="1" ht="12.75">
      <c r="C1482" s="209"/>
      <c r="D1482" s="209"/>
      <c r="E1482" s="209"/>
      <c r="F1482" s="209"/>
      <c r="G1482" s="209"/>
      <c r="H1482" s="209"/>
      <c r="I1482" s="209"/>
      <c r="J1482" s="209"/>
      <c r="K1482" s="209"/>
    </row>
    <row r="1483" spans="3:11" s="207" customFormat="1" ht="12.75">
      <c r="C1483" s="209"/>
      <c r="D1483" s="209"/>
      <c r="E1483" s="209"/>
      <c r="F1483" s="209"/>
      <c r="G1483" s="209"/>
      <c r="H1483" s="209"/>
      <c r="I1483" s="209"/>
      <c r="J1483" s="209"/>
      <c r="K1483" s="209"/>
    </row>
    <row r="1484" spans="3:11" s="207" customFormat="1" ht="12.75">
      <c r="C1484" s="209"/>
      <c r="D1484" s="209"/>
      <c r="E1484" s="209"/>
      <c r="F1484" s="209"/>
      <c r="G1484" s="209"/>
      <c r="H1484" s="209"/>
      <c r="I1484" s="209"/>
      <c r="J1484" s="209"/>
      <c r="K1484" s="209"/>
    </row>
    <row r="1485" spans="3:11" s="207" customFormat="1" ht="12.75">
      <c r="C1485" s="209"/>
      <c r="D1485" s="209"/>
      <c r="E1485" s="209"/>
      <c r="F1485" s="209"/>
      <c r="G1485" s="209"/>
      <c r="H1485" s="209"/>
      <c r="I1485" s="209"/>
      <c r="J1485" s="209"/>
      <c r="K1485" s="209"/>
    </row>
    <row r="1486" spans="3:11" s="207" customFormat="1" ht="12.75">
      <c r="C1486" s="209"/>
      <c r="D1486" s="209"/>
      <c r="E1486" s="209"/>
      <c r="F1486" s="209"/>
      <c r="G1486" s="209"/>
      <c r="H1486" s="209"/>
      <c r="I1486" s="209"/>
      <c r="J1486" s="209"/>
      <c r="K1486" s="209"/>
    </row>
    <row r="1487" spans="3:11" s="207" customFormat="1" ht="12.75">
      <c r="C1487" s="209"/>
      <c r="D1487" s="209"/>
      <c r="E1487" s="209"/>
      <c r="F1487" s="209"/>
      <c r="G1487" s="209"/>
      <c r="H1487" s="209"/>
      <c r="I1487" s="209"/>
      <c r="J1487" s="209"/>
      <c r="K1487" s="209"/>
    </row>
    <row r="1488" spans="3:11" s="207" customFormat="1" ht="12.75">
      <c r="C1488" s="209"/>
      <c r="D1488" s="209"/>
      <c r="E1488" s="209"/>
      <c r="F1488" s="209"/>
      <c r="G1488" s="209"/>
      <c r="H1488" s="209"/>
      <c r="I1488" s="209"/>
      <c r="J1488" s="209"/>
      <c r="K1488" s="209"/>
    </row>
    <row r="1489" spans="3:11" s="207" customFormat="1" ht="12.75">
      <c r="C1489" s="209"/>
      <c r="D1489" s="209"/>
      <c r="E1489" s="209"/>
      <c r="F1489" s="209"/>
      <c r="G1489" s="209"/>
      <c r="H1489" s="209"/>
      <c r="I1489" s="209"/>
      <c r="J1489" s="209"/>
      <c r="K1489" s="209"/>
    </row>
    <row r="1490" spans="3:11" s="207" customFormat="1" ht="12.75">
      <c r="C1490" s="209"/>
      <c r="D1490" s="209"/>
      <c r="E1490" s="209"/>
      <c r="F1490" s="209"/>
      <c r="G1490" s="209"/>
      <c r="H1490" s="209"/>
      <c r="I1490" s="209"/>
      <c r="J1490" s="209"/>
      <c r="K1490" s="209"/>
    </row>
    <row r="1491" spans="3:11" s="207" customFormat="1" ht="12.75">
      <c r="C1491" s="209"/>
      <c r="D1491" s="209"/>
      <c r="E1491" s="209"/>
      <c r="F1491" s="209"/>
      <c r="G1491" s="209"/>
      <c r="H1491" s="209"/>
      <c r="I1491" s="209"/>
      <c r="J1491" s="209"/>
      <c r="K1491" s="209"/>
    </row>
    <row r="1492" spans="3:11" s="207" customFormat="1" ht="12.75">
      <c r="C1492" s="209"/>
      <c r="D1492" s="209"/>
      <c r="E1492" s="209"/>
      <c r="F1492" s="209"/>
      <c r="G1492" s="209"/>
      <c r="H1492" s="209"/>
      <c r="I1492" s="209"/>
      <c r="J1492" s="209"/>
      <c r="K1492" s="209"/>
    </row>
    <row r="1493" spans="3:11" s="207" customFormat="1" ht="12.75">
      <c r="C1493" s="209"/>
      <c r="D1493" s="209"/>
      <c r="E1493" s="209"/>
      <c r="F1493" s="209"/>
      <c r="G1493" s="209"/>
      <c r="H1493" s="209"/>
      <c r="I1493" s="209"/>
      <c r="J1493" s="209"/>
      <c r="K1493" s="209"/>
    </row>
    <row r="1494" spans="3:11" s="207" customFormat="1" ht="12.75">
      <c r="C1494" s="209"/>
      <c r="D1494" s="209"/>
      <c r="E1494" s="209"/>
      <c r="F1494" s="209"/>
      <c r="G1494" s="209"/>
      <c r="H1494" s="209"/>
      <c r="I1494" s="209"/>
      <c r="J1494" s="209"/>
      <c r="K1494" s="209"/>
    </row>
    <row r="1495" spans="3:11" s="207" customFormat="1" ht="12.75">
      <c r="C1495" s="209"/>
      <c r="D1495" s="209"/>
      <c r="E1495" s="209"/>
      <c r="F1495" s="209"/>
      <c r="G1495" s="209"/>
      <c r="H1495" s="209"/>
      <c r="I1495" s="209"/>
      <c r="J1495" s="209"/>
      <c r="K1495" s="209"/>
    </row>
    <row r="1496" spans="3:11" s="207" customFormat="1" ht="12.75">
      <c r="C1496" s="209"/>
      <c r="D1496" s="209"/>
      <c r="E1496" s="209"/>
      <c r="F1496" s="209"/>
      <c r="G1496" s="209"/>
      <c r="H1496" s="209"/>
      <c r="I1496" s="209"/>
      <c r="J1496" s="209"/>
      <c r="K1496" s="209"/>
    </row>
    <row r="1497" spans="3:11" s="207" customFormat="1" ht="12.75">
      <c r="C1497" s="209"/>
      <c r="D1497" s="209"/>
      <c r="E1497" s="209"/>
      <c r="F1497" s="209"/>
      <c r="G1497" s="209"/>
      <c r="H1497" s="209"/>
      <c r="I1497" s="209"/>
      <c r="J1497" s="209"/>
      <c r="K1497" s="209"/>
    </row>
    <row r="1498" spans="3:11" s="207" customFormat="1" ht="12.75">
      <c r="C1498" s="209"/>
      <c r="D1498" s="209"/>
      <c r="E1498" s="209"/>
      <c r="F1498" s="209"/>
      <c r="G1498" s="209"/>
      <c r="H1498" s="209"/>
      <c r="I1498" s="209"/>
      <c r="J1498" s="209"/>
      <c r="K1498" s="209"/>
    </row>
    <row r="1499" spans="3:11" s="207" customFormat="1" ht="12.75">
      <c r="C1499" s="209"/>
      <c r="D1499" s="209"/>
      <c r="E1499" s="209"/>
      <c r="F1499" s="209"/>
      <c r="G1499" s="209"/>
      <c r="H1499" s="209"/>
      <c r="I1499" s="209"/>
      <c r="J1499" s="209"/>
      <c r="K1499" s="209"/>
    </row>
    <row r="1500" spans="3:11" s="207" customFormat="1" ht="12.75">
      <c r="C1500" s="209"/>
      <c r="D1500" s="209"/>
      <c r="E1500" s="209"/>
      <c r="F1500" s="209"/>
      <c r="G1500" s="209"/>
      <c r="H1500" s="209"/>
      <c r="I1500" s="209"/>
      <c r="J1500" s="209"/>
      <c r="K1500" s="209"/>
    </row>
    <row r="1501" spans="3:11" s="207" customFormat="1" ht="12.75">
      <c r="C1501" s="209"/>
      <c r="D1501" s="209"/>
      <c r="E1501" s="209"/>
      <c r="F1501" s="209"/>
      <c r="G1501" s="209"/>
      <c r="H1501" s="209"/>
      <c r="I1501" s="209"/>
      <c r="J1501" s="209"/>
      <c r="K1501" s="209"/>
    </row>
    <row r="1502" spans="3:11" s="207" customFormat="1" ht="12.75">
      <c r="C1502" s="209"/>
      <c r="D1502" s="209"/>
      <c r="E1502" s="209"/>
      <c r="F1502" s="209"/>
      <c r="G1502" s="209"/>
      <c r="H1502" s="209"/>
      <c r="I1502" s="209"/>
      <c r="J1502" s="209"/>
      <c r="K1502" s="209"/>
    </row>
    <row r="1503" spans="3:11" s="207" customFormat="1" ht="12.75">
      <c r="C1503" s="209"/>
      <c r="D1503" s="209"/>
      <c r="E1503" s="209"/>
      <c r="F1503" s="209"/>
      <c r="G1503" s="209"/>
      <c r="H1503" s="209"/>
      <c r="I1503" s="209"/>
      <c r="J1503" s="209"/>
      <c r="K1503" s="209"/>
    </row>
    <row r="1504" spans="3:11" s="207" customFormat="1" ht="12.75">
      <c r="C1504" s="209"/>
      <c r="D1504" s="209"/>
      <c r="E1504" s="209"/>
      <c r="F1504" s="209"/>
      <c r="G1504" s="209"/>
      <c r="H1504" s="209"/>
      <c r="I1504" s="209"/>
      <c r="J1504" s="209"/>
      <c r="K1504" s="209"/>
    </row>
    <row r="1505" spans="3:11" s="207" customFormat="1" ht="12.75">
      <c r="C1505" s="209"/>
      <c r="D1505" s="209"/>
      <c r="E1505" s="209"/>
      <c r="F1505" s="209"/>
      <c r="G1505" s="209"/>
      <c r="H1505" s="209"/>
      <c r="I1505" s="209"/>
      <c r="J1505" s="209"/>
      <c r="K1505" s="209"/>
    </row>
    <row r="1506" spans="3:11" s="207" customFormat="1" ht="12.75">
      <c r="C1506" s="209"/>
      <c r="D1506" s="209"/>
      <c r="E1506" s="209"/>
      <c r="F1506" s="209"/>
      <c r="G1506" s="209"/>
      <c r="H1506" s="209"/>
      <c r="I1506" s="209"/>
      <c r="J1506" s="209"/>
      <c r="K1506" s="209"/>
    </row>
    <row r="1507" spans="3:11" s="207" customFormat="1" ht="12.75">
      <c r="C1507" s="209"/>
      <c r="D1507" s="209"/>
      <c r="E1507" s="209"/>
      <c r="F1507" s="209"/>
      <c r="G1507" s="209"/>
      <c r="H1507" s="209"/>
      <c r="I1507" s="209"/>
      <c r="J1507" s="209"/>
      <c r="K1507" s="209"/>
    </row>
    <row r="1508" spans="3:11" s="207" customFormat="1" ht="12.75">
      <c r="C1508" s="209"/>
      <c r="D1508" s="209"/>
      <c r="E1508" s="209"/>
      <c r="F1508" s="209"/>
      <c r="G1508" s="209"/>
      <c r="H1508" s="209"/>
      <c r="I1508" s="209"/>
      <c r="J1508" s="209"/>
      <c r="K1508" s="209"/>
    </row>
    <row r="1509" spans="3:11" s="207" customFormat="1" ht="12.75">
      <c r="C1509" s="209"/>
      <c r="D1509" s="209"/>
      <c r="E1509" s="209"/>
      <c r="F1509" s="209"/>
      <c r="G1509" s="209"/>
      <c r="H1509" s="209"/>
      <c r="I1509" s="209"/>
      <c r="J1509" s="209"/>
      <c r="K1509" s="209"/>
    </row>
    <row r="1510" spans="3:11" s="207" customFormat="1" ht="12.75">
      <c r="C1510" s="209"/>
      <c r="D1510" s="209"/>
      <c r="E1510" s="209"/>
      <c r="F1510" s="209"/>
      <c r="G1510" s="209"/>
      <c r="H1510" s="209"/>
      <c r="I1510" s="209"/>
      <c r="J1510" s="209"/>
      <c r="K1510" s="209"/>
    </row>
    <row r="1511" spans="3:11" s="207" customFormat="1" ht="12.75">
      <c r="C1511" s="209"/>
      <c r="D1511" s="209"/>
      <c r="E1511" s="209"/>
      <c r="F1511" s="209"/>
      <c r="G1511" s="209"/>
      <c r="H1511" s="209"/>
      <c r="I1511" s="209"/>
      <c r="J1511" s="209"/>
      <c r="K1511" s="209"/>
    </row>
    <row r="1512" spans="3:11" s="207" customFormat="1" ht="12.75">
      <c r="C1512" s="209"/>
      <c r="D1512" s="209"/>
      <c r="E1512" s="209"/>
      <c r="F1512" s="209"/>
      <c r="G1512" s="209"/>
      <c r="H1512" s="209"/>
      <c r="I1512" s="209"/>
      <c r="J1512" s="209"/>
      <c r="K1512" s="209"/>
    </row>
    <row r="1513" spans="3:11" s="207" customFormat="1" ht="12.75">
      <c r="C1513" s="209"/>
      <c r="D1513" s="209"/>
      <c r="E1513" s="209"/>
      <c r="F1513" s="209"/>
      <c r="G1513" s="209"/>
      <c r="H1513" s="209"/>
      <c r="I1513" s="209"/>
      <c r="J1513" s="209"/>
      <c r="K1513" s="209"/>
    </row>
    <row r="1514" spans="3:11" s="207" customFormat="1" ht="12.75">
      <c r="C1514" s="209"/>
      <c r="D1514" s="209"/>
      <c r="E1514" s="209"/>
      <c r="F1514" s="209"/>
      <c r="G1514" s="209"/>
      <c r="H1514" s="209"/>
      <c r="I1514" s="209"/>
      <c r="J1514" s="209"/>
      <c r="K1514" s="209"/>
    </row>
    <row r="1515" spans="3:11" s="207" customFormat="1" ht="12.75">
      <c r="C1515" s="209"/>
      <c r="D1515" s="209"/>
      <c r="E1515" s="209"/>
      <c r="F1515" s="209"/>
      <c r="G1515" s="209"/>
      <c r="H1515" s="209"/>
      <c r="I1515" s="209"/>
      <c r="J1515" s="209"/>
      <c r="K1515" s="209"/>
    </row>
    <row r="1516" spans="3:11" s="207" customFormat="1" ht="12.75">
      <c r="C1516" s="209"/>
      <c r="D1516" s="209"/>
      <c r="E1516" s="209"/>
      <c r="F1516" s="209"/>
      <c r="G1516" s="209"/>
      <c r="H1516" s="209"/>
      <c r="I1516" s="209"/>
      <c r="J1516" s="209"/>
      <c r="K1516" s="209"/>
    </row>
    <row r="1517" spans="3:11" s="207" customFormat="1" ht="12.75">
      <c r="C1517" s="209"/>
      <c r="D1517" s="209"/>
      <c r="E1517" s="209"/>
      <c r="F1517" s="209"/>
      <c r="G1517" s="209"/>
      <c r="H1517" s="209"/>
      <c r="I1517" s="209"/>
      <c r="J1517" s="209"/>
      <c r="K1517" s="209"/>
    </row>
    <row r="1518" spans="3:11" s="207" customFormat="1" ht="12.75">
      <c r="C1518" s="209"/>
      <c r="D1518" s="209"/>
      <c r="E1518" s="209"/>
      <c r="F1518" s="209"/>
      <c r="G1518" s="209"/>
      <c r="H1518" s="209"/>
      <c r="I1518" s="209"/>
      <c r="J1518" s="209"/>
      <c r="K1518" s="209"/>
    </row>
    <row r="1519" spans="3:11" s="207" customFormat="1" ht="12.75">
      <c r="C1519" s="209"/>
      <c r="D1519" s="209"/>
      <c r="E1519" s="209"/>
      <c r="F1519" s="209"/>
      <c r="G1519" s="209"/>
      <c r="H1519" s="209"/>
      <c r="I1519" s="209"/>
      <c r="J1519" s="209"/>
      <c r="K1519" s="209"/>
    </row>
    <row r="1520" spans="3:11" s="207" customFormat="1" ht="12.75">
      <c r="C1520" s="209"/>
      <c r="D1520" s="209"/>
      <c r="E1520" s="209"/>
      <c r="F1520" s="209"/>
      <c r="G1520" s="209"/>
      <c r="H1520" s="209"/>
      <c r="I1520" s="209"/>
      <c r="J1520" s="209"/>
      <c r="K1520" s="209"/>
    </row>
    <row r="1521" spans="3:11" s="207" customFormat="1" ht="12.75">
      <c r="C1521" s="209"/>
      <c r="D1521" s="209"/>
      <c r="E1521" s="209"/>
      <c r="F1521" s="209"/>
      <c r="G1521" s="209"/>
      <c r="H1521" s="209"/>
      <c r="I1521" s="209"/>
      <c r="J1521" s="209"/>
      <c r="K1521" s="209"/>
    </row>
    <row r="1522" spans="3:11" s="207" customFormat="1" ht="12.75">
      <c r="C1522" s="209"/>
      <c r="D1522" s="209"/>
      <c r="E1522" s="209"/>
      <c r="F1522" s="209"/>
      <c r="G1522" s="209"/>
      <c r="H1522" s="209"/>
      <c r="I1522" s="209"/>
      <c r="J1522" s="209"/>
      <c r="K1522" s="209"/>
    </row>
    <row r="1523" spans="3:11" s="207" customFormat="1" ht="12.75">
      <c r="C1523" s="209"/>
      <c r="D1523" s="209"/>
      <c r="E1523" s="209"/>
      <c r="F1523" s="209"/>
      <c r="G1523" s="209"/>
      <c r="H1523" s="209"/>
      <c r="I1523" s="209"/>
      <c r="J1523" s="209"/>
      <c r="K1523" s="209"/>
    </row>
    <row r="1524" spans="3:11" s="207" customFormat="1" ht="12.75">
      <c r="C1524" s="209"/>
      <c r="D1524" s="209"/>
      <c r="E1524" s="209"/>
      <c r="F1524" s="209"/>
      <c r="G1524" s="209"/>
      <c r="H1524" s="209"/>
      <c r="I1524" s="209"/>
      <c r="J1524" s="209"/>
      <c r="K1524" s="209"/>
    </row>
    <row r="1525" spans="3:11" s="207" customFormat="1" ht="12.75">
      <c r="C1525" s="209"/>
      <c r="D1525" s="209"/>
      <c r="E1525" s="209"/>
      <c r="F1525" s="209"/>
      <c r="G1525" s="209"/>
      <c r="H1525" s="209"/>
      <c r="I1525" s="209"/>
      <c r="J1525" s="209"/>
      <c r="K1525" s="209"/>
    </row>
    <row r="1526" spans="3:11" s="207" customFormat="1" ht="12.75">
      <c r="C1526" s="209"/>
      <c r="D1526" s="209"/>
      <c r="E1526" s="209"/>
      <c r="F1526" s="209"/>
      <c r="G1526" s="209"/>
      <c r="H1526" s="209"/>
      <c r="I1526" s="209"/>
      <c r="J1526" s="209"/>
      <c r="K1526" s="209"/>
    </row>
    <row r="1527" spans="3:11" s="207" customFormat="1" ht="12.75">
      <c r="C1527" s="209"/>
      <c r="D1527" s="209"/>
      <c r="E1527" s="209"/>
      <c r="F1527" s="209"/>
      <c r="G1527" s="209"/>
      <c r="H1527" s="209"/>
      <c r="I1527" s="209"/>
      <c r="J1527" s="209"/>
      <c r="K1527" s="209"/>
    </row>
    <row r="1528" spans="3:11" s="207" customFormat="1" ht="12.75">
      <c r="C1528" s="209"/>
      <c r="D1528" s="209"/>
      <c r="E1528" s="209"/>
      <c r="F1528" s="209"/>
      <c r="G1528" s="209"/>
      <c r="H1528" s="209"/>
      <c r="I1528" s="209"/>
      <c r="J1528" s="209"/>
      <c r="K1528" s="209"/>
    </row>
    <row r="1529" spans="3:11" s="207" customFormat="1" ht="12.75">
      <c r="C1529" s="209"/>
      <c r="D1529" s="209"/>
      <c r="E1529" s="209"/>
      <c r="F1529" s="209"/>
      <c r="G1529" s="209"/>
      <c r="H1529" s="209"/>
      <c r="I1529" s="209"/>
      <c r="J1529" s="209"/>
      <c r="K1529" s="209"/>
    </row>
    <row r="1530" spans="3:11" s="207" customFormat="1" ht="12.75">
      <c r="C1530" s="209"/>
      <c r="D1530" s="209"/>
      <c r="E1530" s="209"/>
      <c r="F1530" s="209"/>
      <c r="G1530" s="209"/>
      <c r="H1530" s="209"/>
      <c r="I1530" s="209"/>
      <c r="J1530" s="209"/>
      <c r="K1530" s="209"/>
    </row>
    <row r="1531" spans="3:11" s="207" customFormat="1" ht="12.75">
      <c r="C1531" s="209"/>
      <c r="D1531" s="209"/>
      <c r="E1531" s="209"/>
      <c r="F1531" s="209"/>
      <c r="G1531" s="209"/>
      <c r="H1531" s="209"/>
      <c r="I1531" s="209"/>
      <c r="J1531" s="209"/>
      <c r="K1531" s="209"/>
    </row>
    <row r="1532" spans="3:11" s="207" customFormat="1" ht="12.75">
      <c r="C1532" s="209"/>
      <c r="D1532" s="209"/>
      <c r="E1532" s="209"/>
      <c r="F1532" s="209"/>
      <c r="G1532" s="209"/>
      <c r="H1532" s="209"/>
      <c r="I1532" s="209"/>
      <c r="J1532" s="209"/>
      <c r="K1532" s="209"/>
    </row>
    <row r="1533" spans="3:11" s="207" customFormat="1" ht="12.75">
      <c r="C1533" s="209"/>
      <c r="D1533" s="209"/>
      <c r="E1533" s="209"/>
      <c r="F1533" s="209"/>
      <c r="G1533" s="209"/>
      <c r="H1533" s="209"/>
      <c r="I1533" s="209"/>
      <c r="J1533" s="209"/>
      <c r="K1533" s="209"/>
    </row>
    <row r="1534" spans="3:11" s="207" customFormat="1" ht="12.75">
      <c r="C1534" s="209"/>
      <c r="D1534" s="209"/>
      <c r="E1534" s="209"/>
      <c r="F1534" s="209"/>
      <c r="G1534" s="209"/>
      <c r="H1534" s="209"/>
      <c r="I1534" s="209"/>
      <c r="J1534" s="209"/>
      <c r="K1534" s="209"/>
    </row>
    <row r="1535" spans="3:11" s="207" customFormat="1" ht="12.75">
      <c r="C1535" s="209"/>
      <c r="D1535" s="209"/>
      <c r="E1535" s="209"/>
      <c r="F1535" s="209"/>
      <c r="G1535" s="209"/>
      <c r="H1535" s="209"/>
      <c r="I1535" s="209"/>
      <c r="J1535" s="209"/>
      <c r="K1535" s="209"/>
    </row>
    <row r="1536" spans="3:11" s="207" customFormat="1" ht="12.75">
      <c r="C1536" s="209"/>
      <c r="D1536" s="209"/>
      <c r="E1536" s="209"/>
      <c r="F1536" s="209"/>
      <c r="G1536" s="209"/>
      <c r="H1536" s="209"/>
      <c r="I1536" s="209"/>
      <c r="J1536" s="209"/>
      <c r="K1536" s="209"/>
    </row>
    <row r="1537" spans="3:11" s="207" customFormat="1" ht="12.75">
      <c r="C1537" s="209"/>
      <c r="D1537" s="209"/>
      <c r="E1537" s="209"/>
      <c r="F1537" s="209"/>
      <c r="G1537" s="209"/>
      <c r="H1537" s="209"/>
      <c r="I1537" s="209"/>
      <c r="J1537" s="209"/>
      <c r="K1537" s="209"/>
    </row>
    <row r="1538" spans="3:11" s="207" customFormat="1" ht="12.75">
      <c r="C1538" s="209"/>
      <c r="D1538" s="209"/>
      <c r="E1538" s="209"/>
      <c r="F1538" s="209"/>
      <c r="G1538" s="209"/>
      <c r="H1538" s="209"/>
      <c r="I1538" s="209"/>
      <c r="J1538" s="209"/>
      <c r="K1538" s="209"/>
    </row>
    <row r="1539" spans="3:11" s="207" customFormat="1" ht="12.75">
      <c r="C1539" s="209"/>
      <c r="D1539" s="209"/>
      <c r="E1539" s="209"/>
      <c r="F1539" s="209"/>
      <c r="G1539" s="209"/>
      <c r="H1539" s="209"/>
      <c r="I1539" s="209"/>
      <c r="J1539" s="209"/>
      <c r="K1539" s="209"/>
    </row>
    <row r="1540" spans="3:11" s="207" customFormat="1" ht="12.75">
      <c r="C1540" s="209"/>
      <c r="D1540" s="209"/>
      <c r="E1540" s="209"/>
      <c r="F1540" s="209"/>
      <c r="G1540" s="209"/>
      <c r="H1540" s="209"/>
      <c r="I1540" s="209"/>
      <c r="J1540" s="209"/>
      <c r="K1540" s="209"/>
    </row>
    <row r="1541" spans="3:11" s="207" customFormat="1" ht="12.75">
      <c r="C1541" s="209"/>
      <c r="D1541" s="209"/>
      <c r="E1541" s="209"/>
      <c r="F1541" s="209"/>
      <c r="G1541" s="209"/>
      <c r="H1541" s="209"/>
      <c r="I1541" s="209"/>
      <c r="J1541" s="209"/>
      <c r="K1541" s="209"/>
    </row>
    <row r="1542" spans="3:11" s="207" customFormat="1" ht="12.75">
      <c r="C1542" s="209"/>
      <c r="D1542" s="209"/>
      <c r="E1542" s="209"/>
      <c r="F1542" s="209"/>
      <c r="G1542" s="209"/>
      <c r="H1542" s="209"/>
      <c r="I1542" s="209"/>
      <c r="J1542" s="209"/>
      <c r="K1542" s="209"/>
    </row>
    <row r="1543" spans="3:11" s="207" customFormat="1" ht="12.75">
      <c r="C1543" s="209"/>
      <c r="D1543" s="209"/>
      <c r="E1543" s="209"/>
      <c r="F1543" s="209"/>
      <c r="G1543" s="209"/>
      <c r="H1543" s="209"/>
      <c r="I1543" s="209"/>
      <c r="J1543" s="209"/>
      <c r="K1543" s="209"/>
    </row>
    <row r="1544" spans="3:11" s="207" customFormat="1" ht="12.75">
      <c r="C1544" s="209"/>
      <c r="D1544" s="209"/>
      <c r="E1544" s="209"/>
      <c r="F1544" s="209"/>
      <c r="G1544" s="209"/>
      <c r="H1544" s="209"/>
      <c r="I1544" s="209"/>
      <c r="J1544" s="209"/>
      <c r="K1544" s="209"/>
    </row>
    <row r="1545" spans="3:11" s="207" customFormat="1" ht="12.75">
      <c r="C1545" s="209"/>
      <c r="D1545" s="209"/>
      <c r="E1545" s="209"/>
      <c r="F1545" s="209"/>
      <c r="G1545" s="209"/>
      <c r="H1545" s="209"/>
      <c r="I1545" s="209"/>
      <c r="J1545" s="209"/>
      <c r="K1545" s="209"/>
    </row>
    <row r="1546" spans="3:11" s="207" customFormat="1" ht="12.75">
      <c r="C1546" s="209"/>
      <c r="D1546" s="209"/>
      <c r="E1546" s="209"/>
      <c r="F1546" s="209"/>
      <c r="G1546" s="209"/>
      <c r="H1546" s="209"/>
      <c r="I1546" s="209"/>
      <c r="J1546" s="209"/>
      <c r="K1546" s="209"/>
    </row>
    <row r="1547" spans="3:11" s="207" customFormat="1" ht="12.75">
      <c r="C1547" s="209"/>
      <c r="D1547" s="209"/>
      <c r="E1547" s="209"/>
      <c r="F1547" s="209"/>
      <c r="G1547" s="209"/>
      <c r="H1547" s="209"/>
      <c r="I1547" s="209"/>
      <c r="J1547" s="209"/>
      <c r="K1547" s="209"/>
    </row>
    <row r="1548" spans="3:11" s="207" customFormat="1" ht="12.75">
      <c r="C1548" s="209"/>
      <c r="D1548" s="209"/>
      <c r="E1548" s="209"/>
      <c r="F1548" s="209"/>
      <c r="G1548" s="209"/>
      <c r="H1548" s="209"/>
      <c r="I1548" s="209"/>
      <c r="J1548" s="209"/>
      <c r="K1548" s="209"/>
    </row>
    <row r="1549" spans="3:11" s="207" customFormat="1" ht="12.75">
      <c r="C1549" s="209"/>
      <c r="D1549" s="209"/>
      <c r="E1549" s="209"/>
      <c r="F1549" s="209"/>
      <c r="G1549" s="209"/>
      <c r="H1549" s="209"/>
      <c r="I1549" s="209"/>
      <c r="J1549" s="209"/>
      <c r="K1549" s="209"/>
    </row>
    <row r="1550" spans="3:11" s="207" customFormat="1" ht="12.75">
      <c r="C1550" s="209"/>
      <c r="D1550" s="209"/>
      <c r="E1550" s="209"/>
      <c r="F1550" s="209"/>
      <c r="G1550" s="209"/>
      <c r="H1550" s="209"/>
      <c r="I1550" s="209"/>
      <c r="J1550" s="209"/>
      <c r="K1550" s="209"/>
    </row>
    <row r="1551" spans="3:11" s="207" customFormat="1" ht="12.75">
      <c r="C1551" s="209"/>
      <c r="D1551" s="209"/>
      <c r="E1551" s="209"/>
      <c r="F1551" s="209"/>
      <c r="G1551" s="209"/>
      <c r="H1551" s="209"/>
      <c r="I1551" s="209"/>
      <c r="J1551" s="209"/>
      <c r="K1551" s="209"/>
    </row>
    <row r="1552" spans="3:11" s="207" customFormat="1" ht="12.75">
      <c r="C1552" s="209"/>
      <c r="D1552" s="209"/>
      <c r="E1552" s="209"/>
      <c r="F1552" s="209"/>
      <c r="G1552" s="209"/>
      <c r="H1552" s="209"/>
      <c r="I1552" s="209"/>
      <c r="J1552" s="209"/>
      <c r="K1552" s="209"/>
    </row>
    <row r="1553" spans="3:11" s="207" customFormat="1" ht="12.75">
      <c r="C1553" s="209"/>
      <c r="D1553" s="209"/>
      <c r="E1553" s="209"/>
      <c r="F1553" s="209"/>
      <c r="G1553" s="209"/>
      <c r="H1553" s="209"/>
      <c r="I1553" s="209"/>
      <c r="J1553" s="209"/>
      <c r="K1553" s="209"/>
    </row>
    <row r="1554" spans="3:11" s="207" customFormat="1" ht="12.75">
      <c r="C1554" s="209"/>
      <c r="D1554" s="209"/>
      <c r="E1554" s="209"/>
      <c r="F1554" s="209"/>
      <c r="G1554" s="209"/>
      <c r="H1554" s="209"/>
      <c r="I1554" s="209"/>
      <c r="J1554" s="209"/>
      <c r="K1554" s="209"/>
    </row>
    <row r="1555" spans="3:11" s="207" customFormat="1" ht="12.75">
      <c r="C1555" s="209"/>
      <c r="D1555" s="209"/>
      <c r="E1555" s="209"/>
      <c r="F1555" s="209"/>
      <c r="G1555" s="209"/>
      <c r="H1555" s="209"/>
      <c r="I1555" s="209"/>
      <c r="J1555" s="209"/>
      <c r="K1555" s="209"/>
    </row>
    <row r="1556" spans="3:11" s="207" customFormat="1" ht="12.75">
      <c r="C1556" s="209"/>
      <c r="D1556" s="209"/>
      <c r="E1556" s="209"/>
      <c r="F1556" s="209"/>
      <c r="G1556" s="209"/>
      <c r="H1556" s="209"/>
      <c r="I1556" s="209"/>
      <c r="J1556" s="209"/>
      <c r="K1556" s="209"/>
    </row>
    <row r="1557" spans="3:11" s="207" customFormat="1" ht="12.75">
      <c r="C1557" s="209"/>
      <c r="D1557" s="209"/>
      <c r="E1557" s="209"/>
      <c r="F1557" s="209"/>
      <c r="G1557" s="209"/>
      <c r="H1557" s="209"/>
      <c r="I1557" s="209"/>
      <c r="J1557" s="209"/>
      <c r="K1557" s="209"/>
    </row>
    <row r="1558" spans="3:11" s="207" customFormat="1" ht="12.75">
      <c r="C1558" s="209"/>
      <c r="D1558" s="209"/>
      <c r="E1558" s="209"/>
      <c r="F1558" s="209"/>
      <c r="G1558" s="209"/>
      <c r="H1558" s="209"/>
      <c r="I1558" s="209"/>
      <c r="J1558" s="209"/>
      <c r="K1558" s="209"/>
    </row>
    <row r="1559" spans="3:11" s="207" customFormat="1" ht="12.75">
      <c r="C1559" s="209"/>
      <c r="D1559" s="209"/>
      <c r="E1559" s="209"/>
      <c r="F1559" s="209"/>
      <c r="G1559" s="209"/>
      <c r="H1559" s="209"/>
      <c r="I1559" s="209"/>
      <c r="J1559" s="209"/>
      <c r="K1559" s="209"/>
    </row>
    <row r="1560" spans="3:11" s="207" customFormat="1" ht="12.75">
      <c r="C1560" s="209"/>
      <c r="D1560" s="209"/>
      <c r="E1560" s="209"/>
      <c r="F1560" s="209"/>
      <c r="G1560" s="209"/>
      <c r="H1560" s="209"/>
      <c r="I1560" s="209"/>
      <c r="J1560" s="209"/>
      <c r="K1560" s="209"/>
    </row>
    <row r="1561" spans="3:11" s="207" customFormat="1" ht="12.75">
      <c r="C1561" s="209"/>
      <c r="D1561" s="209"/>
      <c r="E1561" s="209"/>
      <c r="F1561" s="209"/>
      <c r="G1561" s="209"/>
      <c r="H1561" s="209"/>
      <c r="I1561" s="209"/>
      <c r="J1561" s="209"/>
      <c r="K1561" s="209"/>
    </row>
    <row r="1562" spans="3:11" s="207" customFormat="1" ht="12.75">
      <c r="C1562" s="209"/>
      <c r="D1562" s="209"/>
      <c r="E1562" s="209"/>
      <c r="F1562" s="209"/>
      <c r="G1562" s="209"/>
      <c r="H1562" s="209"/>
      <c r="I1562" s="209"/>
      <c r="J1562" s="209"/>
      <c r="K1562" s="209"/>
    </row>
    <row r="1563" spans="3:11" s="207" customFormat="1" ht="12.75">
      <c r="C1563" s="209"/>
      <c r="D1563" s="209"/>
      <c r="E1563" s="209"/>
      <c r="F1563" s="209"/>
      <c r="G1563" s="209"/>
      <c r="H1563" s="209"/>
      <c r="I1563" s="209"/>
      <c r="J1563" s="209"/>
      <c r="K1563" s="209"/>
    </row>
    <row r="1564" spans="3:11" s="207" customFormat="1" ht="12.75">
      <c r="C1564" s="209"/>
      <c r="D1564" s="209"/>
      <c r="E1564" s="209"/>
      <c r="F1564" s="209"/>
      <c r="G1564" s="209"/>
      <c r="H1564" s="209"/>
      <c r="I1564" s="209"/>
      <c r="J1564" s="209"/>
      <c r="K1564" s="209"/>
    </row>
    <row r="1565" spans="3:11" s="207" customFormat="1" ht="12.75">
      <c r="C1565" s="209"/>
      <c r="D1565" s="209"/>
      <c r="E1565" s="209"/>
      <c r="F1565" s="209"/>
      <c r="G1565" s="209"/>
      <c r="H1565" s="209"/>
      <c r="I1565" s="209"/>
      <c r="J1565" s="209"/>
      <c r="K1565" s="209"/>
    </row>
    <row r="1566" spans="3:11" s="207" customFormat="1" ht="12.75">
      <c r="C1566" s="209"/>
      <c r="D1566" s="209"/>
      <c r="E1566" s="209"/>
      <c r="F1566" s="209"/>
      <c r="G1566" s="209"/>
      <c r="H1566" s="209"/>
      <c r="I1566" s="209"/>
      <c r="J1566" s="209"/>
      <c r="K1566" s="209"/>
    </row>
    <row r="1567" spans="3:11" s="207" customFormat="1" ht="12.75">
      <c r="C1567" s="209"/>
      <c r="D1567" s="209"/>
      <c r="E1567" s="209"/>
      <c r="F1567" s="209"/>
      <c r="G1567" s="209"/>
      <c r="H1567" s="209"/>
      <c r="I1567" s="209"/>
      <c r="J1567" s="209"/>
      <c r="K1567" s="209"/>
    </row>
    <row r="1568" spans="3:11" s="207" customFormat="1" ht="12.75">
      <c r="C1568" s="209"/>
      <c r="D1568" s="209"/>
      <c r="E1568" s="209"/>
      <c r="F1568" s="209"/>
      <c r="G1568" s="209"/>
      <c r="H1568" s="209"/>
      <c r="I1568" s="209"/>
      <c r="J1568" s="209"/>
      <c r="K1568" s="209"/>
    </row>
    <row r="1569" spans="3:11" s="207" customFormat="1" ht="12.75">
      <c r="C1569" s="209"/>
      <c r="D1569" s="209"/>
      <c r="E1569" s="209"/>
      <c r="F1569" s="209"/>
      <c r="G1569" s="209"/>
      <c r="H1569" s="209"/>
      <c r="I1569" s="209"/>
      <c r="J1569" s="209"/>
      <c r="K1569" s="209"/>
    </row>
    <row r="1570" spans="3:11" s="207" customFormat="1" ht="12.75">
      <c r="C1570" s="209"/>
      <c r="D1570" s="209"/>
      <c r="E1570" s="209"/>
      <c r="F1570" s="209"/>
      <c r="G1570" s="209"/>
      <c r="H1570" s="209"/>
      <c r="I1570" s="209"/>
      <c r="J1570" s="209"/>
      <c r="K1570" s="209"/>
    </row>
    <row r="1571" spans="3:11" s="207" customFormat="1" ht="12.75">
      <c r="C1571" s="209"/>
      <c r="D1571" s="209"/>
      <c r="E1571" s="209"/>
      <c r="F1571" s="209"/>
      <c r="G1571" s="209"/>
      <c r="H1571" s="209"/>
      <c r="I1571" s="209"/>
      <c r="J1571" s="209"/>
      <c r="K1571" s="209"/>
    </row>
    <row r="1572" spans="3:11" s="207" customFormat="1" ht="12.75">
      <c r="C1572" s="209"/>
      <c r="D1572" s="209"/>
      <c r="E1572" s="209"/>
      <c r="F1572" s="209"/>
      <c r="G1572" s="209"/>
      <c r="H1572" s="209"/>
      <c r="I1572" s="209"/>
      <c r="J1572" s="209"/>
      <c r="K1572" s="209"/>
    </row>
    <row r="1573" spans="3:11" s="207" customFormat="1" ht="12.75">
      <c r="C1573" s="209"/>
      <c r="D1573" s="209"/>
      <c r="E1573" s="209"/>
      <c r="F1573" s="209"/>
      <c r="G1573" s="209"/>
      <c r="H1573" s="209"/>
      <c r="I1573" s="209"/>
      <c r="J1573" s="209"/>
      <c r="K1573" s="209"/>
    </row>
    <row r="1574" spans="3:11" s="207" customFormat="1" ht="12.75">
      <c r="C1574" s="209"/>
      <c r="D1574" s="209"/>
      <c r="E1574" s="209"/>
      <c r="F1574" s="209"/>
      <c r="G1574" s="209"/>
      <c r="H1574" s="209"/>
      <c r="I1574" s="209"/>
      <c r="J1574" s="209"/>
      <c r="K1574" s="209"/>
    </row>
    <row r="1575" spans="3:11" s="207" customFormat="1" ht="12.75">
      <c r="C1575" s="209"/>
      <c r="D1575" s="209"/>
      <c r="E1575" s="209"/>
      <c r="F1575" s="209"/>
      <c r="G1575" s="209"/>
      <c r="H1575" s="209"/>
      <c r="I1575" s="209"/>
      <c r="J1575" s="209"/>
      <c r="K1575" s="209"/>
    </row>
    <row r="1576" spans="3:11" s="207" customFormat="1" ht="12.75">
      <c r="C1576" s="209"/>
      <c r="D1576" s="209"/>
      <c r="E1576" s="209"/>
      <c r="F1576" s="209"/>
      <c r="G1576" s="209"/>
      <c r="H1576" s="209"/>
      <c r="I1576" s="209"/>
      <c r="J1576" s="209"/>
      <c r="K1576" s="209"/>
    </row>
    <row r="1577" spans="3:11" s="207" customFormat="1" ht="12.75">
      <c r="C1577" s="209"/>
      <c r="D1577" s="209"/>
      <c r="E1577" s="209"/>
      <c r="F1577" s="209"/>
      <c r="G1577" s="209"/>
      <c r="H1577" s="209"/>
      <c r="I1577" s="209"/>
      <c r="J1577" s="209"/>
      <c r="K1577" s="209"/>
    </row>
    <row r="1578" spans="3:11" s="207" customFormat="1" ht="12.75">
      <c r="C1578" s="209"/>
      <c r="D1578" s="209"/>
      <c r="E1578" s="209"/>
      <c r="F1578" s="209"/>
      <c r="G1578" s="209"/>
      <c r="H1578" s="209"/>
      <c r="I1578" s="209"/>
      <c r="J1578" s="209"/>
      <c r="K1578" s="209"/>
    </row>
    <row r="1579" spans="3:11" s="207" customFormat="1" ht="12.75">
      <c r="C1579" s="209"/>
      <c r="D1579" s="209"/>
      <c r="E1579" s="209"/>
      <c r="F1579" s="209"/>
      <c r="G1579" s="209"/>
      <c r="H1579" s="209"/>
      <c r="I1579" s="209"/>
      <c r="J1579" s="209"/>
      <c r="K1579" s="209"/>
    </row>
    <row r="1580" spans="3:11" s="207" customFormat="1" ht="12.75">
      <c r="C1580" s="209"/>
      <c r="D1580" s="209"/>
      <c r="E1580" s="209"/>
      <c r="F1580" s="209"/>
      <c r="G1580" s="209"/>
      <c r="H1580" s="209"/>
      <c r="I1580" s="209"/>
      <c r="J1580" s="209"/>
      <c r="K1580" s="209"/>
    </row>
    <row r="1581" spans="3:11" s="207" customFormat="1" ht="12.75">
      <c r="C1581" s="209"/>
      <c r="D1581" s="209"/>
      <c r="E1581" s="209"/>
      <c r="F1581" s="209"/>
      <c r="G1581" s="209"/>
      <c r="H1581" s="209"/>
      <c r="I1581" s="209"/>
      <c r="J1581" s="209"/>
      <c r="K1581" s="209"/>
    </row>
    <row r="1582" spans="3:11" s="207" customFormat="1" ht="12.75">
      <c r="C1582" s="209"/>
      <c r="D1582" s="209"/>
      <c r="E1582" s="209"/>
      <c r="F1582" s="209"/>
      <c r="G1582" s="209"/>
      <c r="H1582" s="209"/>
      <c r="I1582" s="209"/>
      <c r="J1582" s="209"/>
      <c r="K1582" s="209"/>
    </row>
    <row r="1583" spans="3:11" s="207" customFormat="1" ht="12.75">
      <c r="C1583" s="209"/>
      <c r="D1583" s="209"/>
      <c r="E1583" s="209"/>
      <c r="F1583" s="209"/>
      <c r="G1583" s="209"/>
      <c r="H1583" s="209"/>
      <c r="I1583" s="209"/>
      <c r="J1583" s="209"/>
      <c r="K1583" s="209"/>
    </row>
    <row r="1584" spans="3:11" s="207" customFormat="1" ht="12.75">
      <c r="C1584" s="209"/>
      <c r="D1584" s="209"/>
      <c r="E1584" s="209"/>
      <c r="F1584" s="209"/>
      <c r="G1584" s="209"/>
      <c r="H1584" s="209"/>
      <c r="I1584" s="209"/>
      <c r="J1584" s="209"/>
      <c r="K1584" s="209"/>
    </row>
    <row r="1585" spans="3:11" s="207" customFormat="1" ht="12.75">
      <c r="C1585" s="209"/>
      <c r="D1585" s="209"/>
      <c r="E1585" s="209"/>
      <c r="F1585" s="209"/>
      <c r="G1585" s="209"/>
      <c r="H1585" s="209"/>
      <c r="I1585" s="209"/>
      <c r="J1585" s="209"/>
      <c r="K1585" s="209"/>
    </row>
    <row r="1586" spans="3:11" s="207" customFormat="1" ht="12.75">
      <c r="C1586" s="209"/>
      <c r="D1586" s="209"/>
      <c r="E1586" s="209"/>
      <c r="F1586" s="209"/>
      <c r="G1586" s="209"/>
      <c r="H1586" s="209"/>
      <c r="I1586" s="209"/>
      <c r="J1586" s="209"/>
      <c r="K1586" s="209"/>
    </row>
    <row r="1587" spans="3:11" s="207" customFormat="1" ht="12.75">
      <c r="C1587" s="209"/>
      <c r="D1587" s="209"/>
      <c r="E1587" s="209"/>
      <c r="F1587" s="209"/>
      <c r="G1587" s="209"/>
      <c r="H1587" s="209"/>
      <c r="I1587" s="209"/>
      <c r="J1587" s="209"/>
      <c r="K1587" s="209"/>
    </row>
    <row r="1588" spans="3:11" s="207" customFormat="1" ht="12.75">
      <c r="C1588" s="209"/>
      <c r="D1588" s="209"/>
      <c r="E1588" s="209"/>
      <c r="F1588" s="209"/>
      <c r="G1588" s="209"/>
      <c r="H1588" s="209"/>
      <c r="I1588" s="209"/>
      <c r="J1588" s="209"/>
      <c r="K1588" s="209"/>
    </row>
    <row r="1589" spans="3:11" s="207" customFormat="1" ht="12.75">
      <c r="C1589" s="209"/>
      <c r="D1589" s="209"/>
      <c r="E1589" s="209"/>
      <c r="F1589" s="209"/>
      <c r="G1589" s="209"/>
      <c r="H1589" s="209"/>
      <c r="I1589" s="209"/>
      <c r="J1589" s="209"/>
      <c r="K1589" s="209"/>
    </row>
    <row r="1590" spans="3:11" s="207" customFormat="1" ht="12.75">
      <c r="C1590" s="209"/>
      <c r="D1590" s="209"/>
      <c r="E1590" s="209"/>
      <c r="F1590" s="209"/>
      <c r="G1590" s="209"/>
      <c r="H1590" s="209"/>
      <c r="I1590" s="209"/>
      <c r="J1590" s="209"/>
      <c r="K1590" s="209"/>
    </row>
    <row r="1591" spans="3:11" s="207" customFormat="1" ht="12.75">
      <c r="C1591" s="209"/>
      <c r="D1591" s="209"/>
      <c r="E1591" s="209"/>
      <c r="F1591" s="209"/>
      <c r="G1591" s="209"/>
      <c r="H1591" s="209"/>
      <c r="I1591" s="209"/>
      <c r="J1591" s="209"/>
      <c r="K1591" s="209"/>
    </row>
    <row r="1592" spans="3:11" s="207" customFormat="1" ht="12.75">
      <c r="C1592" s="209"/>
      <c r="D1592" s="209"/>
      <c r="E1592" s="209"/>
      <c r="F1592" s="209"/>
      <c r="G1592" s="209"/>
      <c r="H1592" s="209"/>
      <c r="I1592" s="209"/>
      <c r="J1592" s="209"/>
      <c r="K1592" s="209"/>
    </row>
    <row r="1593" spans="3:11" s="207" customFormat="1" ht="12.75">
      <c r="C1593" s="209"/>
      <c r="D1593" s="209"/>
      <c r="E1593" s="209"/>
      <c r="F1593" s="209"/>
      <c r="G1593" s="209"/>
      <c r="H1593" s="209"/>
      <c r="I1593" s="209"/>
      <c r="J1593" s="209"/>
      <c r="K1593" s="209"/>
    </row>
    <row r="1594" spans="3:11" s="207" customFormat="1" ht="12.75">
      <c r="C1594" s="209"/>
      <c r="D1594" s="209"/>
      <c r="E1594" s="209"/>
      <c r="F1594" s="209"/>
      <c r="G1594" s="209"/>
      <c r="H1594" s="209"/>
      <c r="I1594" s="209"/>
      <c r="J1594" s="209"/>
      <c r="K1594" s="209"/>
    </row>
    <row r="1595" spans="3:11" s="207" customFormat="1" ht="12.75">
      <c r="C1595" s="209"/>
      <c r="D1595" s="209"/>
      <c r="E1595" s="209"/>
      <c r="F1595" s="209"/>
      <c r="G1595" s="209"/>
      <c r="H1595" s="209"/>
      <c r="I1595" s="209"/>
      <c r="J1595" s="209"/>
      <c r="K1595" s="209"/>
    </row>
    <row r="1596" spans="3:11" s="207" customFormat="1" ht="12.75">
      <c r="C1596" s="209"/>
      <c r="D1596" s="209"/>
      <c r="E1596" s="209"/>
      <c r="F1596" s="209"/>
      <c r="G1596" s="209"/>
      <c r="H1596" s="209"/>
      <c r="I1596" s="209"/>
      <c r="J1596" s="209"/>
      <c r="K1596" s="209"/>
    </row>
    <row r="1597" spans="3:11" s="207" customFormat="1" ht="12.75">
      <c r="C1597" s="209"/>
      <c r="D1597" s="209"/>
      <c r="E1597" s="209"/>
      <c r="F1597" s="209"/>
      <c r="G1597" s="209"/>
      <c r="H1597" s="209"/>
      <c r="I1597" s="209"/>
      <c r="J1597" s="209"/>
      <c r="K1597" s="209"/>
    </row>
    <row r="1598" spans="3:11" s="207" customFormat="1" ht="12.75">
      <c r="C1598" s="209"/>
      <c r="D1598" s="209"/>
      <c r="E1598" s="209"/>
      <c r="F1598" s="209"/>
      <c r="G1598" s="209"/>
      <c r="H1598" s="209"/>
      <c r="I1598" s="209"/>
      <c r="J1598" s="209"/>
      <c r="K1598" s="209"/>
    </row>
    <row r="1599" spans="3:11" s="207" customFormat="1" ht="12.75">
      <c r="C1599" s="209"/>
      <c r="D1599" s="209"/>
      <c r="E1599" s="209"/>
      <c r="F1599" s="209"/>
      <c r="G1599" s="209"/>
      <c r="H1599" s="209"/>
      <c r="I1599" s="209"/>
      <c r="J1599" s="209"/>
      <c r="K1599" s="209"/>
    </row>
    <row r="1600" spans="3:11" s="207" customFormat="1" ht="12.75">
      <c r="C1600" s="209"/>
      <c r="D1600" s="209"/>
      <c r="E1600" s="209"/>
      <c r="F1600" s="209"/>
      <c r="G1600" s="209"/>
      <c r="H1600" s="209"/>
      <c r="I1600" s="209"/>
      <c r="J1600" s="209"/>
      <c r="K1600" s="209"/>
    </row>
    <row r="1601" spans="3:11" s="207" customFormat="1" ht="12.75">
      <c r="C1601" s="209"/>
      <c r="D1601" s="209"/>
      <c r="E1601" s="209"/>
      <c r="F1601" s="209"/>
      <c r="G1601" s="209"/>
      <c r="H1601" s="209"/>
      <c r="I1601" s="209"/>
      <c r="J1601" s="209"/>
      <c r="K1601" s="209"/>
    </row>
    <row r="1602" spans="3:11" s="207" customFormat="1" ht="12.75">
      <c r="C1602" s="209"/>
      <c r="D1602" s="209"/>
      <c r="E1602" s="209"/>
      <c r="F1602" s="209"/>
      <c r="G1602" s="209"/>
      <c r="H1602" s="209"/>
      <c r="I1602" s="209"/>
      <c r="J1602" s="209"/>
      <c r="K1602" s="209"/>
    </row>
    <row r="1603" spans="3:11" s="207" customFormat="1" ht="12.75">
      <c r="C1603" s="209"/>
      <c r="D1603" s="209"/>
      <c r="E1603" s="209"/>
      <c r="F1603" s="209"/>
      <c r="G1603" s="209"/>
      <c r="H1603" s="209"/>
      <c r="I1603" s="209"/>
      <c r="J1603" s="209"/>
      <c r="K1603" s="209"/>
    </row>
    <row r="1604" spans="3:11" s="207" customFormat="1" ht="12.75">
      <c r="C1604" s="209"/>
      <c r="D1604" s="209"/>
      <c r="E1604" s="209"/>
      <c r="F1604" s="209"/>
      <c r="G1604" s="209"/>
      <c r="H1604" s="209"/>
      <c r="I1604" s="209"/>
      <c r="J1604" s="209"/>
      <c r="K1604" s="209"/>
    </row>
    <row r="1605" spans="3:11" s="207" customFormat="1" ht="12.75">
      <c r="C1605" s="209"/>
      <c r="D1605" s="209"/>
      <c r="E1605" s="209"/>
      <c r="F1605" s="209"/>
      <c r="G1605" s="209"/>
      <c r="H1605" s="209"/>
      <c r="I1605" s="209"/>
      <c r="J1605" s="209"/>
      <c r="K1605" s="209"/>
    </row>
    <row r="1606" spans="3:11" s="207" customFormat="1" ht="12.75">
      <c r="C1606" s="209"/>
      <c r="D1606" s="209"/>
      <c r="E1606" s="209"/>
      <c r="F1606" s="209"/>
      <c r="G1606" s="209"/>
      <c r="H1606" s="209"/>
      <c r="I1606" s="209"/>
      <c r="J1606" s="209"/>
      <c r="K1606" s="209"/>
    </row>
    <row r="1607" spans="3:11" s="207" customFormat="1" ht="12.75">
      <c r="C1607" s="209"/>
      <c r="D1607" s="209"/>
      <c r="E1607" s="209"/>
      <c r="F1607" s="209"/>
      <c r="G1607" s="209"/>
      <c r="H1607" s="209"/>
      <c r="I1607" s="209"/>
      <c r="J1607" s="209"/>
      <c r="K1607" s="209"/>
    </row>
    <row r="1608" spans="3:11" s="207" customFormat="1" ht="12.75">
      <c r="C1608" s="209"/>
      <c r="D1608" s="209"/>
      <c r="E1608" s="209"/>
      <c r="F1608" s="209"/>
      <c r="G1608" s="209"/>
      <c r="H1608" s="209"/>
      <c r="I1608" s="209"/>
      <c r="J1608" s="209"/>
      <c r="K1608" s="209"/>
    </row>
    <row r="1609" spans="3:11" s="207" customFormat="1" ht="12.75">
      <c r="C1609" s="209"/>
      <c r="D1609" s="209"/>
      <c r="E1609" s="209"/>
      <c r="F1609" s="209"/>
      <c r="G1609" s="209"/>
      <c r="H1609" s="209"/>
      <c r="I1609" s="209"/>
      <c r="J1609" s="209"/>
      <c r="K1609" s="209"/>
    </row>
    <row r="1610" spans="3:11" s="207" customFormat="1" ht="12.75">
      <c r="C1610" s="209"/>
      <c r="D1610" s="209"/>
      <c r="E1610" s="209"/>
      <c r="F1610" s="209"/>
      <c r="G1610" s="209"/>
      <c r="H1610" s="209"/>
      <c r="I1610" s="209"/>
      <c r="J1610" s="209"/>
      <c r="K1610" s="209"/>
    </row>
    <row r="1611" spans="3:11" s="207" customFormat="1" ht="12.75">
      <c r="C1611" s="209"/>
      <c r="D1611" s="209"/>
      <c r="E1611" s="209"/>
      <c r="F1611" s="209"/>
      <c r="G1611" s="209"/>
      <c r="H1611" s="209"/>
      <c r="I1611" s="209"/>
      <c r="J1611" s="209"/>
      <c r="K1611" s="209"/>
    </row>
    <row r="1612" spans="3:11" s="207" customFormat="1" ht="12.75">
      <c r="C1612" s="209"/>
      <c r="D1612" s="209"/>
      <c r="E1612" s="209"/>
      <c r="F1612" s="209"/>
      <c r="G1612" s="209"/>
      <c r="H1612" s="209"/>
      <c r="I1612" s="209"/>
      <c r="J1612" s="209"/>
      <c r="K1612" s="209"/>
    </row>
    <row r="1613" spans="3:11" s="207" customFormat="1" ht="12.75">
      <c r="C1613" s="209"/>
      <c r="D1613" s="209"/>
      <c r="E1613" s="209"/>
      <c r="F1613" s="209"/>
      <c r="G1613" s="209"/>
      <c r="H1613" s="209"/>
      <c r="I1613" s="209"/>
      <c r="J1613" s="209"/>
      <c r="K1613" s="209"/>
    </row>
    <row r="1614" spans="3:11" s="207" customFormat="1" ht="12.75">
      <c r="C1614" s="209"/>
      <c r="D1614" s="209"/>
      <c r="E1614" s="209"/>
      <c r="F1614" s="209"/>
      <c r="G1614" s="209"/>
      <c r="H1614" s="209"/>
      <c r="I1614" s="209"/>
      <c r="J1614" s="209"/>
      <c r="K1614" s="209"/>
    </row>
    <row r="1615" spans="3:11" s="207" customFormat="1" ht="12.75">
      <c r="C1615" s="209"/>
      <c r="D1615" s="209"/>
      <c r="E1615" s="209"/>
      <c r="F1615" s="209"/>
      <c r="G1615" s="209"/>
      <c r="H1615" s="209"/>
      <c r="I1615" s="209"/>
      <c r="J1615" s="209"/>
      <c r="K1615" s="209"/>
    </row>
    <row r="1616" spans="3:11" s="207" customFormat="1" ht="12.75">
      <c r="C1616" s="209"/>
      <c r="D1616" s="209"/>
      <c r="E1616" s="209"/>
      <c r="F1616" s="209"/>
      <c r="G1616" s="209"/>
      <c r="H1616" s="209"/>
      <c r="I1616" s="209"/>
      <c r="J1616" s="209"/>
      <c r="K1616" s="209"/>
    </row>
    <row r="1617" spans="3:11" s="207" customFormat="1" ht="12.75">
      <c r="C1617" s="209"/>
      <c r="D1617" s="209"/>
      <c r="E1617" s="209"/>
      <c r="F1617" s="209"/>
      <c r="G1617" s="209"/>
      <c r="H1617" s="209"/>
      <c r="I1617" s="209"/>
      <c r="J1617" s="209"/>
      <c r="K1617" s="209"/>
    </row>
    <row r="1618" spans="3:11" s="207" customFormat="1" ht="12.75">
      <c r="C1618" s="209"/>
      <c r="D1618" s="209"/>
      <c r="E1618" s="209"/>
      <c r="F1618" s="209"/>
      <c r="G1618" s="209"/>
      <c r="H1618" s="209"/>
      <c r="I1618" s="209"/>
      <c r="J1618" s="209"/>
      <c r="K1618" s="209"/>
    </row>
    <row r="1619" spans="3:11" s="207" customFormat="1" ht="12.75">
      <c r="C1619" s="209"/>
      <c r="D1619" s="209"/>
      <c r="E1619" s="209"/>
      <c r="F1619" s="209"/>
      <c r="G1619" s="209"/>
      <c r="H1619" s="209"/>
      <c r="I1619" s="209"/>
      <c r="J1619" s="209"/>
      <c r="K1619" s="209"/>
    </row>
    <row r="1620" spans="3:11" s="207" customFormat="1" ht="12.75">
      <c r="C1620" s="209"/>
      <c r="D1620" s="209"/>
      <c r="E1620" s="209"/>
      <c r="F1620" s="209"/>
      <c r="G1620" s="209"/>
      <c r="H1620" s="209"/>
      <c r="I1620" s="209"/>
      <c r="J1620" s="209"/>
      <c r="K1620" s="209"/>
    </row>
    <row r="1621" spans="3:11" s="207" customFormat="1" ht="12.75">
      <c r="C1621" s="209"/>
      <c r="D1621" s="209"/>
      <c r="E1621" s="209"/>
      <c r="F1621" s="209"/>
      <c r="G1621" s="209"/>
      <c r="H1621" s="209"/>
      <c r="I1621" s="209"/>
      <c r="J1621" s="209"/>
      <c r="K1621" s="209"/>
    </row>
    <row r="1622" spans="3:11" s="207" customFormat="1" ht="12.75">
      <c r="C1622" s="209"/>
      <c r="D1622" s="209"/>
      <c r="E1622" s="209"/>
      <c r="F1622" s="209"/>
      <c r="G1622" s="209"/>
      <c r="H1622" s="209"/>
      <c r="I1622" s="209"/>
      <c r="J1622" s="209"/>
      <c r="K1622" s="209"/>
    </row>
    <row r="1623" spans="3:11" s="207" customFormat="1" ht="12.75">
      <c r="C1623" s="209"/>
      <c r="D1623" s="209"/>
      <c r="E1623" s="209"/>
      <c r="F1623" s="209"/>
      <c r="G1623" s="209"/>
      <c r="H1623" s="209"/>
      <c r="I1623" s="209"/>
      <c r="J1623" s="209"/>
      <c r="K1623" s="209"/>
    </row>
    <row r="1624" spans="3:11" s="207" customFormat="1" ht="12.75">
      <c r="C1624" s="209"/>
      <c r="D1624" s="209"/>
      <c r="E1624" s="209"/>
      <c r="F1624" s="209"/>
      <c r="G1624" s="209"/>
      <c r="H1624" s="209"/>
      <c r="I1624" s="209"/>
      <c r="J1624" s="209"/>
      <c r="K1624" s="209"/>
    </row>
    <row r="1625" spans="3:11" s="207" customFormat="1" ht="12.75">
      <c r="C1625" s="209"/>
      <c r="D1625" s="209"/>
      <c r="E1625" s="209"/>
      <c r="F1625" s="209"/>
      <c r="G1625" s="209"/>
      <c r="H1625" s="209"/>
      <c r="I1625" s="209"/>
      <c r="J1625" s="209"/>
      <c r="K1625" s="209"/>
    </row>
    <row r="1626" spans="3:11" s="207" customFormat="1" ht="12.75">
      <c r="C1626" s="209"/>
      <c r="D1626" s="209"/>
      <c r="E1626" s="209"/>
      <c r="F1626" s="209"/>
      <c r="G1626" s="209"/>
      <c r="H1626" s="209"/>
      <c r="I1626" s="209"/>
      <c r="J1626" s="209"/>
      <c r="K1626" s="209"/>
    </row>
    <row r="1627" spans="3:11" s="207" customFormat="1" ht="12.75">
      <c r="C1627" s="209"/>
      <c r="D1627" s="209"/>
      <c r="E1627" s="209"/>
      <c r="F1627" s="209"/>
      <c r="G1627" s="209"/>
      <c r="H1627" s="209"/>
      <c r="I1627" s="209"/>
      <c r="J1627" s="209"/>
      <c r="K1627" s="209"/>
    </row>
    <row r="1628" spans="3:11" s="207" customFormat="1" ht="12.75">
      <c r="C1628" s="209"/>
      <c r="D1628" s="209"/>
      <c r="E1628" s="209"/>
      <c r="F1628" s="209"/>
      <c r="G1628" s="209"/>
      <c r="H1628" s="209"/>
      <c r="I1628" s="209"/>
      <c r="J1628" s="209"/>
      <c r="K1628" s="209"/>
    </row>
    <row r="1629" spans="3:11" s="207" customFormat="1" ht="12.75">
      <c r="C1629" s="209"/>
      <c r="D1629" s="209"/>
      <c r="E1629" s="209"/>
      <c r="F1629" s="209"/>
      <c r="G1629" s="209"/>
      <c r="H1629" s="209"/>
      <c r="I1629" s="209"/>
      <c r="J1629" s="209"/>
      <c r="K1629" s="209"/>
    </row>
    <row r="1630" spans="3:11" s="207" customFormat="1" ht="12.75">
      <c r="C1630" s="209"/>
      <c r="D1630" s="209"/>
      <c r="E1630" s="209"/>
      <c r="F1630" s="209"/>
      <c r="G1630" s="209"/>
      <c r="H1630" s="209"/>
      <c r="I1630" s="209"/>
      <c r="J1630" s="209"/>
      <c r="K1630" s="209"/>
    </row>
    <row r="1631" spans="3:11" s="207" customFormat="1" ht="12.75">
      <c r="C1631" s="209"/>
      <c r="D1631" s="209"/>
      <c r="E1631" s="209"/>
      <c r="F1631" s="209"/>
      <c r="G1631" s="209"/>
      <c r="H1631" s="209"/>
      <c r="I1631" s="209"/>
      <c r="J1631" s="209"/>
      <c r="K1631" s="209"/>
    </row>
    <row r="1632" spans="3:11" s="207" customFormat="1" ht="12.75">
      <c r="C1632" s="209"/>
      <c r="D1632" s="209"/>
      <c r="E1632" s="209"/>
      <c r="F1632" s="209"/>
      <c r="G1632" s="209"/>
      <c r="H1632" s="209"/>
      <c r="I1632" s="209"/>
      <c r="J1632" s="209"/>
      <c r="K1632" s="209"/>
    </row>
    <row r="1633" spans="3:11" s="207" customFormat="1" ht="12.75">
      <c r="C1633" s="209"/>
      <c r="D1633" s="209"/>
      <c r="E1633" s="209"/>
      <c r="F1633" s="209"/>
      <c r="G1633" s="209"/>
      <c r="H1633" s="209"/>
      <c r="I1633" s="209"/>
      <c r="J1633" s="209"/>
      <c r="K1633" s="209"/>
    </row>
    <row r="1634" spans="3:11" s="207" customFormat="1" ht="12.75">
      <c r="C1634" s="209"/>
      <c r="D1634" s="209"/>
      <c r="E1634" s="209"/>
      <c r="F1634" s="209"/>
      <c r="G1634" s="209"/>
      <c r="H1634" s="209"/>
      <c r="I1634" s="209"/>
      <c r="J1634" s="209"/>
      <c r="K1634" s="209"/>
    </row>
    <row r="1635" spans="3:11" s="207" customFormat="1" ht="12.75">
      <c r="C1635" s="209"/>
      <c r="D1635" s="209"/>
      <c r="E1635" s="209"/>
      <c r="F1635" s="209"/>
      <c r="G1635" s="209"/>
      <c r="H1635" s="209"/>
      <c r="I1635" s="209"/>
      <c r="J1635" s="209"/>
      <c r="K1635" s="209"/>
    </row>
    <row r="1636" spans="3:11" s="207" customFormat="1" ht="12.75">
      <c r="C1636" s="209"/>
      <c r="D1636" s="209"/>
      <c r="E1636" s="209"/>
      <c r="F1636" s="209"/>
      <c r="G1636" s="209"/>
      <c r="H1636" s="209"/>
      <c r="I1636" s="209"/>
      <c r="J1636" s="209"/>
      <c r="K1636" s="209"/>
    </row>
    <row r="1637" spans="3:11" s="207" customFormat="1" ht="12.75">
      <c r="C1637" s="209"/>
      <c r="D1637" s="209"/>
      <c r="E1637" s="209"/>
      <c r="F1637" s="209"/>
      <c r="G1637" s="209"/>
      <c r="H1637" s="209"/>
      <c r="I1637" s="209"/>
      <c r="J1637" s="209"/>
      <c r="K1637" s="209"/>
    </row>
    <row r="1638" spans="3:11" s="207" customFormat="1" ht="12.75">
      <c r="C1638" s="209"/>
      <c r="D1638" s="209"/>
      <c r="E1638" s="209"/>
      <c r="F1638" s="209"/>
      <c r="G1638" s="209"/>
      <c r="H1638" s="209"/>
      <c r="I1638" s="209"/>
      <c r="J1638" s="209"/>
      <c r="K1638" s="209"/>
    </row>
    <row r="1639" spans="3:11" s="207" customFormat="1" ht="12.75">
      <c r="C1639" s="209"/>
      <c r="D1639" s="209"/>
      <c r="E1639" s="209"/>
      <c r="F1639" s="209"/>
      <c r="G1639" s="209"/>
      <c r="H1639" s="209"/>
      <c r="I1639" s="209"/>
      <c r="J1639" s="209"/>
      <c r="K1639" s="209"/>
    </row>
    <row r="1640" spans="3:11" s="207" customFormat="1" ht="12.75">
      <c r="C1640" s="209"/>
      <c r="D1640" s="209"/>
      <c r="E1640" s="209"/>
      <c r="F1640" s="209"/>
      <c r="G1640" s="209"/>
      <c r="H1640" s="209"/>
      <c r="I1640" s="209"/>
      <c r="J1640" s="209"/>
      <c r="K1640" s="209"/>
    </row>
    <row r="1641" spans="3:11" s="207" customFormat="1" ht="12.75">
      <c r="C1641" s="209"/>
      <c r="D1641" s="209"/>
      <c r="E1641" s="209"/>
      <c r="F1641" s="209"/>
      <c r="G1641" s="209"/>
      <c r="H1641" s="209"/>
      <c r="I1641" s="209"/>
      <c r="J1641" s="209"/>
      <c r="K1641" s="209"/>
    </row>
    <row r="1642" spans="3:11" s="207" customFormat="1" ht="12.75">
      <c r="C1642" s="209"/>
      <c r="D1642" s="209"/>
      <c r="E1642" s="209"/>
      <c r="F1642" s="209"/>
      <c r="G1642" s="209"/>
      <c r="H1642" s="209"/>
      <c r="I1642" s="209"/>
      <c r="J1642" s="209"/>
      <c r="K1642" s="209"/>
    </row>
    <row r="1643" spans="3:11" s="207" customFormat="1" ht="12.75">
      <c r="C1643" s="209"/>
      <c r="D1643" s="209"/>
      <c r="E1643" s="209"/>
      <c r="F1643" s="209"/>
      <c r="G1643" s="209"/>
      <c r="H1643" s="209"/>
      <c r="I1643" s="209"/>
      <c r="J1643" s="209"/>
      <c r="K1643" s="209"/>
    </row>
    <row r="1644" spans="3:11" s="207" customFormat="1" ht="12.75">
      <c r="C1644" s="209"/>
      <c r="D1644" s="209"/>
      <c r="E1644" s="209"/>
      <c r="F1644" s="209"/>
      <c r="G1644" s="209"/>
      <c r="H1644" s="209"/>
      <c r="I1644" s="209"/>
      <c r="J1644" s="209"/>
      <c r="K1644" s="209"/>
    </row>
    <row r="1645" spans="3:11" s="207" customFormat="1" ht="12.75">
      <c r="C1645" s="209"/>
      <c r="D1645" s="209"/>
      <c r="E1645" s="209"/>
      <c r="F1645" s="209"/>
      <c r="G1645" s="209"/>
      <c r="H1645" s="209"/>
      <c r="I1645" s="209"/>
      <c r="J1645" s="209"/>
      <c r="K1645" s="209"/>
    </row>
    <row r="1646" spans="3:11" s="207" customFormat="1" ht="12.75">
      <c r="C1646" s="209"/>
      <c r="D1646" s="209"/>
      <c r="E1646" s="209"/>
      <c r="F1646" s="209"/>
      <c r="G1646" s="209"/>
      <c r="H1646" s="209"/>
      <c r="I1646" s="209"/>
      <c r="J1646" s="209"/>
      <c r="K1646" s="209"/>
    </row>
    <row r="1647" spans="3:11" s="207" customFormat="1" ht="12.75">
      <c r="C1647" s="209"/>
      <c r="D1647" s="209"/>
      <c r="E1647" s="209"/>
      <c r="F1647" s="209"/>
      <c r="G1647" s="209"/>
      <c r="H1647" s="209"/>
      <c r="I1647" s="209"/>
      <c r="J1647" s="209"/>
      <c r="K1647" s="209"/>
    </row>
    <row r="1648" spans="3:11" s="207" customFormat="1" ht="12.75">
      <c r="C1648" s="209"/>
      <c r="D1648" s="209"/>
      <c r="E1648" s="209"/>
      <c r="F1648" s="209"/>
      <c r="G1648" s="209"/>
      <c r="H1648" s="209"/>
      <c r="I1648" s="209"/>
      <c r="J1648" s="209"/>
      <c r="K1648" s="209"/>
    </row>
    <row r="1649" spans="3:11" s="207" customFormat="1" ht="12.75">
      <c r="C1649" s="209"/>
      <c r="D1649" s="209"/>
      <c r="E1649" s="209"/>
      <c r="F1649" s="209"/>
      <c r="G1649" s="209"/>
      <c r="H1649" s="209"/>
      <c r="I1649" s="209"/>
      <c r="J1649" s="209"/>
      <c r="K1649" s="209"/>
    </row>
    <row r="1650" spans="3:11" s="207" customFormat="1" ht="12.75">
      <c r="C1650" s="209"/>
      <c r="D1650" s="209"/>
      <c r="E1650" s="209"/>
      <c r="F1650" s="209"/>
      <c r="G1650" s="209"/>
      <c r="H1650" s="209"/>
      <c r="I1650" s="209"/>
      <c r="J1650" s="209"/>
      <c r="K1650" s="209"/>
    </row>
    <row r="1651" spans="3:11" s="207" customFormat="1" ht="12.75">
      <c r="C1651" s="209"/>
      <c r="D1651" s="209"/>
      <c r="E1651" s="209"/>
      <c r="F1651" s="209"/>
      <c r="G1651" s="209"/>
      <c r="H1651" s="209"/>
      <c r="I1651" s="209"/>
      <c r="J1651" s="209"/>
      <c r="K1651" s="209"/>
    </row>
    <row r="1652" spans="3:11" s="207" customFormat="1" ht="12.75">
      <c r="C1652" s="209"/>
      <c r="D1652" s="209"/>
      <c r="E1652" s="209"/>
      <c r="F1652" s="209"/>
      <c r="G1652" s="209"/>
      <c r="H1652" s="209"/>
      <c r="I1652" s="209"/>
      <c r="J1652" s="209"/>
      <c r="K1652" s="209"/>
    </row>
    <row r="1653" spans="3:11" s="207" customFormat="1" ht="12.75">
      <c r="C1653" s="209"/>
      <c r="D1653" s="209"/>
      <c r="E1653" s="209"/>
      <c r="F1653" s="209"/>
      <c r="G1653" s="209"/>
      <c r="H1653" s="209"/>
      <c r="I1653" s="209"/>
      <c r="J1653" s="209"/>
      <c r="K1653" s="209"/>
    </row>
    <row r="1654" spans="3:11" s="207" customFormat="1" ht="12.75">
      <c r="C1654" s="209"/>
      <c r="D1654" s="209"/>
      <c r="E1654" s="209"/>
      <c r="F1654" s="209"/>
      <c r="G1654" s="209"/>
      <c r="H1654" s="209"/>
      <c r="I1654" s="209"/>
      <c r="J1654" s="209"/>
      <c r="K1654" s="209"/>
    </row>
    <row r="1655" spans="3:11" s="207" customFormat="1" ht="12.75">
      <c r="C1655" s="209"/>
      <c r="D1655" s="209"/>
      <c r="E1655" s="209"/>
      <c r="F1655" s="209"/>
      <c r="G1655" s="209"/>
      <c r="H1655" s="209"/>
      <c r="I1655" s="209"/>
      <c r="J1655" s="209"/>
      <c r="K1655" s="209"/>
    </row>
    <row r="1656" spans="3:11" s="207" customFormat="1" ht="12.75">
      <c r="C1656" s="209"/>
      <c r="D1656" s="209"/>
      <c r="E1656" s="209"/>
      <c r="F1656" s="209"/>
      <c r="G1656" s="209"/>
      <c r="H1656" s="209"/>
      <c r="I1656" s="209"/>
      <c r="J1656" s="209"/>
      <c r="K1656" s="209"/>
    </row>
    <row r="1657" spans="3:11" s="207" customFormat="1" ht="12.75">
      <c r="C1657" s="209"/>
      <c r="D1657" s="209"/>
      <c r="E1657" s="209"/>
      <c r="F1657" s="209"/>
      <c r="G1657" s="209"/>
      <c r="H1657" s="209"/>
      <c r="I1657" s="209"/>
      <c r="J1657" s="209"/>
      <c r="K1657" s="209"/>
    </row>
    <row r="1658" spans="3:11" s="207" customFormat="1" ht="12.75">
      <c r="C1658" s="209"/>
      <c r="D1658" s="209"/>
      <c r="E1658" s="209"/>
      <c r="F1658" s="209"/>
      <c r="G1658" s="209"/>
      <c r="H1658" s="209"/>
      <c r="I1658" s="209"/>
      <c r="J1658" s="209"/>
      <c r="K1658" s="209"/>
    </row>
    <row r="1659" spans="3:11" s="207" customFormat="1" ht="12.75">
      <c r="C1659" s="209"/>
      <c r="D1659" s="209"/>
      <c r="E1659" s="209"/>
      <c r="F1659" s="209"/>
      <c r="G1659" s="209"/>
      <c r="H1659" s="209"/>
      <c r="I1659" s="209"/>
      <c r="J1659" s="209"/>
      <c r="K1659" s="209"/>
    </row>
    <row r="1660" spans="3:11" s="207" customFormat="1" ht="12.75">
      <c r="C1660" s="209"/>
      <c r="D1660" s="209"/>
      <c r="E1660" s="209"/>
      <c r="F1660" s="209"/>
      <c r="G1660" s="209"/>
      <c r="H1660" s="209"/>
      <c r="I1660" s="209"/>
      <c r="J1660" s="209"/>
      <c r="K1660" s="209"/>
    </row>
    <row r="1661" spans="3:11" s="207" customFormat="1" ht="12.75">
      <c r="C1661" s="209"/>
      <c r="D1661" s="209"/>
      <c r="E1661" s="209"/>
      <c r="F1661" s="209"/>
      <c r="G1661" s="209"/>
      <c r="H1661" s="209"/>
      <c r="I1661" s="209"/>
      <c r="J1661" s="209"/>
      <c r="K1661" s="209"/>
    </row>
    <row r="1662" spans="3:11" s="207" customFormat="1" ht="12.75">
      <c r="C1662" s="209"/>
      <c r="D1662" s="209"/>
      <c r="E1662" s="209"/>
      <c r="F1662" s="209"/>
      <c r="G1662" s="209"/>
      <c r="H1662" s="209"/>
      <c r="I1662" s="209"/>
      <c r="J1662" s="209"/>
      <c r="K1662" s="209"/>
    </row>
    <row r="1663" spans="3:11" s="207" customFormat="1" ht="12.75">
      <c r="C1663" s="209"/>
      <c r="D1663" s="209"/>
      <c r="E1663" s="209"/>
      <c r="F1663" s="209"/>
      <c r="G1663" s="209"/>
      <c r="H1663" s="209"/>
      <c r="I1663" s="209"/>
      <c r="J1663" s="209"/>
      <c r="K1663" s="209"/>
    </row>
    <row r="1664" spans="3:11" s="207" customFormat="1" ht="12.75">
      <c r="C1664" s="209"/>
      <c r="D1664" s="209"/>
      <c r="E1664" s="209"/>
      <c r="F1664" s="209"/>
      <c r="G1664" s="209"/>
      <c r="H1664" s="209"/>
      <c r="I1664" s="209"/>
      <c r="J1664" s="209"/>
      <c r="K1664" s="209"/>
    </row>
    <row r="1665" spans="3:11" s="207" customFormat="1" ht="12.75">
      <c r="C1665" s="209"/>
      <c r="D1665" s="209"/>
      <c r="E1665" s="209"/>
      <c r="F1665" s="209"/>
      <c r="G1665" s="209"/>
      <c r="H1665" s="209"/>
      <c r="I1665" s="209"/>
      <c r="J1665" s="209"/>
      <c r="K1665" s="209"/>
    </row>
    <row r="1666" spans="3:11" s="207" customFormat="1" ht="12.75">
      <c r="C1666" s="209"/>
      <c r="D1666" s="209"/>
      <c r="E1666" s="209"/>
      <c r="F1666" s="209"/>
      <c r="G1666" s="209"/>
      <c r="H1666" s="209"/>
      <c r="I1666" s="209"/>
      <c r="J1666" s="209"/>
      <c r="K1666" s="209"/>
    </row>
    <row r="1667" spans="3:11" s="207" customFormat="1" ht="12.75">
      <c r="C1667" s="209"/>
      <c r="D1667" s="209"/>
      <c r="E1667" s="209"/>
      <c r="F1667" s="209"/>
      <c r="G1667" s="209"/>
      <c r="H1667" s="209"/>
      <c r="I1667" s="209"/>
      <c r="J1667" s="209"/>
      <c r="K1667" s="209"/>
    </row>
    <row r="1668" spans="3:11" s="207" customFormat="1" ht="12.75">
      <c r="C1668" s="209"/>
      <c r="D1668" s="209"/>
      <c r="E1668" s="209"/>
      <c r="F1668" s="209"/>
      <c r="G1668" s="209"/>
      <c r="H1668" s="209"/>
      <c r="I1668" s="209"/>
      <c r="J1668" s="209"/>
      <c r="K1668" s="209"/>
    </row>
    <row r="1669" spans="3:11" s="207" customFormat="1" ht="12.75">
      <c r="C1669" s="209"/>
      <c r="D1669" s="209"/>
      <c r="E1669" s="209"/>
      <c r="F1669" s="209"/>
      <c r="G1669" s="209"/>
      <c r="H1669" s="209"/>
      <c r="I1669" s="209"/>
      <c r="J1669" s="209"/>
      <c r="K1669" s="209"/>
    </row>
    <row r="1670" spans="3:11" s="207" customFormat="1" ht="12.75">
      <c r="C1670" s="209"/>
      <c r="D1670" s="209"/>
      <c r="E1670" s="209"/>
      <c r="F1670" s="209"/>
      <c r="G1670" s="209"/>
      <c r="H1670" s="209"/>
      <c r="I1670" s="209"/>
      <c r="J1670" s="209"/>
      <c r="K1670" s="209"/>
    </row>
    <row r="1671" spans="3:11" s="207" customFormat="1" ht="12.75">
      <c r="C1671" s="209"/>
      <c r="D1671" s="209"/>
      <c r="E1671" s="209"/>
      <c r="F1671" s="209"/>
      <c r="G1671" s="209"/>
      <c r="H1671" s="209"/>
      <c r="I1671" s="209"/>
      <c r="J1671" s="209"/>
      <c r="K1671" s="209"/>
    </row>
    <row r="1672" spans="3:11" s="207" customFormat="1" ht="12.75">
      <c r="C1672" s="209"/>
      <c r="D1672" s="209"/>
      <c r="E1672" s="209"/>
      <c r="F1672" s="209"/>
      <c r="G1672" s="209"/>
      <c r="H1672" s="209"/>
      <c r="I1672" s="209"/>
      <c r="J1672" s="209"/>
      <c r="K1672" s="209"/>
    </row>
    <row r="1673" spans="3:11" s="207" customFormat="1" ht="12.75">
      <c r="C1673" s="209"/>
      <c r="D1673" s="209"/>
      <c r="E1673" s="209"/>
      <c r="F1673" s="209"/>
      <c r="G1673" s="209"/>
      <c r="H1673" s="209"/>
      <c r="I1673" s="209"/>
      <c r="J1673" s="209"/>
      <c r="K1673" s="209"/>
    </row>
    <row r="1674" spans="3:11" s="207" customFormat="1" ht="12.75">
      <c r="C1674" s="209"/>
      <c r="D1674" s="209"/>
      <c r="E1674" s="209"/>
      <c r="F1674" s="209"/>
      <c r="G1674" s="209"/>
      <c r="H1674" s="209"/>
      <c r="I1674" s="209"/>
      <c r="J1674" s="209"/>
      <c r="K1674" s="209"/>
    </row>
    <row r="1675" spans="3:11" s="207" customFormat="1" ht="12.75">
      <c r="C1675" s="209"/>
      <c r="D1675" s="209"/>
      <c r="E1675" s="209"/>
      <c r="F1675" s="209"/>
      <c r="G1675" s="209"/>
      <c r="H1675" s="209"/>
      <c r="I1675" s="209"/>
      <c r="J1675" s="209"/>
      <c r="K1675" s="209"/>
    </row>
    <row r="1676" spans="3:11" s="207" customFormat="1" ht="12.75">
      <c r="C1676" s="209"/>
      <c r="D1676" s="209"/>
      <c r="E1676" s="209"/>
      <c r="F1676" s="209"/>
      <c r="G1676" s="209"/>
      <c r="H1676" s="209"/>
      <c r="I1676" s="209"/>
      <c r="J1676" s="209"/>
      <c r="K1676" s="209"/>
    </row>
    <row r="1677" spans="3:11" s="207" customFormat="1" ht="12.75">
      <c r="C1677" s="209"/>
      <c r="D1677" s="209"/>
      <c r="E1677" s="209"/>
      <c r="F1677" s="209"/>
      <c r="G1677" s="209"/>
      <c r="H1677" s="209"/>
      <c r="I1677" s="209"/>
      <c r="J1677" s="209"/>
      <c r="K1677" s="209"/>
    </row>
    <row r="1678" spans="3:11" s="207" customFormat="1" ht="12.75">
      <c r="C1678" s="209"/>
      <c r="D1678" s="209"/>
      <c r="E1678" s="209"/>
      <c r="F1678" s="209"/>
      <c r="G1678" s="209"/>
      <c r="H1678" s="209"/>
      <c r="I1678" s="209"/>
      <c r="J1678" s="209"/>
      <c r="K1678" s="209"/>
    </row>
    <row r="1679" spans="3:11" s="207" customFormat="1" ht="12.75">
      <c r="C1679" s="209"/>
      <c r="D1679" s="209"/>
      <c r="E1679" s="209"/>
      <c r="F1679" s="209"/>
      <c r="G1679" s="209"/>
      <c r="H1679" s="209"/>
      <c r="I1679" s="209"/>
      <c r="J1679" s="209"/>
      <c r="K1679" s="209"/>
    </row>
    <row r="1680" spans="3:11" s="207" customFormat="1" ht="12.75">
      <c r="C1680" s="209"/>
      <c r="D1680" s="209"/>
      <c r="E1680" s="209"/>
      <c r="F1680" s="209"/>
      <c r="G1680" s="209"/>
      <c r="H1680" s="209"/>
      <c r="I1680" s="209"/>
      <c r="J1680" s="209"/>
      <c r="K1680" s="209"/>
    </row>
    <row r="1681" spans="3:11" s="207" customFormat="1" ht="12.75">
      <c r="C1681" s="209"/>
      <c r="D1681" s="209"/>
      <c r="E1681" s="209"/>
      <c r="F1681" s="209"/>
      <c r="G1681" s="209"/>
      <c r="H1681" s="209"/>
      <c r="I1681" s="209"/>
      <c r="J1681" s="209"/>
      <c r="K1681" s="209"/>
    </row>
    <row r="1682" spans="3:11" s="207" customFormat="1" ht="12.75">
      <c r="C1682" s="209"/>
      <c r="D1682" s="209"/>
      <c r="E1682" s="209"/>
      <c r="F1682" s="209"/>
      <c r="G1682" s="209"/>
      <c r="H1682" s="209"/>
      <c r="I1682" s="209"/>
      <c r="J1682" s="209"/>
      <c r="K1682" s="209"/>
    </row>
    <row r="1683" spans="3:11" s="207" customFormat="1" ht="12.75">
      <c r="C1683" s="209"/>
      <c r="D1683" s="209"/>
      <c r="E1683" s="209"/>
      <c r="F1683" s="209"/>
      <c r="G1683" s="209"/>
      <c r="H1683" s="209"/>
      <c r="I1683" s="209"/>
      <c r="J1683" s="209"/>
      <c r="K1683" s="209"/>
    </row>
    <row r="1684" spans="3:11" s="207" customFormat="1" ht="12.75">
      <c r="C1684" s="209"/>
      <c r="D1684" s="209"/>
      <c r="E1684" s="209"/>
      <c r="F1684" s="209"/>
      <c r="G1684" s="209"/>
      <c r="H1684" s="209"/>
      <c r="I1684" s="209"/>
      <c r="J1684" s="209"/>
      <c r="K1684" s="209"/>
    </row>
    <row r="1685" spans="3:11" s="207" customFormat="1" ht="12.75">
      <c r="C1685" s="209"/>
      <c r="D1685" s="209"/>
      <c r="E1685" s="209"/>
      <c r="F1685" s="209"/>
      <c r="G1685" s="209"/>
      <c r="H1685" s="209"/>
      <c r="I1685" s="209"/>
      <c r="J1685" s="209"/>
      <c r="K1685" s="209"/>
    </row>
    <row r="1686" spans="3:11" s="207" customFormat="1" ht="12.75">
      <c r="C1686" s="209"/>
      <c r="D1686" s="209"/>
      <c r="E1686" s="209"/>
      <c r="F1686" s="209"/>
      <c r="G1686" s="209"/>
      <c r="H1686" s="209"/>
      <c r="I1686" s="209"/>
      <c r="J1686" s="209"/>
      <c r="K1686" s="209"/>
    </row>
    <row r="1687" spans="3:11" s="207" customFormat="1" ht="12.75">
      <c r="C1687" s="209"/>
      <c r="D1687" s="209"/>
      <c r="E1687" s="209"/>
      <c r="F1687" s="209"/>
      <c r="G1687" s="209"/>
      <c r="H1687" s="209"/>
      <c r="I1687" s="209"/>
      <c r="J1687" s="209"/>
      <c r="K1687" s="209"/>
    </row>
    <row r="1688" spans="3:11" s="207" customFormat="1" ht="12.75">
      <c r="C1688" s="209"/>
      <c r="D1688" s="209"/>
      <c r="E1688" s="209"/>
      <c r="F1688" s="209"/>
      <c r="G1688" s="209"/>
      <c r="H1688" s="209"/>
      <c r="I1688" s="209"/>
      <c r="J1688" s="209"/>
      <c r="K1688" s="209"/>
    </row>
    <row r="1689" spans="3:11" s="207" customFormat="1" ht="12.75">
      <c r="C1689" s="209"/>
      <c r="D1689" s="209"/>
      <c r="E1689" s="209"/>
      <c r="F1689" s="209"/>
      <c r="G1689" s="209"/>
      <c r="H1689" s="209"/>
      <c r="I1689" s="209"/>
      <c r="J1689" s="209"/>
      <c r="K1689" s="209"/>
    </row>
    <row r="1690" spans="3:11" s="207" customFormat="1" ht="12.75">
      <c r="C1690" s="209"/>
      <c r="D1690" s="209"/>
      <c r="E1690" s="209"/>
      <c r="F1690" s="209"/>
      <c r="G1690" s="209"/>
      <c r="H1690" s="209"/>
      <c r="I1690" s="209"/>
      <c r="J1690" s="209"/>
      <c r="K1690" s="209"/>
    </row>
    <row r="1691" spans="3:11" s="207" customFormat="1" ht="12.75">
      <c r="C1691" s="209"/>
      <c r="D1691" s="209"/>
      <c r="E1691" s="209"/>
      <c r="F1691" s="209"/>
      <c r="G1691" s="209"/>
      <c r="H1691" s="209"/>
      <c r="I1691" s="209"/>
      <c r="J1691" s="209"/>
      <c r="K1691" s="209"/>
    </row>
    <row r="1692" spans="3:11" s="207" customFormat="1" ht="12.75">
      <c r="C1692" s="209"/>
      <c r="D1692" s="209"/>
      <c r="E1692" s="209"/>
      <c r="F1692" s="209"/>
      <c r="G1692" s="209"/>
      <c r="H1692" s="209"/>
      <c r="I1692" s="209"/>
      <c r="J1692" s="209"/>
      <c r="K1692" s="209"/>
    </row>
    <row r="1693" spans="3:11" s="207" customFormat="1" ht="12.75">
      <c r="C1693" s="209"/>
      <c r="D1693" s="209"/>
      <c r="E1693" s="209"/>
      <c r="F1693" s="209"/>
      <c r="G1693" s="209"/>
      <c r="H1693" s="209"/>
      <c r="I1693" s="209"/>
      <c r="J1693" s="209"/>
      <c r="K1693" s="209"/>
    </row>
    <row r="1694" spans="3:11" s="207" customFormat="1" ht="12.75">
      <c r="C1694" s="209"/>
      <c r="D1694" s="209"/>
      <c r="E1694" s="209"/>
      <c r="F1694" s="209"/>
      <c r="G1694" s="209"/>
      <c r="H1694" s="209"/>
      <c r="I1694" s="209"/>
      <c r="J1694" s="209"/>
      <c r="K1694" s="209"/>
    </row>
    <row r="1695" spans="3:11" s="207" customFormat="1" ht="12.75">
      <c r="C1695" s="209"/>
      <c r="D1695" s="209"/>
      <c r="E1695" s="209"/>
      <c r="F1695" s="209"/>
      <c r="G1695" s="209"/>
      <c r="H1695" s="209"/>
      <c r="I1695" s="209"/>
      <c r="J1695" s="209"/>
      <c r="K1695" s="209"/>
    </row>
    <row r="1696" spans="3:11" s="207" customFormat="1" ht="12.75">
      <c r="C1696" s="209"/>
      <c r="D1696" s="209"/>
      <c r="E1696" s="209"/>
      <c r="F1696" s="209"/>
      <c r="G1696" s="209"/>
      <c r="H1696" s="209"/>
      <c r="I1696" s="209"/>
      <c r="J1696" s="209"/>
      <c r="K1696" s="209"/>
    </row>
    <row r="1697" spans="3:11" s="207" customFormat="1" ht="12.75">
      <c r="C1697" s="209"/>
      <c r="D1697" s="209"/>
      <c r="E1697" s="209"/>
      <c r="F1697" s="209"/>
      <c r="G1697" s="209"/>
      <c r="H1697" s="209"/>
      <c r="I1697" s="209"/>
      <c r="J1697" s="209"/>
      <c r="K1697" s="209"/>
    </row>
    <row r="1698" spans="3:11" s="207" customFormat="1" ht="12.75">
      <c r="C1698" s="209"/>
      <c r="D1698" s="209"/>
      <c r="E1698" s="209"/>
      <c r="F1698" s="209"/>
      <c r="G1698" s="209"/>
      <c r="H1698" s="209"/>
      <c r="I1698" s="209"/>
      <c r="J1698" s="209"/>
      <c r="K1698" s="209"/>
    </row>
    <row r="1699" spans="3:11" s="207" customFormat="1" ht="12.75">
      <c r="C1699" s="209"/>
      <c r="D1699" s="209"/>
      <c r="E1699" s="209"/>
      <c r="F1699" s="209"/>
      <c r="G1699" s="209"/>
      <c r="H1699" s="209"/>
      <c r="I1699" s="209"/>
      <c r="J1699" s="209"/>
      <c r="K1699" s="209"/>
    </row>
    <row r="1700" spans="3:11" s="207" customFormat="1" ht="12.75">
      <c r="C1700" s="209"/>
      <c r="D1700" s="209"/>
      <c r="E1700" s="209"/>
      <c r="F1700" s="209"/>
      <c r="G1700" s="209"/>
      <c r="H1700" s="209"/>
      <c r="I1700" s="209"/>
      <c r="J1700" s="209"/>
      <c r="K1700" s="209"/>
    </row>
    <row r="1701" spans="3:11" s="207" customFormat="1" ht="12.75">
      <c r="C1701" s="209"/>
      <c r="D1701" s="209"/>
      <c r="E1701" s="209"/>
      <c r="F1701" s="209"/>
      <c r="G1701" s="209"/>
      <c r="H1701" s="209"/>
      <c r="I1701" s="209"/>
      <c r="J1701" s="209"/>
      <c r="K1701" s="209"/>
    </row>
    <row r="1702" spans="3:11" s="207" customFormat="1" ht="12.75">
      <c r="C1702" s="209"/>
      <c r="D1702" s="209"/>
      <c r="E1702" s="209"/>
      <c r="F1702" s="209"/>
      <c r="G1702" s="209"/>
      <c r="H1702" s="209"/>
      <c r="I1702" s="209"/>
      <c r="J1702" s="209"/>
      <c r="K1702" s="209"/>
    </row>
    <row r="1703" spans="3:11" s="207" customFormat="1" ht="12.75">
      <c r="C1703" s="209"/>
      <c r="D1703" s="209"/>
      <c r="E1703" s="209"/>
      <c r="F1703" s="209"/>
      <c r="G1703" s="209"/>
      <c r="H1703" s="209"/>
      <c r="I1703" s="209"/>
      <c r="J1703" s="209"/>
      <c r="K1703" s="209"/>
    </row>
    <row r="1704" spans="3:11" s="207" customFormat="1" ht="12.75">
      <c r="C1704" s="209"/>
      <c r="D1704" s="209"/>
      <c r="E1704" s="209"/>
      <c r="F1704" s="209"/>
      <c r="G1704" s="209"/>
      <c r="H1704" s="209"/>
      <c r="I1704" s="209"/>
      <c r="J1704" s="209"/>
      <c r="K1704" s="209"/>
    </row>
    <row r="1705" spans="3:11" s="207" customFormat="1" ht="12.75">
      <c r="C1705" s="209"/>
      <c r="D1705" s="209"/>
      <c r="E1705" s="209"/>
      <c r="F1705" s="209"/>
      <c r="G1705" s="209"/>
      <c r="H1705" s="209"/>
      <c r="I1705" s="209"/>
      <c r="J1705" s="209"/>
      <c r="K1705" s="209"/>
    </row>
    <row r="1706" spans="3:11" s="207" customFormat="1" ht="12.75">
      <c r="C1706" s="209"/>
      <c r="D1706" s="209"/>
      <c r="E1706" s="209"/>
      <c r="F1706" s="209"/>
      <c r="G1706" s="209"/>
      <c r="H1706" s="209"/>
      <c r="I1706" s="209"/>
      <c r="J1706" s="209"/>
      <c r="K1706" s="209"/>
    </row>
    <row r="1707" spans="3:11" s="207" customFormat="1" ht="12.75">
      <c r="C1707" s="209"/>
      <c r="D1707" s="209"/>
      <c r="E1707" s="209"/>
      <c r="F1707" s="209"/>
      <c r="G1707" s="209"/>
      <c r="H1707" s="209"/>
      <c r="I1707" s="209"/>
      <c r="J1707" s="209"/>
      <c r="K1707" s="209"/>
    </row>
    <row r="1708" spans="3:11" s="207" customFormat="1" ht="12.75">
      <c r="C1708" s="209"/>
      <c r="D1708" s="209"/>
      <c r="E1708" s="209"/>
      <c r="F1708" s="209"/>
      <c r="G1708" s="209"/>
      <c r="H1708" s="209"/>
      <c r="I1708" s="209"/>
      <c r="J1708" s="209"/>
      <c r="K1708" s="209"/>
    </row>
    <row r="1709" spans="3:11" s="207" customFormat="1" ht="12.75">
      <c r="C1709" s="209"/>
      <c r="D1709" s="209"/>
      <c r="E1709" s="209"/>
      <c r="F1709" s="209"/>
      <c r="G1709" s="209"/>
      <c r="H1709" s="209"/>
      <c r="I1709" s="209"/>
      <c r="J1709" s="209"/>
      <c r="K1709" s="209"/>
    </row>
    <row r="1710" spans="3:11" s="207" customFormat="1" ht="12.75">
      <c r="C1710" s="209"/>
      <c r="D1710" s="209"/>
      <c r="E1710" s="209"/>
      <c r="F1710" s="209"/>
      <c r="G1710" s="209"/>
      <c r="H1710" s="209"/>
      <c r="I1710" s="209"/>
      <c r="J1710" s="209"/>
      <c r="K1710" s="209"/>
    </row>
    <row r="1711" spans="3:11" s="207" customFormat="1" ht="12.75">
      <c r="C1711" s="209"/>
      <c r="D1711" s="209"/>
      <c r="E1711" s="209"/>
      <c r="F1711" s="209"/>
      <c r="G1711" s="209"/>
      <c r="H1711" s="209"/>
      <c r="I1711" s="209"/>
      <c r="J1711" s="209"/>
      <c r="K1711" s="209"/>
    </row>
    <row r="1712" spans="3:11" s="207" customFormat="1" ht="12.75">
      <c r="C1712" s="209"/>
      <c r="D1712" s="209"/>
      <c r="E1712" s="209"/>
      <c r="F1712" s="209"/>
      <c r="G1712" s="209"/>
      <c r="H1712" s="209"/>
      <c r="I1712" s="209"/>
      <c r="J1712" s="209"/>
      <c r="K1712" s="209"/>
    </row>
    <row r="1713" spans="3:11" s="207" customFormat="1" ht="12.75">
      <c r="C1713" s="209"/>
      <c r="D1713" s="209"/>
      <c r="E1713" s="209"/>
      <c r="F1713" s="209"/>
      <c r="G1713" s="209"/>
      <c r="H1713" s="209"/>
      <c r="I1713" s="209"/>
      <c r="J1713" s="209"/>
      <c r="K1713" s="209"/>
    </row>
    <row r="1714" spans="3:11" s="207" customFormat="1" ht="12.75">
      <c r="C1714" s="209"/>
      <c r="D1714" s="209"/>
      <c r="E1714" s="209"/>
      <c r="F1714" s="209"/>
      <c r="G1714" s="209"/>
      <c r="H1714" s="209"/>
      <c r="I1714" s="209"/>
      <c r="J1714" s="209"/>
      <c r="K1714" s="209"/>
    </row>
    <row r="1715" spans="3:11" s="207" customFormat="1" ht="12.75">
      <c r="C1715" s="209"/>
      <c r="D1715" s="209"/>
      <c r="E1715" s="209"/>
      <c r="F1715" s="209"/>
      <c r="G1715" s="209"/>
      <c r="H1715" s="209"/>
      <c r="I1715" s="209"/>
      <c r="J1715" s="209"/>
      <c r="K1715" s="209"/>
    </row>
    <row r="1716" spans="3:11" s="207" customFormat="1" ht="12.75">
      <c r="C1716" s="209"/>
      <c r="D1716" s="209"/>
      <c r="E1716" s="209"/>
      <c r="F1716" s="209"/>
      <c r="G1716" s="209"/>
      <c r="H1716" s="209"/>
      <c r="I1716" s="209"/>
      <c r="J1716" s="209"/>
      <c r="K1716" s="209"/>
    </row>
    <row r="1717" spans="3:11" s="207" customFormat="1" ht="12.75">
      <c r="C1717" s="209"/>
      <c r="D1717" s="209"/>
      <c r="E1717" s="209"/>
      <c r="F1717" s="209"/>
      <c r="G1717" s="209"/>
      <c r="H1717" s="209"/>
      <c r="I1717" s="209"/>
      <c r="J1717" s="209"/>
      <c r="K1717" s="209"/>
    </row>
    <row r="1718" spans="3:11" s="207" customFormat="1" ht="12.75">
      <c r="C1718" s="209"/>
      <c r="D1718" s="209"/>
      <c r="E1718" s="209"/>
      <c r="F1718" s="209"/>
      <c r="G1718" s="209"/>
      <c r="H1718" s="209"/>
      <c r="I1718" s="209"/>
      <c r="J1718" s="209"/>
      <c r="K1718" s="209"/>
    </row>
    <row r="1719" spans="3:11" s="207" customFormat="1" ht="12.75">
      <c r="C1719" s="209"/>
      <c r="D1719" s="209"/>
      <c r="E1719" s="209"/>
      <c r="F1719" s="209"/>
      <c r="G1719" s="209"/>
      <c r="H1719" s="209"/>
      <c r="I1719" s="209"/>
      <c r="J1719" s="209"/>
      <c r="K1719" s="209"/>
    </row>
    <row r="1720" spans="3:11" s="207" customFormat="1" ht="12.75">
      <c r="C1720" s="209"/>
      <c r="D1720" s="209"/>
      <c r="E1720" s="209"/>
      <c r="F1720" s="209"/>
      <c r="G1720" s="209"/>
      <c r="H1720" s="209"/>
      <c r="I1720" s="209"/>
      <c r="J1720" s="209"/>
      <c r="K1720" s="209"/>
    </row>
    <row r="1721" spans="3:11" s="207" customFormat="1" ht="12.75">
      <c r="C1721" s="209"/>
      <c r="D1721" s="209"/>
      <c r="E1721" s="209"/>
      <c r="F1721" s="209"/>
      <c r="G1721" s="209"/>
      <c r="H1721" s="209"/>
      <c r="I1721" s="209"/>
      <c r="J1721" s="209"/>
      <c r="K1721" s="209"/>
    </row>
    <row r="1722" spans="3:11" s="207" customFormat="1" ht="12.75">
      <c r="C1722" s="209"/>
      <c r="D1722" s="209"/>
      <c r="E1722" s="209"/>
      <c r="F1722" s="209"/>
      <c r="G1722" s="209"/>
      <c r="H1722" s="209"/>
      <c r="I1722" s="209"/>
      <c r="J1722" s="209"/>
      <c r="K1722" s="209"/>
    </row>
    <row r="1723" spans="3:11" s="207" customFormat="1" ht="12.75">
      <c r="C1723" s="209"/>
      <c r="D1723" s="209"/>
      <c r="E1723" s="209"/>
      <c r="F1723" s="209"/>
      <c r="G1723" s="209"/>
      <c r="H1723" s="209"/>
      <c r="I1723" s="209"/>
      <c r="J1723" s="209"/>
      <c r="K1723" s="209"/>
    </row>
    <row r="1724" spans="3:11" s="207" customFormat="1" ht="12.75">
      <c r="C1724" s="209"/>
      <c r="D1724" s="209"/>
      <c r="E1724" s="209"/>
      <c r="F1724" s="209"/>
      <c r="G1724" s="209"/>
      <c r="H1724" s="209"/>
      <c r="I1724" s="209"/>
      <c r="J1724" s="209"/>
      <c r="K1724" s="209"/>
    </row>
    <row r="1725" spans="3:11" s="207" customFormat="1" ht="12.75">
      <c r="C1725" s="209"/>
      <c r="D1725" s="209"/>
      <c r="E1725" s="209"/>
      <c r="F1725" s="209"/>
      <c r="G1725" s="209"/>
      <c r="H1725" s="209"/>
      <c r="I1725" s="209"/>
      <c r="J1725" s="209"/>
      <c r="K1725" s="209"/>
    </row>
    <row r="1726" spans="3:11" s="207" customFormat="1" ht="12.75">
      <c r="C1726" s="209"/>
      <c r="D1726" s="209"/>
      <c r="E1726" s="209"/>
      <c r="F1726" s="209"/>
      <c r="G1726" s="209"/>
      <c r="H1726" s="209"/>
      <c r="I1726" s="209"/>
      <c r="J1726" s="209"/>
      <c r="K1726" s="209"/>
    </row>
    <row r="1727" spans="3:11" s="207" customFormat="1" ht="12.75">
      <c r="C1727" s="209"/>
      <c r="D1727" s="209"/>
      <c r="E1727" s="209"/>
      <c r="F1727" s="209"/>
      <c r="G1727" s="209"/>
      <c r="H1727" s="209"/>
      <c r="I1727" s="209"/>
      <c r="J1727" s="209"/>
      <c r="K1727" s="209"/>
    </row>
    <row r="1728" spans="3:11" s="207" customFormat="1" ht="12.75">
      <c r="C1728" s="209"/>
      <c r="D1728" s="209"/>
      <c r="E1728" s="209"/>
      <c r="F1728" s="209"/>
      <c r="G1728" s="209"/>
      <c r="H1728" s="209"/>
      <c r="I1728" s="209"/>
      <c r="J1728" s="209"/>
      <c r="K1728" s="209"/>
    </row>
    <row r="1729" spans="3:11" s="207" customFormat="1" ht="12.75">
      <c r="C1729" s="209"/>
      <c r="D1729" s="209"/>
      <c r="E1729" s="209"/>
      <c r="F1729" s="209"/>
      <c r="G1729" s="209"/>
      <c r="H1729" s="209"/>
      <c r="I1729" s="209"/>
      <c r="J1729" s="209"/>
      <c r="K1729" s="209"/>
    </row>
    <row r="1730" spans="3:11" s="207" customFormat="1" ht="12.75">
      <c r="C1730" s="209"/>
      <c r="D1730" s="209"/>
      <c r="E1730" s="209"/>
      <c r="F1730" s="209"/>
      <c r="G1730" s="209"/>
      <c r="H1730" s="209"/>
      <c r="I1730" s="209"/>
      <c r="J1730" s="209"/>
      <c r="K1730" s="209"/>
    </row>
    <row r="1731" spans="3:11" s="207" customFormat="1" ht="12.75">
      <c r="C1731" s="209"/>
      <c r="D1731" s="209"/>
      <c r="E1731" s="209"/>
      <c r="F1731" s="209"/>
      <c r="G1731" s="209"/>
      <c r="H1731" s="209"/>
      <c r="I1731" s="209"/>
      <c r="J1731" s="209"/>
      <c r="K1731" s="209"/>
    </row>
    <row r="1732" spans="3:11" s="207" customFormat="1" ht="12.75">
      <c r="C1732" s="209"/>
      <c r="D1732" s="209"/>
      <c r="E1732" s="209"/>
      <c r="F1732" s="209"/>
      <c r="G1732" s="209"/>
      <c r="H1732" s="209"/>
      <c r="I1732" s="209"/>
      <c r="J1732" s="209"/>
      <c r="K1732" s="209"/>
    </row>
    <row r="1733" spans="3:11" s="207" customFormat="1" ht="12.75">
      <c r="C1733" s="209"/>
      <c r="D1733" s="209"/>
      <c r="E1733" s="209"/>
      <c r="F1733" s="209"/>
      <c r="G1733" s="209"/>
      <c r="H1733" s="209"/>
      <c r="I1733" s="209"/>
      <c r="J1733" s="209"/>
      <c r="K1733" s="209"/>
    </row>
    <row r="1734" spans="3:11" s="207" customFormat="1" ht="12.75">
      <c r="C1734" s="209"/>
      <c r="D1734" s="209"/>
      <c r="E1734" s="209"/>
      <c r="F1734" s="209"/>
      <c r="G1734" s="209"/>
      <c r="H1734" s="209"/>
      <c r="I1734" s="209"/>
      <c r="J1734" s="209"/>
      <c r="K1734" s="209"/>
    </row>
    <row r="1735" spans="3:11" s="207" customFormat="1" ht="12.75">
      <c r="C1735" s="209"/>
      <c r="D1735" s="209"/>
      <c r="E1735" s="209"/>
      <c r="F1735" s="209"/>
      <c r="G1735" s="209"/>
      <c r="H1735" s="209"/>
      <c r="I1735" s="209"/>
      <c r="J1735" s="209"/>
      <c r="K1735" s="209"/>
    </row>
    <row r="1736" spans="3:11" s="207" customFormat="1" ht="12.75">
      <c r="C1736" s="209"/>
      <c r="D1736" s="209"/>
      <c r="E1736" s="209"/>
      <c r="F1736" s="209"/>
      <c r="G1736" s="209"/>
      <c r="H1736" s="209"/>
      <c r="I1736" s="209"/>
      <c r="J1736" s="209"/>
      <c r="K1736" s="209"/>
    </row>
    <row r="1737" spans="3:11" s="207" customFormat="1" ht="12.75">
      <c r="C1737" s="209"/>
      <c r="D1737" s="209"/>
      <c r="E1737" s="209"/>
      <c r="F1737" s="209"/>
      <c r="G1737" s="209"/>
      <c r="H1737" s="209"/>
      <c r="I1737" s="209"/>
      <c r="J1737" s="209"/>
      <c r="K1737" s="209"/>
    </row>
    <row r="1738" spans="3:11" s="207" customFormat="1" ht="12.75">
      <c r="C1738" s="209"/>
      <c r="D1738" s="209"/>
      <c r="E1738" s="209"/>
      <c r="F1738" s="209"/>
      <c r="G1738" s="209"/>
      <c r="H1738" s="209"/>
      <c r="I1738" s="209"/>
      <c r="J1738" s="209"/>
      <c r="K1738" s="209"/>
    </row>
    <row r="1739" spans="3:11" s="207" customFormat="1" ht="12.75">
      <c r="C1739" s="209"/>
      <c r="D1739" s="209"/>
      <c r="E1739" s="209"/>
      <c r="F1739" s="209"/>
      <c r="G1739" s="209"/>
      <c r="H1739" s="209"/>
      <c r="I1739" s="209"/>
      <c r="J1739" s="209"/>
      <c r="K1739" s="209"/>
    </row>
    <row r="1740" spans="3:11" s="207" customFormat="1" ht="12.75">
      <c r="C1740" s="209"/>
      <c r="D1740" s="209"/>
      <c r="E1740" s="209"/>
      <c r="F1740" s="209"/>
      <c r="G1740" s="209"/>
      <c r="H1740" s="209"/>
      <c r="I1740" s="209"/>
      <c r="J1740" s="209"/>
      <c r="K1740" s="209"/>
    </row>
    <row r="1741" spans="3:11" s="207" customFormat="1" ht="12.75">
      <c r="C1741" s="209"/>
      <c r="D1741" s="209"/>
      <c r="E1741" s="209"/>
      <c r="F1741" s="209"/>
      <c r="G1741" s="209"/>
      <c r="H1741" s="209"/>
      <c r="I1741" s="209"/>
      <c r="J1741" s="209"/>
      <c r="K1741" s="209"/>
    </row>
    <row r="1742" spans="3:11" s="207" customFormat="1" ht="12.75">
      <c r="C1742" s="209"/>
      <c r="D1742" s="209"/>
      <c r="E1742" s="209"/>
      <c r="F1742" s="209"/>
      <c r="G1742" s="209"/>
      <c r="H1742" s="209"/>
      <c r="I1742" s="209"/>
      <c r="J1742" s="209"/>
      <c r="K1742" s="209"/>
    </row>
    <row r="1743" spans="3:11" s="207" customFormat="1" ht="12.75">
      <c r="C1743" s="209"/>
      <c r="D1743" s="209"/>
      <c r="E1743" s="209"/>
      <c r="F1743" s="209"/>
      <c r="G1743" s="209"/>
      <c r="H1743" s="209"/>
      <c r="I1743" s="209"/>
      <c r="J1743" s="209"/>
      <c r="K1743" s="209"/>
    </row>
    <row r="1744" spans="3:11" s="207" customFormat="1" ht="12.75">
      <c r="C1744" s="209"/>
      <c r="D1744" s="209"/>
      <c r="E1744" s="209"/>
      <c r="F1744" s="209"/>
      <c r="G1744" s="209"/>
      <c r="H1744" s="209"/>
      <c r="I1744" s="209"/>
      <c r="J1744" s="209"/>
      <c r="K1744" s="209"/>
    </row>
  </sheetData>
  <sheetProtection/>
  <mergeCells count="12">
    <mergeCell ref="D430:E430"/>
    <mergeCell ref="F430:G430"/>
    <mergeCell ref="H430:I430"/>
    <mergeCell ref="J430:K430"/>
    <mergeCell ref="D708:E708"/>
    <mergeCell ref="F708:G708"/>
    <mergeCell ref="H708:I708"/>
    <mergeCell ref="J708:K708"/>
    <mergeCell ref="D569:E569"/>
    <mergeCell ref="F569:G569"/>
    <mergeCell ref="H569:I569"/>
    <mergeCell ref="J569:K56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191" max="10" man="1"/>
    <brk id="347" max="10" man="1"/>
    <brk id="426" max="10" man="1"/>
    <brk id="484" max="10" man="1"/>
    <brk id="592" max="10" man="1"/>
    <brk id="706" max="10" man="1"/>
    <brk id="77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41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293" customWidth="1"/>
    <col min="2" max="2" width="49.140625" style="293" customWidth="1"/>
    <col min="3" max="4" width="15.421875" style="293" customWidth="1"/>
    <col min="5" max="5" width="18.421875" style="293" customWidth="1"/>
    <col min="6" max="6" width="13.421875" style="293" customWidth="1"/>
    <col min="7" max="7" width="17.7109375" style="293" customWidth="1"/>
    <col min="8" max="8" width="10.57421875" style="293" customWidth="1"/>
    <col min="9" max="9" width="15.8515625" style="293" customWidth="1"/>
    <col min="10" max="10" width="9.57421875" style="293" customWidth="1"/>
    <col min="11" max="11" width="8.7109375" style="293" customWidth="1"/>
    <col min="12" max="12" width="12.7109375" style="293" customWidth="1"/>
    <col min="13" max="13" width="24.00390625" style="293" bestFit="1" customWidth="1"/>
    <col min="14" max="14" width="33.28125" style="293" bestFit="1" customWidth="1"/>
    <col min="15" max="15" width="13.421875" style="293" customWidth="1"/>
    <col min="16" max="16" width="9.421875" style="293" customWidth="1"/>
    <col min="17" max="20" width="11.57421875" style="293" bestFit="1" customWidth="1"/>
    <col min="21" max="21" width="30.28125" style="293" bestFit="1" customWidth="1"/>
    <col min="22" max="16384" width="11.421875" style="293" customWidth="1"/>
  </cols>
  <sheetData>
    <row r="1" spans="2:18" s="9" customFormat="1" ht="12.75">
      <c r="B1" s="190"/>
      <c r="C1" s="191"/>
      <c r="D1" s="192"/>
      <c r="E1" s="192"/>
      <c r="F1" s="192"/>
      <c r="G1" s="193"/>
      <c r="H1" s="193"/>
      <c r="I1" s="193"/>
      <c r="J1" s="248"/>
      <c r="K1" s="248"/>
      <c r="L1" s="249"/>
      <c r="M1" s="249"/>
      <c r="N1" s="259"/>
      <c r="O1" s="281">
        <v>1000000</v>
      </c>
      <c r="P1" s="249"/>
      <c r="Q1" s="249"/>
      <c r="R1" s="249"/>
    </row>
    <row r="2" spans="2:18" s="9" customFormat="1" ht="12.75">
      <c r="B2" s="190"/>
      <c r="C2" s="190"/>
      <c r="D2" s="193"/>
      <c r="E2" s="193"/>
      <c r="F2" s="193"/>
      <c r="G2" s="193"/>
      <c r="H2" s="193"/>
      <c r="I2" s="193"/>
      <c r="J2" s="248"/>
      <c r="K2" s="249"/>
      <c r="L2" s="249"/>
      <c r="M2" s="249"/>
      <c r="N2" s="259"/>
      <c r="O2" s="259"/>
      <c r="P2" s="249"/>
      <c r="Q2" s="249"/>
      <c r="R2" s="249"/>
    </row>
    <row r="3" spans="2:18" s="9" customFormat="1" ht="12.75">
      <c r="B3" s="190"/>
      <c r="C3" s="190"/>
      <c r="D3" s="193"/>
      <c r="E3" s="193"/>
      <c r="F3" s="193"/>
      <c r="G3" s="193"/>
      <c r="H3" s="193"/>
      <c r="I3" s="28" t="s">
        <v>21</v>
      </c>
      <c r="J3" s="278" t="s">
        <v>153</v>
      </c>
      <c r="K3" s="248"/>
      <c r="L3" s="249"/>
      <c r="M3" s="249"/>
      <c r="N3" s="259"/>
      <c r="O3" s="259"/>
      <c r="P3" s="249"/>
      <c r="Q3" s="249"/>
      <c r="R3" s="249"/>
    </row>
    <row r="4" spans="2:18" s="9" customFormat="1" ht="12.75">
      <c r="B4" s="190"/>
      <c r="C4" s="190"/>
      <c r="D4" s="193"/>
      <c r="E4" s="193"/>
      <c r="F4" s="193"/>
      <c r="G4" s="193"/>
      <c r="H4" s="193"/>
      <c r="I4" s="193"/>
      <c r="J4" s="248"/>
      <c r="K4" s="248"/>
      <c r="L4" s="249"/>
      <c r="M4" s="249"/>
      <c r="N4" s="259"/>
      <c r="O4" s="259"/>
      <c r="P4" s="249"/>
      <c r="Q4" s="249"/>
      <c r="R4" s="249"/>
    </row>
    <row r="5" spans="2:18" s="9" customFormat="1" ht="12.75">
      <c r="B5" s="190"/>
      <c r="C5" s="190"/>
      <c r="D5" s="193"/>
      <c r="E5" s="193"/>
      <c r="F5" s="193"/>
      <c r="G5" s="193"/>
      <c r="H5" s="193"/>
      <c r="I5" s="193"/>
      <c r="J5" s="248"/>
      <c r="K5" s="248"/>
      <c r="L5" s="249"/>
      <c r="M5" s="249"/>
      <c r="N5" s="259"/>
      <c r="O5" s="259"/>
      <c r="P5" s="249"/>
      <c r="Q5" s="249"/>
      <c r="R5" s="249"/>
    </row>
    <row r="6" spans="2:18" s="9" customFormat="1" ht="12.75">
      <c r="B6" s="190"/>
      <c r="C6" s="190"/>
      <c r="D6" s="193"/>
      <c r="E6" s="193"/>
      <c r="F6" s="193"/>
      <c r="G6" s="193"/>
      <c r="H6" s="193"/>
      <c r="I6" s="193"/>
      <c r="J6" s="248"/>
      <c r="K6" s="248"/>
      <c r="L6" s="249"/>
      <c r="M6" s="249"/>
      <c r="N6" s="259"/>
      <c r="O6" s="259"/>
      <c r="P6" s="249"/>
      <c r="Q6" s="249"/>
      <c r="R6" s="249"/>
    </row>
    <row r="7" spans="2:18" s="9" customFormat="1" ht="20.25" customHeight="1">
      <c r="B7" s="190"/>
      <c r="C7" s="190"/>
      <c r="D7" s="193"/>
      <c r="E7" s="193"/>
      <c r="F7" s="193"/>
      <c r="G7" s="193"/>
      <c r="H7" s="193"/>
      <c r="I7" s="193"/>
      <c r="J7" s="248"/>
      <c r="K7" s="8" t="s">
        <v>153</v>
      </c>
      <c r="L7" s="249"/>
      <c r="M7" s="249"/>
      <c r="N7" s="259"/>
      <c r="O7" s="259"/>
      <c r="P7" s="249"/>
      <c r="Q7" s="249"/>
      <c r="R7" s="249"/>
    </row>
    <row r="8" spans="2:18" s="9" customFormat="1" ht="12.75">
      <c r="B8" s="190"/>
      <c r="C8" s="190"/>
      <c r="D8" s="193"/>
      <c r="E8" s="193"/>
      <c r="F8" s="193"/>
      <c r="G8" s="193"/>
      <c r="H8" s="193"/>
      <c r="I8" s="193"/>
      <c r="J8" s="248"/>
      <c r="K8" s="248"/>
      <c r="L8" s="249"/>
      <c r="M8" s="249"/>
      <c r="N8" s="259"/>
      <c r="O8" s="259"/>
      <c r="P8" s="249"/>
      <c r="Q8" s="249"/>
      <c r="R8" s="249"/>
    </row>
    <row r="9" spans="2:18" s="9" customFormat="1" ht="12.75">
      <c r="B9" s="190"/>
      <c r="C9" s="190"/>
      <c r="D9" s="194"/>
      <c r="E9" s="194"/>
      <c r="F9" s="193"/>
      <c r="G9" s="193"/>
      <c r="H9" s="193"/>
      <c r="I9" s="189"/>
      <c r="J9" s="248"/>
      <c r="K9" s="248"/>
      <c r="L9" s="249"/>
      <c r="M9" s="249"/>
      <c r="N9" s="259"/>
      <c r="O9" s="259"/>
      <c r="P9" s="249"/>
      <c r="Q9" s="249"/>
      <c r="R9" s="249"/>
    </row>
    <row r="10" spans="2:18" s="9" customFormat="1" ht="12.75">
      <c r="B10" s="395" t="s">
        <v>66</v>
      </c>
      <c r="C10" s="396"/>
      <c r="D10" s="396"/>
      <c r="E10" s="396"/>
      <c r="F10" s="194"/>
      <c r="G10" s="193"/>
      <c r="H10" s="193"/>
      <c r="I10" s="193"/>
      <c r="J10" s="248"/>
      <c r="K10" s="248"/>
      <c r="L10" s="249"/>
      <c r="M10" s="249"/>
      <c r="N10" s="259"/>
      <c r="O10" s="259"/>
      <c r="P10" s="249"/>
      <c r="Q10" s="249"/>
      <c r="R10" s="249"/>
    </row>
    <row r="11" spans="2:18" s="16" customFormat="1" ht="12.75">
      <c r="B11" s="295"/>
      <c r="C11" s="295"/>
      <c r="D11" s="296"/>
      <c r="E11" s="296"/>
      <c r="F11" s="296"/>
      <c r="G11" s="296"/>
      <c r="H11" s="296"/>
      <c r="I11" s="296"/>
      <c r="J11" s="297"/>
      <c r="K11" s="297"/>
      <c r="L11" s="298"/>
      <c r="M11" s="298"/>
      <c r="N11" s="262"/>
      <c r="O11" s="262"/>
      <c r="P11" s="298"/>
      <c r="Q11" s="298"/>
      <c r="R11" s="298"/>
    </row>
    <row r="12" spans="2:18" s="198" customFormat="1" ht="25.5">
      <c r="B12" s="196" t="s">
        <v>30</v>
      </c>
      <c r="C12" s="196"/>
      <c r="D12" s="197" t="s">
        <v>29</v>
      </c>
      <c r="E12" s="197" t="s">
        <v>0</v>
      </c>
      <c r="F12" s="197" t="s">
        <v>1</v>
      </c>
      <c r="G12" s="197" t="s">
        <v>2</v>
      </c>
      <c r="H12" s="197" t="s">
        <v>3</v>
      </c>
      <c r="I12" s="197" t="s">
        <v>4</v>
      </c>
      <c r="J12" s="250"/>
      <c r="K12" s="250"/>
      <c r="L12" s="388"/>
      <c r="M12" s="388"/>
      <c r="N12" s="280"/>
      <c r="O12" s="280"/>
      <c r="P12" s="251"/>
      <c r="Q12" s="251"/>
      <c r="R12" s="251"/>
    </row>
    <row r="13" spans="2:18" s="28" customFormat="1" ht="12.75" hidden="1">
      <c r="B13" s="258">
        <v>37469</v>
      </c>
      <c r="C13" s="202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8"/>
      <c r="K13" s="208"/>
      <c r="L13" s="207"/>
      <c r="M13" s="207"/>
      <c r="N13" s="236"/>
      <c r="O13" s="236"/>
      <c r="P13" s="207"/>
      <c r="Q13" s="207"/>
      <c r="R13" s="207"/>
    </row>
    <row r="14" spans="2:18" s="28" customFormat="1" ht="12.75" hidden="1">
      <c r="B14" s="258">
        <v>37500</v>
      </c>
      <c r="C14" s="202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8"/>
      <c r="K14" s="208"/>
      <c r="L14" s="207"/>
      <c r="M14" s="207"/>
      <c r="N14" s="236"/>
      <c r="O14" s="236"/>
      <c r="P14" s="207"/>
      <c r="Q14" s="207"/>
      <c r="R14" s="207"/>
    </row>
    <row r="15" spans="2:18" s="28" customFormat="1" ht="12.75" hidden="1">
      <c r="B15" s="258">
        <v>37530</v>
      </c>
      <c r="C15" s="202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8"/>
      <c r="K15" s="208"/>
      <c r="L15" s="207"/>
      <c r="M15" s="207"/>
      <c r="N15" s="236"/>
      <c r="O15" s="236"/>
      <c r="P15" s="207"/>
      <c r="Q15" s="207"/>
      <c r="R15" s="207"/>
    </row>
    <row r="16" spans="2:18" s="28" customFormat="1" ht="12.75" hidden="1">
      <c r="B16" s="258">
        <v>37561</v>
      </c>
      <c r="C16" s="202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8"/>
      <c r="K16" s="208"/>
      <c r="L16" s="207"/>
      <c r="M16" s="207"/>
      <c r="N16" s="236"/>
      <c r="O16" s="236"/>
      <c r="P16" s="207"/>
      <c r="Q16" s="207"/>
      <c r="R16" s="207"/>
    </row>
    <row r="17" spans="2:18" s="28" customFormat="1" ht="12.75" hidden="1">
      <c r="B17" s="258">
        <v>37591</v>
      </c>
      <c r="C17" s="202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8"/>
      <c r="K17" s="208"/>
      <c r="L17" s="207"/>
      <c r="M17" s="207"/>
      <c r="N17" s="236"/>
      <c r="O17" s="236"/>
      <c r="P17" s="207"/>
      <c r="Q17" s="207"/>
      <c r="R17" s="207"/>
    </row>
    <row r="18" spans="2:18" s="28" customFormat="1" ht="12.75" hidden="1">
      <c r="B18" s="258">
        <v>37622</v>
      </c>
      <c r="C18" s="202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8"/>
      <c r="K18" s="208"/>
      <c r="L18" s="207"/>
      <c r="M18" s="207"/>
      <c r="N18" s="236"/>
      <c r="O18" s="236"/>
      <c r="P18" s="207"/>
      <c r="Q18" s="207"/>
      <c r="R18" s="207"/>
    </row>
    <row r="19" spans="2:18" s="28" customFormat="1" ht="12.75" hidden="1">
      <c r="B19" s="258">
        <v>37653</v>
      </c>
      <c r="C19" s="202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8"/>
      <c r="K19" s="208"/>
      <c r="L19" s="207"/>
      <c r="M19" s="207"/>
      <c r="N19" s="236"/>
      <c r="O19" s="236"/>
      <c r="P19" s="207"/>
      <c r="Q19" s="207"/>
      <c r="R19" s="207"/>
    </row>
    <row r="20" spans="2:18" s="28" customFormat="1" ht="12.75" hidden="1">
      <c r="B20" s="258">
        <v>37681</v>
      </c>
      <c r="C20" s="202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8"/>
      <c r="K20" s="208"/>
      <c r="L20" s="207"/>
      <c r="M20" s="207"/>
      <c r="N20" s="236"/>
      <c r="O20" s="236"/>
      <c r="P20" s="207"/>
      <c r="Q20" s="207"/>
      <c r="R20" s="207"/>
    </row>
    <row r="21" spans="2:18" s="28" customFormat="1" ht="12.75" hidden="1">
      <c r="B21" s="258">
        <v>37712</v>
      </c>
      <c r="C21" s="202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8"/>
      <c r="K21" s="208"/>
      <c r="L21" s="207"/>
      <c r="M21" s="207"/>
      <c r="N21" s="236"/>
      <c r="O21" s="236"/>
      <c r="P21" s="207"/>
      <c r="Q21" s="207"/>
      <c r="R21" s="207"/>
    </row>
    <row r="22" spans="2:18" s="28" customFormat="1" ht="12.75" hidden="1">
      <c r="B22" s="258">
        <v>37742</v>
      </c>
      <c r="C22" s="202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8"/>
      <c r="K22" s="208"/>
      <c r="L22" s="207"/>
      <c r="M22" s="207"/>
      <c r="N22" s="236"/>
      <c r="O22" s="236"/>
      <c r="P22" s="207"/>
      <c r="Q22" s="207"/>
      <c r="R22" s="207"/>
    </row>
    <row r="23" spans="2:18" s="28" customFormat="1" ht="12.75" hidden="1">
      <c r="B23" s="258">
        <v>37773</v>
      </c>
      <c r="C23" s="202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8"/>
      <c r="K23" s="208"/>
      <c r="L23" s="207"/>
      <c r="M23" s="207"/>
      <c r="N23" s="236"/>
      <c r="O23" s="236"/>
      <c r="P23" s="207"/>
      <c r="Q23" s="207"/>
      <c r="R23" s="207"/>
    </row>
    <row r="24" spans="2:18" s="28" customFormat="1" ht="12.75" hidden="1">
      <c r="B24" s="258">
        <v>37803</v>
      </c>
      <c r="C24" s="202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8"/>
      <c r="K24" s="208"/>
      <c r="L24" s="207"/>
      <c r="M24" s="207"/>
      <c r="N24" s="236"/>
      <c r="O24" s="236"/>
      <c r="P24" s="207"/>
      <c r="Q24" s="207"/>
      <c r="R24" s="207"/>
    </row>
    <row r="25" spans="2:18" s="28" customFormat="1" ht="12.75" hidden="1">
      <c r="B25" s="258">
        <v>37834</v>
      </c>
      <c r="C25" s="202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8"/>
      <c r="K25" s="208"/>
      <c r="L25" s="207"/>
      <c r="M25" s="207"/>
      <c r="N25" s="236"/>
      <c r="O25" s="236"/>
      <c r="P25" s="207"/>
      <c r="Q25" s="207"/>
      <c r="R25" s="207"/>
    </row>
    <row r="26" spans="2:18" s="28" customFormat="1" ht="12.75" hidden="1">
      <c r="B26" s="258">
        <v>37865</v>
      </c>
      <c r="C26" s="202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8"/>
      <c r="K26" s="208"/>
      <c r="L26" s="207"/>
      <c r="M26" s="207"/>
      <c r="N26" s="236"/>
      <c r="O26" s="236"/>
      <c r="P26" s="207"/>
      <c r="Q26" s="207"/>
      <c r="R26" s="207"/>
    </row>
    <row r="27" spans="2:18" s="28" customFormat="1" ht="12.75" hidden="1">
      <c r="B27" s="258">
        <v>37895</v>
      </c>
      <c r="C27" s="202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8"/>
      <c r="K27" s="208"/>
      <c r="L27" s="207"/>
      <c r="M27" s="207"/>
      <c r="N27" s="236"/>
      <c r="O27" s="236"/>
      <c r="P27" s="207"/>
      <c r="Q27" s="207"/>
      <c r="R27" s="207"/>
    </row>
    <row r="28" spans="2:18" s="28" customFormat="1" ht="12.75" hidden="1">
      <c r="B28" s="258">
        <v>37926</v>
      </c>
      <c r="C28" s="202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8"/>
      <c r="K28" s="208"/>
      <c r="L28" s="207"/>
      <c r="M28" s="207"/>
      <c r="N28" s="236"/>
      <c r="O28" s="236"/>
      <c r="P28" s="207"/>
      <c r="Q28" s="207"/>
      <c r="R28" s="207"/>
    </row>
    <row r="29" spans="2:18" s="28" customFormat="1" ht="12.75" hidden="1">
      <c r="B29" s="258">
        <v>37956</v>
      </c>
      <c r="C29" s="202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8"/>
      <c r="K29" s="208"/>
      <c r="L29" s="207"/>
      <c r="M29" s="207"/>
      <c r="N29" s="236"/>
      <c r="O29" s="236"/>
      <c r="P29" s="207"/>
      <c r="Q29" s="207"/>
      <c r="R29" s="207"/>
    </row>
    <row r="30" spans="2:18" s="28" customFormat="1" ht="12.75" hidden="1">
      <c r="B30" s="258">
        <v>37987</v>
      </c>
      <c r="C30" s="202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8"/>
      <c r="K30" s="208"/>
      <c r="L30" s="207"/>
      <c r="M30" s="207"/>
      <c r="N30" s="236"/>
      <c r="O30" s="236"/>
      <c r="P30" s="207"/>
      <c r="Q30" s="207"/>
      <c r="R30" s="207"/>
    </row>
    <row r="31" spans="2:18" s="28" customFormat="1" ht="12.75" hidden="1">
      <c r="B31" s="258">
        <v>38018</v>
      </c>
      <c r="C31" s="202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8"/>
      <c r="K31" s="208"/>
      <c r="L31" s="207"/>
      <c r="M31" s="207"/>
      <c r="N31" s="236"/>
      <c r="O31" s="236"/>
      <c r="P31" s="207"/>
      <c r="Q31" s="207"/>
      <c r="R31" s="207"/>
    </row>
    <row r="32" spans="2:18" s="28" customFormat="1" ht="12.75" hidden="1">
      <c r="B32" s="258">
        <v>38047</v>
      </c>
      <c r="C32" s="202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8"/>
      <c r="K32" s="208"/>
      <c r="L32" s="207"/>
      <c r="M32" s="207"/>
      <c r="N32" s="236"/>
      <c r="O32" s="236"/>
      <c r="P32" s="207"/>
      <c r="Q32" s="207"/>
      <c r="R32" s="207"/>
    </row>
    <row r="33" spans="2:18" s="28" customFormat="1" ht="12.75" hidden="1">
      <c r="B33" s="258">
        <v>38078</v>
      </c>
      <c r="C33" s="202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8"/>
      <c r="K33" s="208"/>
      <c r="L33" s="207"/>
      <c r="M33" s="207"/>
      <c r="N33" s="236"/>
      <c r="O33" s="236"/>
      <c r="P33" s="207"/>
      <c r="Q33" s="207"/>
      <c r="R33" s="207"/>
    </row>
    <row r="34" spans="2:18" s="28" customFormat="1" ht="12.75" hidden="1">
      <c r="B34" s="258">
        <v>38108</v>
      </c>
      <c r="C34" s="202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8"/>
      <c r="K34" s="208"/>
      <c r="L34" s="207"/>
      <c r="M34" s="207"/>
      <c r="N34" s="236"/>
      <c r="O34" s="236"/>
      <c r="P34" s="207"/>
      <c r="Q34" s="207"/>
      <c r="R34" s="207"/>
    </row>
    <row r="35" spans="2:18" s="28" customFormat="1" ht="12.75" hidden="1">
      <c r="B35" s="258">
        <v>38139</v>
      </c>
      <c r="C35" s="202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8"/>
      <c r="K35" s="208"/>
      <c r="L35" s="207"/>
      <c r="M35" s="207"/>
      <c r="N35" s="236"/>
      <c r="O35" s="236"/>
      <c r="P35" s="207"/>
      <c r="Q35" s="207"/>
      <c r="R35" s="207"/>
    </row>
    <row r="36" spans="2:18" s="28" customFormat="1" ht="12.75" hidden="1">
      <c r="B36" s="258">
        <v>38169</v>
      </c>
      <c r="C36" s="202"/>
      <c r="D36" s="29">
        <f aca="true" t="shared" si="0" ref="D36:I45">+D174+D312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8"/>
      <c r="K36" s="208"/>
      <c r="L36" s="207"/>
      <c r="M36" s="207"/>
      <c r="N36" s="236"/>
      <c r="O36" s="236"/>
      <c r="P36" s="207"/>
      <c r="Q36" s="207"/>
      <c r="R36" s="207"/>
    </row>
    <row r="37" spans="2:18" s="28" customFormat="1" ht="12.75" hidden="1">
      <c r="B37" s="258">
        <v>38200</v>
      </c>
      <c r="C37" s="202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8"/>
      <c r="K37" s="208"/>
      <c r="L37" s="207"/>
      <c r="M37" s="207"/>
      <c r="N37" s="236"/>
      <c r="O37" s="236"/>
      <c r="P37" s="207"/>
      <c r="Q37" s="207"/>
      <c r="R37" s="207"/>
    </row>
    <row r="38" spans="2:18" s="28" customFormat="1" ht="12.75" hidden="1">
      <c r="B38" s="258">
        <v>38231</v>
      </c>
      <c r="C38" s="202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8"/>
      <c r="K38" s="208"/>
      <c r="L38" s="207"/>
      <c r="M38" s="207"/>
      <c r="N38" s="236"/>
      <c r="O38" s="236"/>
      <c r="P38" s="207"/>
      <c r="Q38" s="207"/>
      <c r="R38" s="207"/>
    </row>
    <row r="39" spans="2:18" s="28" customFormat="1" ht="12.75" hidden="1">
      <c r="B39" s="258">
        <v>38261</v>
      </c>
      <c r="C39" s="202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8"/>
      <c r="K39" s="208"/>
      <c r="L39" s="207"/>
      <c r="M39" s="207"/>
      <c r="N39" s="236"/>
      <c r="O39" s="236"/>
      <c r="P39" s="207"/>
      <c r="Q39" s="207"/>
      <c r="R39" s="207"/>
    </row>
    <row r="40" spans="2:18" s="28" customFormat="1" ht="12.75" hidden="1">
      <c r="B40" s="258">
        <v>38292</v>
      </c>
      <c r="C40" s="202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8"/>
      <c r="K40" s="208"/>
      <c r="L40" s="207"/>
      <c r="M40" s="207"/>
      <c r="N40" s="236"/>
      <c r="O40" s="236"/>
      <c r="P40" s="207"/>
      <c r="Q40" s="207"/>
      <c r="R40" s="207"/>
    </row>
    <row r="41" spans="2:18" s="28" customFormat="1" ht="12.75" hidden="1">
      <c r="B41" s="258">
        <v>38322</v>
      </c>
      <c r="C41" s="202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8"/>
      <c r="K41" s="208"/>
      <c r="L41" s="207"/>
      <c r="M41" s="207"/>
      <c r="N41" s="236"/>
      <c r="O41" s="236"/>
      <c r="P41" s="207"/>
      <c r="Q41" s="207"/>
      <c r="R41" s="207"/>
    </row>
    <row r="42" spans="2:18" s="28" customFormat="1" ht="12.75" hidden="1">
      <c r="B42" s="258">
        <v>38353</v>
      </c>
      <c r="C42" s="202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8"/>
      <c r="K42" s="208"/>
      <c r="L42" s="207"/>
      <c r="M42" s="207"/>
      <c r="N42" s="236"/>
      <c r="O42" s="236"/>
      <c r="P42" s="207"/>
      <c r="Q42" s="207"/>
      <c r="R42" s="207"/>
    </row>
    <row r="43" spans="2:18" s="28" customFormat="1" ht="12.75" hidden="1">
      <c r="B43" s="258">
        <v>38384</v>
      </c>
      <c r="C43" s="202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8"/>
      <c r="K43" s="208"/>
      <c r="L43" s="207"/>
      <c r="M43" s="207"/>
      <c r="N43" s="236"/>
      <c r="O43" s="236"/>
      <c r="P43" s="207"/>
      <c r="Q43" s="207"/>
      <c r="R43" s="207"/>
    </row>
    <row r="44" spans="2:18" s="28" customFormat="1" ht="12.75" hidden="1">
      <c r="B44" s="258">
        <v>38412</v>
      </c>
      <c r="C44" s="202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8"/>
      <c r="K44" s="208"/>
      <c r="L44" s="207"/>
      <c r="M44" s="207"/>
      <c r="N44" s="236"/>
      <c r="O44" s="236"/>
      <c r="P44" s="207"/>
      <c r="Q44" s="207"/>
      <c r="R44" s="207"/>
    </row>
    <row r="45" spans="2:18" s="28" customFormat="1" ht="12.75" hidden="1">
      <c r="B45" s="258">
        <v>38443</v>
      </c>
      <c r="C45" s="202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8"/>
      <c r="K45" s="208"/>
      <c r="L45" s="207"/>
      <c r="M45" s="207"/>
      <c r="N45" s="236"/>
      <c r="O45" s="236"/>
      <c r="P45" s="207"/>
      <c r="Q45" s="207"/>
      <c r="R45" s="207"/>
    </row>
    <row r="46" spans="2:18" s="28" customFormat="1" ht="12.75" hidden="1">
      <c r="B46" s="258">
        <v>38473</v>
      </c>
      <c r="C46" s="202"/>
      <c r="D46" s="29">
        <f aca="true" t="shared" si="1" ref="D46:I55">+D184+D322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8"/>
      <c r="K46" s="208"/>
      <c r="L46" s="207"/>
      <c r="M46" s="207"/>
      <c r="N46" s="236"/>
      <c r="O46" s="236"/>
      <c r="P46" s="207"/>
      <c r="Q46" s="207"/>
      <c r="R46" s="207"/>
    </row>
    <row r="47" spans="2:18" s="28" customFormat="1" ht="12.75" hidden="1">
      <c r="B47" s="258">
        <v>38504</v>
      </c>
      <c r="C47" s="202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8"/>
      <c r="K47" s="208"/>
      <c r="L47" s="207"/>
      <c r="M47" s="207"/>
      <c r="N47" s="236"/>
      <c r="O47" s="236"/>
      <c r="P47" s="207"/>
      <c r="Q47" s="207"/>
      <c r="R47" s="207"/>
    </row>
    <row r="48" spans="2:18" s="28" customFormat="1" ht="12.75" hidden="1">
      <c r="B48" s="258">
        <v>38534</v>
      </c>
      <c r="C48" s="202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8"/>
      <c r="K48" s="208"/>
      <c r="L48" s="207"/>
      <c r="M48" s="207"/>
      <c r="N48" s="236"/>
      <c r="O48" s="236"/>
      <c r="P48" s="207"/>
      <c r="Q48" s="207"/>
      <c r="R48" s="207"/>
    </row>
    <row r="49" spans="2:18" s="28" customFormat="1" ht="12.75" hidden="1">
      <c r="B49" s="258">
        <v>38565</v>
      </c>
      <c r="C49" s="202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8"/>
      <c r="K49" s="208"/>
      <c r="L49" s="207"/>
      <c r="M49" s="207"/>
      <c r="N49" s="236"/>
      <c r="O49" s="236"/>
      <c r="P49" s="207"/>
      <c r="Q49" s="207"/>
      <c r="R49" s="207"/>
    </row>
    <row r="50" spans="2:18" s="28" customFormat="1" ht="12.75" hidden="1">
      <c r="B50" s="258">
        <v>38596</v>
      </c>
      <c r="C50" s="202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8"/>
      <c r="K50" s="208"/>
      <c r="L50" s="207"/>
      <c r="M50" s="207"/>
      <c r="N50" s="236"/>
      <c r="O50" s="236"/>
      <c r="P50" s="207"/>
      <c r="Q50" s="207"/>
      <c r="R50" s="207"/>
    </row>
    <row r="51" spans="2:18" s="28" customFormat="1" ht="12.75" hidden="1">
      <c r="B51" s="258">
        <v>38626</v>
      </c>
      <c r="C51" s="202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8"/>
      <c r="K51" s="208"/>
      <c r="L51" s="207"/>
      <c r="M51" s="207"/>
      <c r="N51" s="236"/>
      <c r="O51" s="236"/>
      <c r="P51" s="207"/>
      <c r="Q51" s="207"/>
      <c r="R51" s="207"/>
    </row>
    <row r="52" spans="2:18" s="28" customFormat="1" ht="12.75" hidden="1">
      <c r="B52" s="258">
        <v>38657</v>
      </c>
      <c r="C52" s="202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8"/>
      <c r="K52" s="208"/>
      <c r="L52" s="207"/>
      <c r="M52" s="207"/>
      <c r="N52" s="236"/>
      <c r="O52" s="236"/>
      <c r="P52" s="207"/>
      <c r="Q52" s="207"/>
      <c r="R52" s="207"/>
    </row>
    <row r="53" spans="2:18" s="28" customFormat="1" ht="12.75" hidden="1">
      <c r="B53" s="258">
        <v>38687</v>
      </c>
      <c r="C53" s="202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8"/>
      <c r="K53" s="208"/>
      <c r="L53" s="207"/>
      <c r="M53" s="207"/>
      <c r="N53" s="236"/>
      <c r="O53" s="236"/>
      <c r="P53" s="207"/>
      <c r="Q53" s="207"/>
      <c r="R53" s="207"/>
    </row>
    <row r="54" spans="2:18" s="28" customFormat="1" ht="12.75" hidden="1">
      <c r="B54" s="258">
        <v>38718</v>
      </c>
      <c r="C54" s="202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8"/>
      <c r="K54" s="208"/>
      <c r="L54" s="207"/>
      <c r="M54" s="207"/>
      <c r="N54" s="236"/>
      <c r="O54" s="236"/>
      <c r="P54" s="207"/>
      <c r="Q54" s="207"/>
      <c r="R54" s="207"/>
    </row>
    <row r="55" spans="2:18" s="28" customFormat="1" ht="12.75" hidden="1">
      <c r="B55" s="258">
        <v>38749</v>
      </c>
      <c r="C55" s="202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8"/>
      <c r="K55" s="208"/>
      <c r="L55" s="207"/>
      <c r="M55" s="207"/>
      <c r="N55" s="236"/>
      <c r="O55" s="236"/>
      <c r="P55" s="207"/>
      <c r="Q55" s="207"/>
      <c r="R55" s="207"/>
    </row>
    <row r="56" spans="2:18" s="28" customFormat="1" ht="12.75" hidden="1">
      <c r="B56" s="258">
        <v>38777</v>
      </c>
      <c r="C56" s="202"/>
      <c r="D56" s="29">
        <f aca="true" t="shared" si="2" ref="D56:I65">+D194+D332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8"/>
      <c r="K56" s="208"/>
      <c r="L56" s="207"/>
      <c r="M56" s="207"/>
      <c r="N56" s="236"/>
      <c r="O56" s="236"/>
      <c r="P56" s="207"/>
      <c r="Q56" s="207"/>
      <c r="R56" s="207"/>
    </row>
    <row r="57" spans="2:18" s="28" customFormat="1" ht="12.75" hidden="1">
      <c r="B57" s="258">
        <v>38808</v>
      </c>
      <c r="C57" s="202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8"/>
      <c r="K57" s="208"/>
      <c r="L57" s="207"/>
      <c r="M57" s="207"/>
      <c r="N57" s="236"/>
      <c r="O57" s="236"/>
      <c r="P57" s="207"/>
      <c r="Q57" s="207"/>
      <c r="R57" s="207"/>
    </row>
    <row r="58" spans="2:18" s="28" customFormat="1" ht="12.75" hidden="1">
      <c r="B58" s="258">
        <v>38838</v>
      </c>
      <c r="C58" s="202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8"/>
      <c r="K58" s="208"/>
      <c r="L58" s="207"/>
      <c r="M58" s="207"/>
      <c r="N58" s="236"/>
      <c r="O58" s="236"/>
      <c r="P58" s="207"/>
      <c r="Q58" s="207"/>
      <c r="R58" s="207"/>
    </row>
    <row r="59" spans="2:18" s="28" customFormat="1" ht="12.75" hidden="1">
      <c r="B59" s="258">
        <v>38869</v>
      </c>
      <c r="C59" s="202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8"/>
      <c r="K59" s="208"/>
      <c r="L59" s="207"/>
      <c r="M59" s="207"/>
      <c r="N59" s="236"/>
      <c r="O59" s="236"/>
      <c r="P59" s="207"/>
      <c r="Q59" s="207"/>
      <c r="R59" s="207"/>
    </row>
    <row r="60" spans="2:18" s="28" customFormat="1" ht="12.75" hidden="1">
      <c r="B60" s="258">
        <v>38899</v>
      </c>
      <c r="C60" s="202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8"/>
      <c r="K60" s="208"/>
      <c r="L60" s="207"/>
      <c r="M60" s="207"/>
      <c r="N60" s="236"/>
      <c r="O60" s="236"/>
      <c r="P60" s="207"/>
      <c r="Q60" s="207"/>
      <c r="R60" s="207"/>
    </row>
    <row r="61" spans="2:18" s="28" customFormat="1" ht="12.75" hidden="1">
      <c r="B61" s="258">
        <v>38930</v>
      </c>
      <c r="C61" s="202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8"/>
      <c r="K61" s="208"/>
      <c r="L61" s="207"/>
      <c r="M61" s="207"/>
      <c r="N61" s="236"/>
      <c r="O61" s="236"/>
      <c r="P61" s="207"/>
      <c r="Q61" s="207"/>
      <c r="R61" s="207"/>
    </row>
    <row r="62" spans="2:18" s="28" customFormat="1" ht="12.75" hidden="1">
      <c r="B62" s="258">
        <v>38961</v>
      </c>
      <c r="C62" s="202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8"/>
      <c r="K62" s="208"/>
      <c r="L62" s="207"/>
      <c r="M62" s="207"/>
      <c r="N62" s="236"/>
      <c r="O62" s="236"/>
      <c r="P62" s="207"/>
      <c r="Q62" s="207"/>
      <c r="R62" s="207"/>
    </row>
    <row r="63" spans="2:18" s="28" customFormat="1" ht="12.75" hidden="1">
      <c r="B63" s="258">
        <v>38991</v>
      </c>
      <c r="C63" s="202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8"/>
      <c r="K63" s="208"/>
      <c r="L63" s="207"/>
      <c r="M63" s="207"/>
      <c r="N63" s="236"/>
      <c r="O63" s="236"/>
      <c r="P63" s="207"/>
      <c r="Q63" s="207"/>
      <c r="R63" s="207"/>
    </row>
    <row r="64" spans="2:18" s="28" customFormat="1" ht="12.75" hidden="1">
      <c r="B64" s="258">
        <v>39022</v>
      </c>
      <c r="C64" s="202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8"/>
      <c r="K64" s="208"/>
      <c r="L64" s="207"/>
      <c r="M64" s="207"/>
      <c r="N64" s="236"/>
      <c r="O64" s="236"/>
      <c r="P64" s="207"/>
      <c r="Q64" s="207"/>
      <c r="R64" s="207"/>
    </row>
    <row r="65" spans="2:18" s="28" customFormat="1" ht="12.75" hidden="1">
      <c r="B65" s="258">
        <v>39052</v>
      </c>
      <c r="C65" s="202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8"/>
      <c r="K65" s="208"/>
      <c r="L65" s="207"/>
      <c r="M65" s="207"/>
      <c r="N65" s="236"/>
      <c r="O65" s="236"/>
      <c r="P65" s="207"/>
      <c r="Q65" s="207"/>
      <c r="R65" s="207"/>
    </row>
    <row r="66" spans="2:18" s="28" customFormat="1" ht="12.75" hidden="1">
      <c r="B66" s="258">
        <v>39083</v>
      </c>
      <c r="C66" s="202"/>
      <c r="D66" s="29">
        <f aca="true" t="shared" si="3" ref="D66:I68">+D204+D342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8"/>
      <c r="K66" s="208"/>
      <c r="L66" s="207"/>
      <c r="M66" s="207"/>
      <c r="N66" s="236"/>
      <c r="O66" s="236"/>
      <c r="P66" s="207"/>
      <c r="Q66" s="207"/>
      <c r="R66" s="207"/>
    </row>
    <row r="67" spans="2:18" s="28" customFormat="1" ht="12.75" hidden="1">
      <c r="B67" s="258">
        <v>39114</v>
      </c>
      <c r="C67" s="202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8"/>
      <c r="K67" s="208"/>
      <c r="L67" s="207"/>
      <c r="M67" s="207"/>
      <c r="N67" s="236"/>
      <c r="O67" s="236"/>
      <c r="P67" s="207"/>
      <c r="Q67" s="207"/>
      <c r="R67" s="207"/>
    </row>
    <row r="68" spans="2:18" s="28" customFormat="1" ht="12.75" hidden="1">
      <c r="B68" s="258">
        <v>39142</v>
      </c>
      <c r="C68" s="202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8"/>
      <c r="K68" s="208"/>
      <c r="L68" s="207"/>
      <c r="M68" s="207"/>
      <c r="N68" s="236"/>
      <c r="O68" s="236"/>
      <c r="P68" s="207"/>
      <c r="Q68" s="207"/>
      <c r="R68" s="207"/>
    </row>
    <row r="69" spans="2:18" s="28" customFormat="1" ht="12.75" hidden="1">
      <c r="B69" s="258">
        <v>39173</v>
      </c>
      <c r="C69" s="202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8"/>
      <c r="K69" s="208"/>
      <c r="L69" s="207"/>
      <c r="M69" s="207"/>
      <c r="N69" s="236"/>
      <c r="O69" s="236"/>
      <c r="P69" s="207"/>
      <c r="Q69" s="207"/>
      <c r="R69" s="207"/>
    </row>
    <row r="70" spans="2:18" s="28" customFormat="1" ht="12.75" hidden="1">
      <c r="B70" s="258">
        <v>39203</v>
      </c>
      <c r="C70" s="202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8"/>
      <c r="K70" s="208"/>
      <c r="L70" s="207"/>
      <c r="M70" s="207"/>
      <c r="N70" s="236"/>
      <c r="O70" s="236"/>
      <c r="P70" s="207"/>
      <c r="Q70" s="207"/>
      <c r="R70" s="207"/>
    </row>
    <row r="71" spans="2:18" s="28" customFormat="1" ht="12.75" hidden="1">
      <c r="B71" s="258">
        <v>39234</v>
      </c>
      <c r="C71" s="202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8"/>
      <c r="K71" s="208"/>
      <c r="L71" s="207"/>
      <c r="M71" s="207"/>
      <c r="N71" s="236"/>
      <c r="O71" s="236"/>
      <c r="P71" s="207"/>
      <c r="Q71" s="207"/>
      <c r="R71" s="207"/>
    </row>
    <row r="72" spans="2:18" s="28" customFormat="1" ht="12.75" hidden="1">
      <c r="B72" s="258">
        <v>39264</v>
      </c>
      <c r="C72" s="202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8"/>
      <c r="K72" s="208"/>
      <c r="L72" s="207"/>
      <c r="M72" s="207"/>
      <c r="N72" s="236"/>
      <c r="O72" s="236"/>
      <c r="P72" s="207"/>
      <c r="Q72" s="207"/>
      <c r="R72" s="207"/>
    </row>
    <row r="73" spans="2:18" s="28" customFormat="1" ht="12.75" hidden="1">
      <c r="B73" s="258">
        <v>39295</v>
      </c>
      <c r="C73" s="202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8"/>
      <c r="K73" s="208"/>
      <c r="L73" s="207"/>
      <c r="M73" s="207"/>
      <c r="N73" s="236"/>
      <c r="O73" s="236"/>
      <c r="P73" s="207"/>
      <c r="Q73" s="207"/>
      <c r="R73" s="207"/>
    </row>
    <row r="74" spans="2:18" s="28" customFormat="1" ht="12.75" hidden="1">
      <c r="B74" s="258">
        <v>39326</v>
      </c>
      <c r="C74" s="202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8"/>
      <c r="K74" s="208"/>
      <c r="L74" s="207"/>
      <c r="M74" s="207"/>
      <c r="N74" s="236"/>
      <c r="O74" s="236"/>
      <c r="P74" s="207"/>
      <c r="Q74" s="207"/>
      <c r="R74" s="207"/>
    </row>
    <row r="75" spans="2:18" s="28" customFormat="1" ht="12.75" hidden="1">
      <c r="B75" s="258">
        <v>39356</v>
      </c>
      <c r="C75" s="202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8"/>
      <c r="K75" s="208"/>
      <c r="L75" s="207"/>
      <c r="M75" s="207"/>
      <c r="N75" s="236"/>
      <c r="O75" s="236"/>
      <c r="P75" s="207"/>
      <c r="Q75" s="207"/>
      <c r="R75" s="207"/>
    </row>
    <row r="76" spans="2:18" s="28" customFormat="1" ht="12.75" hidden="1">
      <c r="B76" s="258">
        <v>39387</v>
      </c>
      <c r="C76" s="202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8"/>
      <c r="K76" s="208"/>
      <c r="L76" s="207"/>
      <c r="M76" s="207"/>
      <c r="N76" s="236"/>
      <c r="O76" s="236"/>
      <c r="P76" s="207"/>
      <c r="Q76" s="207"/>
      <c r="R76" s="207"/>
    </row>
    <row r="77" spans="2:18" s="28" customFormat="1" ht="12.75" hidden="1">
      <c r="B77" s="258">
        <v>39417</v>
      </c>
      <c r="C77" s="202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8"/>
      <c r="K77" s="208"/>
      <c r="L77" s="207"/>
      <c r="M77" s="207"/>
      <c r="N77" s="236"/>
      <c r="O77" s="236"/>
      <c r="P77" s="207"/>
      <c r="Q77" s="207"/>
      <c r="R77" s="207"/>
    </row>
    <row r="78" spans="2:18" s="28" customFormat="1" ht="12.75">
      <c r="B78" s="258">
        <v>39448</v>
      </c>
      <c r="C78" s="202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8"/>
      <c r="K78" s="208"/>
      <c r="L78" s="207"/>
      <c r="M78" s="207"/>
      <c r="N78" s="236"/>
      <c r="O78" s="236"/>
      <c r="P78" s="207"/>
      <c r="Q78" s="207"/>
      <c r="R78" s="207"/>
    </row>
    <row r="79" spans="2:18" s="28" customFormat="1" ht="12.75">
      <c r="B79" s="258">
        <v>39479</v>
      </c>
      <c r="C79" s="202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8"/>
      <c r="K79" s="208"/>
      <c r="L79" s="207"/>
      <c r="M79" s="207"/>
      <c r="N79" s="236"/>
      <c r="O79" s="236"/>
      <c r="P79" s="207"/>
      <c r="Q79" s="207"/>
      <c r="R79" s="207"/>
    </row>
    <row r="80" spans="2:18" s="28" customFormat="1" ht="12.75">
      <c r="B80" s="258">
        <v>39508</v>
      </c>
      <c r="C80" s="202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8"/>
      <c r="K80" s="208"/>
      <c r="L80" s="207"/>
      <c r="M80" s="207"/>
      <c r="N80" s="236"/>
      <c r="O80" s="236"/>
      <c r="P80" s="207"/>
      <c r="Q80" s="207"/>
      <c r="R80" s="207"/>
    </row>
    <row r="81" spans="2:18" s="28" customFormat="1" ht="12.75">
      <c r="B81" s="258">
        <v>39539</v>
      </c>
      <c r="C81" s="202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8"/>
      <c r="K81" s="208"/>
      <c r="L81" s="207"/>
      <c r="M81" s="207"/>
      <c r="N81" s="236"/>
      <c r="O81" s="236"/>
      <c r="P81" s="207"/>
      <c r="Q81" s="207"/>
      <c r="R81" s="207"/>
    </row>
    <row r="82" spans="2:18" s="28" customFormat="1" ht="12.75">
      <c r="B82" s="258">
        <v>39569</v>
      </c>
      <c r="C82" s="202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8"/>
      <c r="K82" s="208"/>
      <c r="L82" s="207"/>
      <c r="M82" s="207"/>
      <c r="N82" s="236"/>
      <c r="O82" s="236"/>
      <c r="P82" s="207"/>
      <c r="Q82" s="207"/>
      <c r="R82" s="207"/>
    </row>
    <row r="83" spans="2:18" s="28" customFormat="1" ht="12.75">
      <c r="B83" s="258">
        <v>39600</v>
      </c>
      <c r="C83" s="202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8"/>
      <c r="K83" s="208"/>
      <c r="L83" s="207"/>
      <c r="M83" s="207"/>
      <c r="N83" s="236"/>
      <c r="O83" s="236"/>
      <c r="P83" s="207"/>
      <c r="Q83" s="207"/>
      <c r="R83" s="207"/>
    </row>
    <row r="84" spans="2:18" s="28" customFormat="1" ht="12.75">
      <c r="B84" s="258">
        <v>39630</v>
      </c>
      <c r="C84" s="202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8"/>
      <c r="K84" s="208"/>
      <c r="L84" s="207"/>
      <c r="M84" s="207"/>
      <c r="N84" s="236"/>
      <c r="O84" s="236"/>
      <c r="P84" s="207"/>
      <c r="Q84" s="207"/>
      <c r="R84" s="207"/>
    </row>
    <row r="85" spans="2:18" s="28" customFormat="1" ht="12.75">
      <c r="B85" s="258">
        <v>39661</v>
      </c>
      <c r="C85" s="202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8"/>
      <c r="K85" s="208"/>
      <c r="L85" s="207"/>
      <c r="M85" s="207"/>
      <c r="N85" s="236"/>
      <c r="O85" s="236"/>
      <c r="P85" s="207"/>
      <c r="Q85" s="207"/>
      <c r="R85" s="207"/>
    </row>
    <row r="86" spans="2:18" s="28" customFormat="1" ht="12.75">
      <c r="B86" s="258">
        <v>39692</v>
      </c>
      <c r="C86" s="202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8"/>
      <c r="K86" s="208"/>
      <c r="L86" s="207"/>
      <c r="M86" s="207"/>
      <c r="N86" s="236"/>
      <c r="O86" s="236"/>
      <c r="P86" s="207"/>
      <c r="Q86" s="207"/>
      <c r="R86" s="207"/>
    </row>
    <row r="87" spans="2:18" s="28" customFormat="1" ht="12.75">
      <c r="B87" s="258">
        <v>39722</v>
      </c>
      <c r="C87" s="202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8"/>
      <c r="K87" s="208"/>
      <c r="L87" s="207"/>
      <c r="M87" s="207"/>
      <c r="N87" s="236"/>
      <c r="O87" s="236"/>
      <c r="P87" s="207"/>
      <c r="Q87" s="207"/>
      <c r="R87" s="207"/>
    </row>
    <row r="88" spans="2:18" s="28" customFormat="1" ht="12.75">
      <c r="B88" s="258">
        <v>39753</v>
      </c>
      <c r="C88" s="202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8"/>
      <c r="K88" s="208"/>
      <c r="L88" s="207"/>
      <c r="M88" s="207"/>
      <c r="N88" s="236"/>
      <c r="O88" s="236"/>
      <c r="P88" s="207"/>
      <c r="Q88" s="207"/>
      <c r="R88" s="207"/>
    </row>
    <row r="89" spans="2:18" s="28" customFormat="1" ht="12.75">
      <c r="B89" s="258">
        <v>39783</v>
      </c>
      <c r="C89" s="202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8"/>
      <c r="K89" s="208"/>
      <c r="L89" s="207"/>
      <c r="M89" s="207"/>
      <c r="N89" s="236"/>
      <c r="O89" s="236"/>
      <c r="P89" s="207"/>
      <c r="Q89" s="207"/>
      <c r="R89" s="207"/>
    </row>
    <row r="90" spans="2:18" s="28" customFormat="1" ht="12.75">
      <c r="B90" s="258">
        <v>39814</v>
      </c>
      <c r="C90" s="202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8"/>
      <c r="K90" s="208"/>
      <c r="L90" s="207"/>
      <c r="M90" s="207"/>
      <c r="N90" s="236"/>
      <c r="O90" s="236"/>
      <c r="P90" s="207"/>
      <c r="Q90" s="207"/>
      <c r="R90" s="207"/>
    </row>
    <row r="91" spans="2:18" s="28" customFormat="1" ht="12.75">
      <c r="B91" s="258">
        <v>39845</v>
      </c>
      <c r="C91" s="202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8"/>
      <c r="K91" s="208"/>
      <c r="L91" s="207"/>
      <c r="M91" s="207"/>
      <c r="N91" s="236"/>
      <c r="O91" s="236"/>
      <c r="P91" s="207"/>
      <c r="Q91" s="207"/>
      <c r="R91" s="207"/>
    </row>
    <row r="92" spans="2:18" s="28" customFormat="1" ht="12.75">
      <c r="B92" s="258">
        <v>39873</v>
      </c>
      <c r="C92" s="202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8"/>
      <c r="K92" s="208"/>
      <c r="L92" s="207"/>
      <c r="M92" s="207"/>
      <c r="N92" s="236"/>
      <c r="O92" s="236"/>
      <c r="P92" s="207"/>
      <c r="Q92" s="207"/>
      <c r="R92" s="207"/>
    </row>
    <row r="93" spans="2:18" s="28" customFormat="1" ht="12.75">
      <c r="B93" s="258">
        <v>39904</v>
      </c>
      <c r="C93" s="202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8"/>
      <c r="K93" s="208"/>
      <c r="L93" s="207"/>
      <c r="M93" s="207"/>
      <c r="N93" s="236"/>
      <c r="O93" s="236"/>
      <c r="P93" s="207"/>
      <c r="Q93" s="207"/>
      <c r="R93" s="207"/>
    </row>
    <row r="94" spans="2:18" s="28" customFormat="1" ht="12.75">
      <c r="B94" s="258">
        <v>39934</v>
      </c>
      <c r="C94" s="202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8"/>
      <c r="K94" s="208"/>
      <c r="L94" s="207"/>
      <c r="M94" s="207"/>
      <c r="N94" s="236"/>
      <c r="O94" s="236"/>
      <c r="P94" s="207"/>
      <c r="Q94" s="207"/>
      <c r="R94" s="207"/>
    </row>
    <row r="95" spans="2:18" s="28" customFormat="1" ht="12.75">
      <c r="B95" s="258">
        <v>39965</v>
      </c>
      <c r="C95" s="202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8"/>
      <c r="K95" s="208"/>
      <c r="L95" s="207"/>
      <c r="M95" s="207"/>
      <c r="N95" s="236"/>
      <c r="O95" s="236"/>
      <c r="P95" s="207"/>
      <c r="Q95" s="207"/>
      <c r="R95" s="207"/>
    </row>
    <row r="96" spans="2:18" s="28" customFormat="1" ht="12.75">
      <c r="B96" s="258">
        <v>39995</v>
      </c>
      <c r="C96" s="202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8"/>
      <c r="K96" s="208"/>
      <c r="L96" s="207"/>
      <c r="M96" s="207"/>
      <c r="N96" s="236"/>
      <c r="O96" s="236"/>
      <c r="P96" s="207"/>
      <c r="Q96" s="207"/>
      <c r="R96" s="207"/>
    </row>
    <row r="97" spans="2:18" s="28" customFormat="1" ht="12.75">
      <c r="B97" s="258">
        <v>40026</v>
      </c>
      <c r="C97" s="202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8"/>
      <c r="K97" s="208"/>
      <c r="L97" s="207"/>
      <c r="M97" s="207"/>
      <c r="N97" s="236"/>
      <c r="O97" s="236"/>
      <c r="P97" s="207"/>
      <c r="Q97" s="207"/>
      <c r="R97" s="207"/>
    </row>
    <row r="98" spans="2:18" s="28" customFormat="1" ht="12.75">
      <c r="B98" s="258">
        <v>40057</v>
      </c>
      <c r="C98" s="202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8"/>
      <c r="K98" s="208"/>
      <c r="L98" s="207"/>
      <c r="M98" s="207"/>
      <c r="N98" s="236"/>
      <c r="O98" s="236"/>
      <c r="P98" s="207"/>
      <c r="Q98" s="207"/>
      <c r="R98" s="207"/>
    </row>
    <row r="99" spans="2:18" s="28" customFormat="1" ht="12.75">
      <c r="B99" s="258">
        <v>40087</v>
      </c>
      <c r="C99" s="202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8"/>
      <c r="K99" s="208"/>
      <c r="L99" s="207"/>
      <c r="M99" s="207"/>
      <c r="N99" s="236"/>
      <c r="O99" s="236"/>
      <c r="P99" s="207"/>
      <c r="Q99" s="207"/>
      <c r="R99" s="207"/>
    </row>
    <row r="100" spans="2:18" s="28" customFormat="1" ht="12.75">
      <c r="B100" s="258">
        <v>40118</v>
      </c>
      <c r="C100" s="202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8"/>
      <c r="K100" s="208"/>
      <c r="L100" s="207"/>
      <c r="M100" s="207"/>
      <c r="N100" s="236"/>
      <c r="O100" s="236"/>
      <c r="P100" s="207"/>
      <c r="Q100" s="207"/>
      <c r="R100" s="207"/>
    </row>
    <row r="101" spans="2:18" s="28" customFormat="1" ht="12.75">
      <c r="B101" s="258">
        <v>40148</v>
      </c>
      <c r="C101" s="202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8"/>
      <c r="K101" s="208"/>
      <c r="L101" s="207"/>
      <c r="M101" s="207"/>
      <c r="N101" s="236"/>
      <c r="O101" s="236"/>
      <c r="P101" s="207"/>
      <c r="Q101" s="207"/>
      <c r="R101" s="207"/>
    </row>
    <row r="102" spans="2:18" s="28" customFormat="1" ht="12.75">
      <c r="B102" s="258">
        <v>40179</v>
      </c>
      <c r="C102" s="202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8"/>
      <c r="K102" s="208"/>
      <c r="L102" s="207"/>
      <c r="M102" s="207"/>
      <c r="N102" s="236"/>
      <c r="O102" s="236"/>
      <c r="P102" s="207"/>
      <c r="Q102" s="207"/>
      <c r="R102" s="207"/>
    </row>
    <row r="103" spans="2:18" s="28" customFormat="1" ht="12.75">
      <c r="B103" s="258">
        <v>40210</v>
      </c>
      <c r="C103" s="202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4"/>
      <c r="K103" s="208"/>
      <c r="L103" s="207"/>
      <c r="M103" s="207"/>
      <c r="N103" s="236"/>
      <c r="O103" s="236"/>
      <c r="P103" s="207"/>
      <c r="Q103" s="207"/>
      <c r="R103" s="207"/>
    </row>
    <row r="104" spans="2:18" s="28" customFormat="1" ht="12.75">
      <c r="B104" s="258">
        <v>40238</v>
      </c>
      <c r="C104" s="202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4"/>
      <c r="K104" s="208"/>
      <c r="L104" s="207"/>
      <c r="M104" s="207"/>
      <c r="N104" s="236"/>
      <c r="O104" s="236"/>
      <c r="P104" s="207"/>
      <c r="Q104" s="207"/>
      <c r="R104" s="207"/>
    </row>
    <row r="105" spans="2:18" s="28" customFormat="1" ht="12.75">
      <c r="B105" s="258">
        <v>40269</v>
      </c>
      <c r="C105" s="202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4"/>
      <c r="K105" s="208"/>
      <c r="L105" s="207"/>
      <c r="M105" s="207"/>
      <c r="N105" s="236"/>
      <c r="O105" s="236"/>
      <c r="P105" s="207"/>
      <c r="Q105" s="207"/>
      <c r="R105" s="207"/>
    </row>
    <row r="106" spans="2:18" s="28" customFormat="1" ht="12.75">
      <c r="B106" s="258">
        <v>40299</v>
      </c>
      <c r="C106" s="202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4"/>
      <c r="K106" s="208"/>
      <c r="L106" s="207"/>
      <c r="M106" s="207"/>
      <c r="N106" s="236"/>
      <c r="O106" s="236"/>
      <c r="P106" s="207"/>
      <c r="Q106" s="207"/>
      <c r="R106" s="207"/>
    </row>
    <row r="107" spans="2:18" s="28" customFormat="1" ht="12.75">
      <c r="B107" s="258">
        <v>40330</v>
      </c>
      <c r="C107" s="202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4"/>
      <c r="K107" s="208"/>
      <c r="L107" s="207"/>
      <c r="M107" s="207"/>
      <c r="N107" s="236"/>
      <c r="O107" s="236"/>
      <c r="P107" s="207"/>
      <c r="Q107" s="207"/>
      <c r="R107" s="207"/>
    </row>
    <row r="108" spans="2:18" s="311" customFormat="1" ht="12.75">
      <c r="B108" s="318">
        <v>40360</v>
      </c>
      <c r="C108" s="320"/>
      <c r="D108" s="294">
        <v>2534</v>
      </c>
      <c r="E108" s="294">
        <v>1348.849929</v>
      </c>
      <c r="F108" s="294">
        <v>215</v>
      </c>
      <c r="G108" s="294">
        <v>10.850881</v>
      </c>
      <c r="H108" s="294">
        <v>13</v>
      </c>
      <c r="I108" s="294">
        <v>16.08755</v>
      </c>
      <c r="J108" s="319"/>
      <c r="K108" s="321"/>
      <c r="L108" s="317"/>
      <c r="M108" s="317"/>
      <c r="N108" s="316"/>
      <c r="O108" s="316"/>
      <c r="P108" s="317"/>
      <c r="Q108" s="317"/>
      <c r="R108" s="317"/>
    </row>
    <row r="109" spans="2:18" s="311" customFormat="1" ht="12.75">
      <c r="B109" s="318">
        <v>40391</v>
      </c>
      <c r="C109" s="320"/>
      <c r="D109" s="294">
        <v>2532</v>
      </c>
      <c r="E109" s="294">
        <v>1359.714576</v>
      </c>
      <c r="F109" s="294">
        <v>212</v>
      </c>
      <c r="G109" s="294">
        <v>12.883634</v>
      </c>
      <c r="H109" s="294">
        <v>9</v>
      </c>
      <c r="I109" s="294">
        <v>3.12608</v>
      </c>
      <c r="J109" s="319"/>
      <c r="K109" s="321"/>
      <c r="L109" s="317"/>
      <c r="M109" s="317"/>
      <c r="N109" s="316"/>
      <c r="O109" s="316"/>
      <c r="P109" s="317"/>
      <c r="Q109" s="317"/>
      <c r="R109" s="317"/>
    </row>
    <row r="110" spans="2:18" s="311" customFormat="1" ht="12.75">
      <c r="B110" s="318">
        <v>40422</v>
      </c>
      <c r="C110" s="320"/>
      <c r="D110" s="294">
        <v>2530</v>
      </c>
      <c r="E110" s="294">
        <v>1361.659165</v>
      </c>
      <c r="F110" s="294">
        <v>218</v>
      </c>
      <c r="G110" s="294">
        <v>12.766216</v>
      </c>
      <c r="H110" s="294">
        <v>14</v>
      </c>
      <c r="I110" s="294">
        <v>8.686504</v>
      </c>
      <c r="J110" s="319"/>
      <c r="K110" s="321"/>
      <c r="L110" s="317"/>
      <c r="M110" s="317"/>
      <c r="N110" s="316"/>
      <c r="O110" s="316"/>
      <c r="P110" s="317"/>
      <c r="Q110" s="317"/>
      <c r="R110" s="317"/>
    </row>
    <row r="111" spans="2:18" s="311" customFormat="1" ht="12.75">
      <c r="B111" s="318">
        <v>40452</v>
      </c>
      <c r="C111" s="320"/>
      <c r="D111" s="294">
        <v>2529</v>
      </c>
      <c r="E111" s="294">
        <v>1363.724757</v>
      </c>
      <c r="F111" s="294">
        <v>215</v>
      </c>
      <c r="G111" s="294">
        <v>9.9677</v>
      </c>
      <c r="H111" s="294">
        <v>10</v>
      </c>
      <c r="I111" s="294">
        <v>3.494628</v>
      </c>
      <c r="J111" s="319"/>
      <c r="K111" s="291"/>
      <c r="L111" s="291"/>
      <c r="M111" s="317"/>
      <c r="N111" s="316"/>
      <c r="O111" s="316"/>
      <c r="P111" s="317"/>
      <c r="Q111" s="317"/>
      <c r="R111" s="317"/>
    </row>
    <row r="112" spans="2:18" s="311" customFormat="1" ht="12.75">
      <c r="B112" s="318">
        <v>40483</v>
      </c>
      <c r="C112" s="320"/>
      <c r="D112" s="294">
        <v>2525</v>
      </c>
      <c r="E112" s="294">
        <v>1326.876856</v>
      </c>
      <c r="F112" s="294">
        <v>215</v>
      </c>
      <c r="G112" s="294">
        <v>13.677669</v>
      </c>
      <c r="H112" s="294">
        <v>21</v>
      </c>
      <c r="I112" s="294">
        <v>42.392332</v>
      </c>
      <c r="J112" s="319"/>
      <c r="K112" s="291"/>
      <c r="L112" s="291"/>
      <c r="M112" s="317"/>
      <c r="N112" s="316"/>
      <c r="O112" s="316"/>
      <c r="P112" s="317"/>
      <c r="Q112" s="317"/>
      <c r="R112" s="317"/>
    </row>
    <row r="113" spans="2:18" s="311" customFormat="1" ht="12.75">
      <c r="B113" s="318">
        <v>40513</v>
      </c>
      <c r="C113" s="320"/>
      <c r="D113" s="294">
        <v>2519</v>
      </c>
      <c r="E113" s="294">
        <v>1240.037584</v>
      </c>
      <c r="F113" s="294">
        <v>213</v>
      </c>
      <c r="G113" s="294">
        <v>14.4547</v>
      </c>
      <c r="H113" s="294">
        <v>17</v>
      </c>
      <c r="I113" s="294">
        <v>100.852534</v>
      </c>
      <c r="J113" s="322"/>
      <c r="K113" s="291"/>
      <c r="L113" s="291"/>
      <c r="M113" s="317"/>
      <c r="N113" s="316"/>
      <c r="O113" s="316"/>
      <c r="P113" s="317"/>
      <c r="Q113" s="317"/>
      <c r="R113" s="317"/>
    </row>
    <row r="114" spans="2:18" s="311" customFormat="1" ht="12.75">
      <c r="B114" s="318">
        <v>40544</v>
      </c>
      <c r="C114" s="320"/>
      <c r="D114" s="294">
        <v>2516</v>
      </c>
      <c r="E114" s="294">
        <v>1240.708867</v>
      </c>
      <c r="F114" s="294">
        <v>190</v>
      </c>
      <c r="G114" s="294">
        <v>8.791337</v>
      </c>
      <c r="H114" s="294">
        <v>12</v>
      </c>
      <c r="I114" s="294">
        <v>8.856829</v>
      </c>
      <c r="J114" s="322"/>
      <c r="K114" s="291"/>
      <c r="L114" s="291"/>
      <c r="M114" s="317"/>
      <c r="N114" s="316"/>
      <c r="O114" s="316"/>
      <c r="P114" s="317"/>
      <c r="Q114" s="317"/>
      <c r="R114" s="317"/>
    </row>
    <row r="115" spans="2:18" s="311" customFormat="1" ht="12.75">
      <c r="B115" s="318">
        <v>40575</v>
      </c>
      <c r="C115" s="320"/>
      <c r="D115" s="294">
        <v>2517</v>
      </c>
      <c r="E115" s="294">
        <v>1244.53838</v>
      </c>
      <c r="F115" s="294">
        <v>195</v>
      </c>
      <c r="G115" s="294">
        <v>11.129822</v>
      </c>
      <c r="H115" s="294">
        <v>10</v>
      </c>
      <c r="I115" s="294">
        <v>8.807177</v>
      </c>
      <c r="J115" s="322"/>
      <c r="K115" s="291"/>
      <c r="L115" s="291"/>
      <c r="M115" s="317"/>
      <c r="N115" s="316"/>
      <c r="O115" s="316"/>
      <c r="P115" s="317"/>
      <c r="Q115" s="317"/>
      <c r="R115" s="317"/>
    </row>
    <row r="116" spans="2:18" s="311" customFormat="1" ht="12.75">
      <c r="B116" s="318">
        <v>40603</v>
      </c>
      <c r="C116" s="320"/>
      <c r="D116" s="294">
        <v>2506</v>
      </c>
      <c r="E116" s="294">
        <v>1259.498452</v>
      </c>
      <c r="F116" s="294">
        <v>193</v>
      </c>
      <c r="G116" s="294">
        <v>18.870426</v>
      </c>
      <c r="H116" s="294">
        <v>14</v>
      </c>
      <c r="I116" s="294">
        <v>9.81128</v>
      </c>
      <c r="J116" s="332"/>
      <c r="K116" s="291"/>
      <c r="L116" s="291"/>
      <c r="M116" s="317"/>
      <c r="N116" s="316"/>
      <c r="O116" s="316"/>
      <c r="P116" s="317"/>
      <c r="Q116" s="317"/>
      <c r="R116" s="317"/>
    </row>
    <row r="117" spans="2:18" s="311" customFormat="1" ht="12.75">
      <c r="B117" s="318">
        <v>40634</v>
      </c>
      <c r="C117" s="294"/>
      <c r="D117" s="294">
        <v>2503</v>
      </c>
      <c r="E117" s="294">
        <v>1269.488223</v>
      </c>
      <c r="F117" s="294">
        <v>184</v>
      </c>
      <c r="G117" s="294">
        <v>9.41367</v>
      </c>
      <c r="H117" s="294">
        <v>5</v>
      </c>
      <c r="I117" s="294">
        <v>11.531771</v>
      </c>
      <c r="J117" s="332"/>
      <c r="K117" s="291"/>
      <c r="L117" s="291"/>
      <c r="M117" s="317"/>
      <c r="N117" s="316"/>
      <c r="O117" s="316"/>
      <c r="P117" s="317"/>
      <c r="Q117" s="317"/>
      <c r="R117" s="317"/>
    </row>
    <row r="118" spans="2:18" s="311" customFormat="1" ht="12.75">
      <c r="B118" s="318">
        <v>40664</v>
      </c>
      <c r="C118" s="294"/>
      <c r="D118" s="294">
        <v>2500</v>
      </c>
      <c r="E118" s="294">
        <v>1280.361396</v>
      </c>
      <c r="F118" s="294">
        <v>190</v>
      </c>
      <c r="G118" s="294">
        <v>10.566747</v>
      </c>
      <c r="H118" s="294">
        <v>14</v>
      </c>
      <c r="I118" s="294">
        <v>6.860724</v>
      </c>
      <c r="J118" s="332"/>
      <c r="K118" s="291"/>
      <c r="L118" s="291"/>
      <c r="M118" s="317"/>
      <c r="N118" s="316"/>
      <c r="O118" s="316"/>
      <c r="P118" s="317"/>
      <c r="Q118" s="317"/>
      <c r="R118" s="317"/>
    </row>
    <row r="119" spans="2:18" s="311" customFormat="1" ht="12.75">
      <c r="B119" s="318">
        <v>40695</v>
      </c>
      <c r="C119" s="294"/>
      <c r="D119" s="294">
        <v>2492</v>
      </c>
      <c r="E119" s="294">
        <v>1290.085301</v>
      </c>
      <c r="F119" s="294">
        <v>190</v>
      </c>
      <c r="G119" s="294">
        <v>16.320066</v>
      </c>
      <c r="H119" s="294">
        <v>8</v>
      </c>
      <c r="I119" s="294">
        <v>13.376127</v>
      </c>
      <c r="J119" s="332"/>
      <c r="K119" s="291"/>
      <c r="L119" s="291"/>
      <c r="M119" s="317"/>
      <c r="N119" s="316"/>
      <c r="O119" s="316"/>
      <c r="P119" s="317"/>
      <c r="Q119" s="317"/>
      <c r="R119" s="317"/>
    </row>
    <row r="120" spans="2:24" s="316" customFormat="1" ht="12.75">
      <c r="B120" s="318">
        <v>40725</v>
      </c>
      <c r="C120" s="320"/>
      <c r="D120" s="294">
        <v>2488</v>
      </c>
      <c r="E120" s="294">
        <v>1298.351562</v>
      </c>
      <c r="F120" s="294">
        <v>179</v>
      </c>
      <c r="G120" s="294">
        <v>9.192162</v>
      </c>
      <c r="H120" s="294">
        <v>5</v>
      </c>
      <c r="I120" s="294">
        <v>4.561084</v>
      </c>
      <c r="J120" s="332"/>
      <c r="K120" s="291"/>
      <c r="L120" s="291"/>
      <c r="P120" s="317"/>
      <c r="Q120" s="317"/>
      <c r="R120" s="317"/>
      <c r="S120" s="317"/>
      <c r="T120" s="317"/>
      <c r="U120" s="317"/>
      <c r="V120" s="317"/>
      <c r="W120" s="317"/>
      <c r="X120" s="317"/>
    </row>
    <row r="121" spans="2:24" s="316" customFormat="1" ht="12.75">
      <c r="B121" s="318">
        <v>40756</v>
      </c>
      <c r="C121" s="320"/>
      <c r="D121" s="294">
        <v>2484</v>
      </c>
      <c r="E121" s="294">
        <v>1301.27304</v>
      </c>
      <c r="F121" s="294">
        <v>178</v>
      </c>
      <c r="G121" s="294">
        <v>8.864712</v>
      </c>
      <c r="H121" s="294">
        <v>6</v>
      </c>
      <c r="I121" s="294">
        <v>5.966895</v>
      </c>
      <c r="J121" s="332"/>
      <c r="K121" s="291"/>
      <c r="L121" s="291"/>
      <c r="P121" s="317"/>
      <c r="Q121" s="317"/>
      <c r="R121" s="317"/>
      <c r="S121" s="317"/>
      <c r="T121" s="317"/>
      <c r="U121" s="317"/>
      <c r="V121" s="317"/>
      <c r="W121" s="317"/>
      <c r="X121" s="317"/>
    </row>
    <row r="122" spans="2:24" s="316" customFormat="1" ht="12.75">
      <c r="B122" s="318">
        <v>40787</v>
      </c>
      <c r="C122" s="320"/>
      <c r="D122" s="294">
        <v>2482</v>
      </c>
      <c r="E122" s="294">
        <v>1274.754557</v>
      </c>
      <c r="F122" s="294">
        <v>173</v>
      </c>
      <c r="G122" s="294">
        <v>9.7529</v>
      </c>
      <c r="H122" s="294">
        <v>15</v>
      </c>
      <c r="I122" s="294">
        <v>39.712113</v>
      </c>
      <c r="J122" s="332"/>
      <c r="K122" s="291"/>
      <c r="L122" s="291"/>
      <c r="P122" s="317"/>
      <c r="Q122" s="317"/>
      <c r="R122" s="317"/>
      <c r="S122" s="317"/>
      <c r="T122" s="317"/>
      <c r="U122" s="317"/>
      <c r="V122" s="317"/>
      <c r="W122" s="317"/>
      <c r="X122" s="317"/>
    </row>
    <row r="123" spans="2:24" s="316" customFormat="1" ht="12.75">
      <c r="B123" s="318">
        <v>40817</v>
      </c>
      <c r="C123" s="320"/>
      <c r="D123" s="294">
        <v>2479</v>
      </c>
      <c r="E123" s="294">
        <v>1257.311658</v>
      </c>
      <c r="F123" s="294">
        <v>172</v>
      </c>
      <c r="G123" s="294">
        <v>16.430216</v>
      </c>
      <c r="H123" s="294">
        <v>12</v>
      </c>
      <c r="I123" s="294">
        <v>54.08877</v>
      </c>
      <c r="J123" s="332"/>
      <c r="K123" s="291"/>
      <c r="L123" s="291"/>
      <c r="P123" s="317"/>
      <c r="Q123" s="317"/>
      <c r="R123" s="317"/>
      <c r="S123" s="317"/>
      <c r="T123" s="317"/>
      <c r="U123" s="317"/>
      <c r="V123" s="317"/>
      <c r="W123" s="317"/>
      <c r="X123" s="317"/>
    </row>
    <row r="124" spans="2:24" s="316" customFormat="1" ht="12.75">
      <c r="B124" s="318">
        <v>40848</v>
      </c>
      <c r="C124" s="320"/>
      <c r="D124" s="294">
        <v>2477</v>
      </c>
      <c r="E124" s="294">
        <v>1264.660922</v>
      </c>
      <c r="F124" s="294">
        <v>179</v>
      </c>
      <c r="G124" s="294">
        <v>11.648036</v>
      </c>
      <c r="H124" s="294">
        <v>2</v>
      </c>
      <c r="I124" s="294">
        <v>4.402233</v>
      </c>
      <c r="J124" s="332"/>
      <c r="K124" s="291"/>
      <c r="L124" s="291"/>
      <c r="P124" s="317"/>
      <c r="Q124" s="317"/>
      <c r="R124" s="317"/>
      <c r="S124" s="317"/>
      <c r="T124" s="317"/>
      <c r="U124" s="317"/>
      <c r="V124" s="317"/>
      <c r="W124" s="317"/>
      <c r="X124" s="317"/>
    </row>
    <row r="125" spans="2:24" s="316" customFormat="1" ht="12.75">
      <c r="B125" s="318">
        <v>40878</v>
      </c>
      <c r="C125" s="320"/>
      <c r="D125" s="294">
        <v>2474</v>
      </c>
      <c r="E125" s="294">
        <v>1282.544932</v>
      </c>
      <c r="F125" s="294">
        <v>204</v>
      </c>
      <c r="G125" s="294">
        <v>19.631355</v>
      </c>
      <c r="H125" s="294">
        <v>5</v>
      </c>
      <c r="I125" s="294">
        <v>1.75374</v>
      </c>
      <c r="J125" s="332"/>
      <c r="K125" s="291"/>
      <c r="L125" s="291"/>
      <c r="P125" s="317"/>
      <c r="Q125" s="317"/>
      <c r="R125" s="317"/>
      <c r="S125" s="317"/>
      <c r="T125" s="317"/>
      <c r="U125" s="317"/>
      <c r="V125" s="317"/>
      <c r="W125" s="317"/>
      <c r="X125" s="317"/>
    </row>
    <row r="126" spans="2:24" s="316" customFormat="1" ht="12.75">
      <c r="B126" s="318">
        <v>40909</v>
      </c>
      <c r="C126" s="320"/>
      <c r="D126" s="294">
        <v>2474</v>
      </c>
      <c r="E126" s="294">
        <v>1288.555465</v>
      </c>
      <c r="F126" s="294">
        <v>172</v>
      </c>
      <c r="G126" s="294">
        <v>12.058642</v>
      </c>
      <c r="H126" s="294">
        <v>5</v>
      </c>
      <c r="I126" s="294">
        <v>5.493753</v>
      </c>
      <c r="J126" s="332"/>
      <c r="K126" s="291"/>
      <c r="L126" s="291"/>
      <c r="P126" s="317"/>
      <c r="Q126" s="317"/>
      <c r="R126" s="317"/>
      <c r="S126" s="317"/>
      <c r="T126" s="317"/>
      <c r="U126" s="317"/>
      <c r="V126" s="317"/>
      <c r="W126" s="317"/>
      <c r="X126" s="317"/>
    </row>
    <row r="127" spans="2:24" s="316" customFormat="1" ht="12.75">
      <c r="B127" s="318">
        <v>40940</v>
      </c>
      <c r="C127" s="320"/>
      <c r="D127" s="294">
        <v>2474</v>
      </c>
      <c r="E127" s="294">
        <v>1289.699435</v>
      </c>
      <c r="F127" s="294">
        <v>174</v>
      </c>
      <c r="G127" s="294">
        <v>10.471454</v>
      </c>
      <c r="H127" s="294">
        <v>9</v>
      </c>
      <c r="I127" s="294">
        <v>9.32242</v>
      </c>
      <c r="J127" s="332"/>
      <c r="K127" s="291"/>
      <c r="L127" s="291"/>
      <c r="P127" s="317"/>
      <c r="Q127" s="317"/>
      <c r="R127" s="317"/>
      <c r="S127" s="317"/>
      <c r="T127" s="317"/>
      <c r="U127" s="317"/>
      <c r="V127" s="317"/>
      <c r="W127" s="317"/>
      <c r="X127" s="317"/>
    </row>
    <row r="128" spans="2:24" s="316" customFormat="1" ht="12.75">
      <c r="B128" s="318">
        <v>40969</v>
      </c>
      <c r="C128" s="320"/>
      <c r="D128" s="294">
        <v>2474</v>
      </c>
      <c r="E128" s="294">
        <v>1300.464791</v>
      </c>
      <c r="F128" s="294">
        <v>188</v>
      </c>
      <c r="G128" s="294">
        <v>13.917613</v>
      </c>
      <c r="H128" s="294">
        <v>5</v>
      </c>
      <c r="I128" s="294">
        <v>3.147507</v>
      </c>
      <c r="J128" s="332"/>
      <c r="K128" s="291"/>
      <c r="L128" s="291"/>
      <c r="P128" s="317"/>
      <c r="Q128" s="317"/>
      <c r="R128" s="317"/>
      <c r="S128" s="317"/>
      <c r="T128" s="317"/>
      <c r="U128" s="317"/>
      <c r="V128" s="317"/>
      <c r="W128" s="317"/>
      <c r="X128" s="317"/>
    </row>
    <row r="129" spans="2:18" s="311" customFormat="1" ht="12.75">
      <c r="B129" s="318">
        <v>41000</v>
      </c>
      <c r="C129" s="320"/>
      <c r="D129" s="294">
        <v>2470</v>
      </c>
      <c r="E129" s="294">
        <v>1303.441307</v>
      </c>
      <c r="F129" s="294">
        <v>170</v>
      </c>
      <c r="G129" s="294">
        <v>11.229763</v>
      </c>
      <c r="H129" s="294">
        <v>9</v>
      </c>
      <c r="I129" s="294">
        <v>11.159147</v>
      </c>
      <c r="J129" s="332"/>
      <c r="K129" s="291"/>
      <c r="L129" s="291"/>
      <c r="M129" s="317"/>
      <c r="N129" s="316"/>
      <c r="O129" s="316"/>
      <c r="P129" s="317"/>
      <c r="Q129" s="317"/>
      <c r="R129" s="317"/>
    </row>
    <row r="130" spans="2:18" s="311" customFormat="1" ht="12.75">
      <c r="B130" s="318">
        <v>41030</v>
      </c>
      <c r="C130" s="320"/>
      <c r="D130" s="294">
        <v>2467</v>
      </c>
      <c r="E130" s="294">
        <v>1308.413089</v>
      </c>
      <c r="F130" s="294">
        <v>169</v>
      </c>
      <c r="G130" s="294">
        <v>9.290479</v>
      </c>
      <c r="H130" s="294">
        <v>14</v>
      </c>
      <c r="I130" s="294">
        <v>4.354747</v>
      </c>
      <c r="J130" s="332"/>
      <c r="K130" s="291"/>
      <c r="L130" s="291"/>
      <c r="M130" s="317"/>
      <c r="N130" s="316"/>
      <c r="O130" s="316"/>
      <c r="P130" s="317"/>
      <c r="Q130" s="317"/>
      <c r="R130" s="317"/>
    </row>
    <row r="131" spans="2:18" s="311" customFormat="1" ht="12.75">
      <c r="B131" s="318">
        <v>41061</v>
      </c>
      <c r="C131" s="320"/>
      <c r="D131" s="294">
        <v>2464</v>
      </c>
      <c r="E131" s="294">
        <v>1288.039252</v>
      </c>
      <c r="F131" s="294">
        <v>168</v>
      </c>
      <c r="G131" s="294">
        <v>10.37909</v>
      </c>
      <c r="H131" s="294">
        <v>8</v>
      </c>
      <c r="I131" s="294">
        <v>31.362333</v>
      </c>
      <c r="J131" s="332"/>
      <c r="K131" s="291"/>
      <c r="L131" s="291"/>
      <c r="M131" s="317"/>
      <c r="N131" s="316"/>
      <c r="O131" s="316"/>
      <c r="P131" s="317"/>
      <c r="Q131" s="317"/>
      <c r="R131" s="317"/>
    </row>
    <row r="132" spans="2:18" s="311" customFormat="1" ht="12.75">
      <c r="B132" s="318">
        <v>41092</v>
      </c>
      <c r="C132" s="320"/>
      <c r="D132" s="294">
        <v>2460</v>
      </c>
      <c r="E132" s="294">
        <v>1273.722302</v>
      </c>
      <c r="F132" s="294">
        <v>179</v>
      </c>
      <c r="G132" s="294">
        <v>9.474768</v>
      </c>
      <c r="H132" s="294">
        <v>17</v>
      </c>
      <c r="I132" s="294">
        <v>19.032147</v>
      </c>
      <c r="J132" s="332"/>
      <c r="K132" s="291"/>
      <c r="L132" s="291"/>
      <c r="M132" s="317"/>
      <c r="N132" s="316"/>
      <c r="O132" s="316"/>
      <c r="P132" s="317"/>
      <c r="Q132" s="317"/>
      <c r="R132" s="317"/>
    </row>
    <row r="133" spans="2:18" s="311" customFormat="1" ht="12.75">
      <c r="B133" s="318">
        <v>41124</v>
      </c>
      <c r="C133" s="320"/>
      <c r="D133" s="294">
        <v>2458</v>
      </c>
      <c r="E133" s="294">
        <v>1273.538407</v>
      </c>
      <c r="F133" s="294">
        <v>154</v>
      </c>
      <c r="G133" s="294">
        <v>7.385228</v>
      </c>
      <c r="H133" s="294">
        <v>9</v>
      </c>
      <c r="I133" s="294">
        <v>7.595713</v>
      </c>
      <c r="J133" s="332"/>
      <c r="K133" s="292"/>
      <c r="L133" s="389"/>
      <c r="M133" s="390"/>
      <c r="N133" s="391"/>
      <c r="O133" s="316"/>
      <c r="P133" s="317"/>
      <c r="Q133" s="317"/>
      <c r="R133" s="317"/>
    </row>
    <row r="134" spans="2:18" s="311" customFormat="1" ht="12.75">
      <c r="B134" s="318">
        <v>41156</v>
      </c>
      <c r="C134" s="320"/>
      <c r="D134" s="294">
        <v>2456</v>
      </c>
      <c r="E134" s="294">
        <v>1277.901494</v>
      </c>
      <c r="F134" s="294">
        <v>156</v>
      </c>
      <c r="G134" s="294">
        <v>7.459815</v>
      </c>
      <c r="H134" s="294">
        <v>9</v>
      </c>
      <c r="I134" s="294">
        <v>6.55666</v>
      </c>
      <c r="J134" s="332"/>
      <c r="K134" s="292"/>
      <c r="L134" s="389"/>
      <c r="M134" s="390"/>
      <c r="N134" s="391"/>
      <c r="O134" s="316"/>
      <c r="P134" s="317"/>
      <c r="Q134" s="317"/>
      <c r="R134" s="317"/>
    </row>
    <row r="135" spans="2:18" s="311" customFormat="1" ht="12.75">
      <c r="B135" s="318">
        <v>41188</v>
      </c>
      <c r="C135" s="320"/>
      <c r="D135" s="294">
        <v>2455</v>
      </c>
      <c r="E135" s="294">
        <v>1298.698437</v>
      </c>
      <c r="F135" s="294">
        <v>169</v>
      </c>
      <c r="G135" s="294">
        <v>20.942555</v>
      </c>
      <c r="H135" s="294">
        <v>3</v>
      </c>
      <c r="I135" s="294">
        <v>0.858613</v>
      </c>
      <c r="J135" s="332"/>
      <c r="K135" s="292"/>
      <c r="L135" s="292"/>
      <c r="M135" s="390"/>
      <c r="N135" s="391"/>
      <c r="O135" s="316"/>
      <c r="P135" s="317"/>
      <c r="Q135" s="317"/>
      <c r="R135" s="317"/>
    </row>
    <row r="136" spans="2:18" s="311" customFormat="1" ht="12.75">
      <c r="B136" s="318">
        <v>41220</v>
      </c>
      <c r="C136" s="320"/>
      <c r="D136" s="294">
        <v>3063</v>
      </c>
      <c r="E136" s="294">
        <v>1327.265661</v>
      </c>
      <c r="F136" s="294">
        <v>153</v>
      </c>
      <c r="G136" s="294">
        <v>12.327292</v>
      </c>
      <c r="H136" s="294">
        <v>5</v>
      </c>
      <c r="I136" s="294">
        <v>23.892596</v>
      </c>
      <c r="J136" s="332"/>
      <c r="K136" s="292"/>
      <c r="L136" s="392"/>
      <c r="M136" s="392"/>
      <c r="N136" s="391"/>
      <c r="O136" s="316"/>
      <c r="P136" s="317"/>
      <c r="Q136" s="317"/>
      <c r="R136" s="317"/>
    </row>
    <row r="137" spans="2:18" s="311" customFormat="1" ht="12.75">
      <c r="B137" s="318">
        <v>41252</v>
      </c>
      <c r="C137" s="320"/>
      <c r="D137" s="294">
        <v>3060</v>
      </c>
      <c r="E137" s="294">
        <v>1331.421744</v>
      </c>
      <c r="F137" s="294">
        <v>150</v>
      </c>
      <c r="G137" s="294">
        <v>8.709699</v>
      </c>
      <c r="H137" s="294">
        <v>4</v>
      </c>
      <c r="I137" s="294">
        <v>6.403951</v>
      </c>
      <c r="J137" s="332"/>
      <c r="K137" s="292"/>
      <c r="L137" s="292"/>
      <c r="M137" s="292"/>
      <c r="N137" s="391"/>
      <c r="O137" s="316"/>
      <c r="P137" s="317"/>
      <c r="Q137" s="317"/>
      <c r="R137" s="317"/>
    </row>
    <row r="138" spans="2:18" s="311" customFormat="1" ht="12.75">
      <c r="B138" s="318">
        <v>41275</v>
      </c>
      <c r="C138" s="320"/>
      <c r="D138" s="294">
        <v>3060</v>
      </c>
      <c r="E138" s="294">
        <v>1326.55342</v>
      </c>
      <c r="F138" s="294">
        <v>162</v>
      </c>
      <c r="G138" s="294">
        <v>8.298612</v>
      </c>
      <c r="H138" s="294">
        <v>12</v>
      </c>
      <c r="I138" s="294">
        <v>13.792478</v>
      </c>
      <c r="J138" s="332"/>
      <c r="K138" s="292"/>
      <c r="L138" s="292"/>
      <c r="M138" s="292"/>
      <c r="N138" s="391"/>
      <c r="O138" s="316"/>
      <c r="P138" s="317"/>
      <c r="Q138" s="317"/>
      <c r="R138" s="317"/>
    </row>
    <row r="139" spans="2:18" s="311" customFormat="1" ht="12.75">
      <c r="B139" s="318">
        <v>41306</v>
      </c>
      <c r="C139" s="320"/>
      <c r="D139" s="294">
        <v>3059</v>
      </c>
      <c r="E139" s="294">
        <v>1324.607649</v>
      </c>
      <c r="F139" s="294">
        <v>152</v>
      </c>
      <c r="G139" s="294">
        <v>7.931231</v>
      </c>
      <c r="H139" s="294">
        <v>10</v>
      </c>
      <c r="I139" s="294">
        <v>11.156269</v>
      </c>
      <c r="J139" s="332"/>
      <c r="K139" s="292"/>
      <c r="L139" s="292"/>
      <c r="M139" s="292"/>
      <c r="N139" s="391"/>
      <c r="O139" s="316"/>
      <c r="P139" s="317"/>
      <c r="Q139" s="317"/>
      <c r="R139" s="317"/>
    </row>
    <row r="140" spans="2:18" s="311" customFormat="1" ht="12.75">
      <c r="B140" s="318">
        <v>41334</v>
      </c>
      <c r="C140" s="320"/>
      <c r="D140" s="294">
        <v>3058</v>
      </c>
      <c r="E140" s="294">
        <v>1326.586803</v>
      </c>
      <c r="F140" s="294">
        <v>145</v>
      </c>
      <c r="G140" s="294">
        <v>12.595292</v>
      </c>
      <c r="H140" s="294">
        <v>5</v>
      </c>
      <c r="I140" s="294">
        <v>16.552414</v>
      </c>
      <c r="J140" s="332"/>
      <c r="K140" s="393"/>
      <c r="L140" s="292"/>
      <c r="M140" s="292"/>
      <c r="N140" s="391"/>
      <c r="O140" s="316"/>
      <c r="P140" s="317"/>
      <c r="Q140" s="317"/>
      <c r="R140" s="317"/>
    </row>
    <row r="141" spans="2:18" s="311" customFormat="1" ht="12.75">
      <c r="B141" s="318">
        <v>41365</v>
      </c>
      <c r="C141" s="320"/>
      <c r="D141" s="294">
        <v>3058</v>
      </c>
      <c r="E141" s="294">
        <v>1339.6838</v>
      </c>
      <c r="F141" s="294">
        <v>149</v>
      </c>
      <c r="G141" s="294">
        <v>9.0808</v>
      </c>
      <c r="H141" s="294">
        <v>5</v>
      </c>
      <c r="I141" s="294">
        <v>2.3076</v>
      </c>
      <c r="J141" s="332"/>
      <c r="K141" s="393"/>
      <c r="L141" s="292"/>
      <c r="M141" s="292"/>
      <c r="N141" s="391"/>
      <c r="O141" s="316"/>
      <c r="P141" s="317"/>
      <c r="Q141" s="317"/>
      <c r="R141" s="317"/>
    </row>
    <row r="142" spans="2:18" s="311" customFormat="1" ht="12.75">
      <c r="B142" s="318">
        <v>41395</v>
      </c>
      <c r="C142" s="320"/>
      <c r="D142" s="294">
        <v>3056</v>
      </c>
      <c r="E142" s="294">
        <v>1322.0441</v>
      </c>
      <c r="F142" s="294">
        <v>144</v>
      </c>
      <c r="G142" s="294">
        <v>11.1452</v>
      </c>
      <c r="H142" s="294">
        <v>9</v>
      </c>
      <c r="I142" s="294">
        <v>33.0501</v>
      </c>
      <c r="J142" s="332"/>
      <c r="K142" s="393"/>
      <c r="L142" s="292"/>
      <c r="M142" s="292"/>
      <c r="N142" s="391"/>
      <c r="O142" s="316"/>
      <c r="P142" s="317"/>
      <c r="Q142" s="317"/>
      <c r="R142" s="317"/>
    </row>
    <row r="143" spans="2:18" s="311" customFormat="1" ht="12.75">
      <c r="B143" s="318">
        <v>41426</v>
      </c>
      <c r="C143" s="320"/>
      <c r="D143" s="294">
        <v>3055</v>
      </c>
      <c r="E143" s="294">
        <v>1327.6829</v>
      </c>
      <c r="F143" s="294">
        <v>150</v>
      </c>
      <c r="G143" s="294">
        <v>9.5753</v>
      </c>
      <c r="H143" s="294">
        <v>9</v>
      </c>
      <c r="I143" s="294">
        <v>7.3935</v>
      </c>
      <c r="J143" s="332"/>
      <c r="K143" s="393"/>
      <c r="L143" s="292"/>
      <c r="M143" s="292"/>
      <c r="N143" s="391"/>
      <c r="O143" s="316"/>
      <c r="P143" s="317"/>
      <c r="Q143" s="317"/>
      <c r="R143" s="317"/>
    </row>
    <row r="144" spans="2:18" s="311" customFormat="1" ht="12.75">
      <c r="B144" s="318">
        <v>41456</v>
      </c>
      <c r="C144" s="320"/>
      <c r="D144" s="294">
        <v>3052</v>
      </c>
      <c r="E144" s="294">
        <v>1320.1547</v>
      </c>
      <c r="F144" s="294">
        <v>144</v>
      </c>
      <c r="G144" s="294">
        <v>7.8578</v>
      </c>
      <c r="H144" s="294">
        <v>6</v>
      </c>
      <c r="I144" s="294">
        <v>20.3237</v>
      </c>
      <c r="J144" s="332"/>
      <c r="K144" s="393"/>
      <c r="L144" s="292"/>
      <c r="M144" s="292"/>
      <c r="N144" s="391"/>
      <c r="O144" s="316"/>
      <c r="P144" s="317"/>
      <c r="Q144" s="317"/>
      <c r="R144" s="317"/>
    </row>
    <row r="145" spans="2:18" s="311" customFormat="1" ht="12.75">
      <c r="B145" s="318">
        <v>41487</v>
      </c>
      <c r="C145" s="320"/>
      <c r="D145" s="294">
        <v>3050</v>
      </c>
      <c r="E145" s="294">
        <v>1331.8484</v>
      </c>
      <c r="F145" s="294">
        <v>140</v>
      </c>
      <c r="G145" s="294">
        <v>9.2438</v>
      </c>
      <c r="H145" s="294">
        <v>2</v>
      </c>
      <c r="I145" s="294">
        <v>0.2225</v>
      </c>
      <c r="J145" s="332"/>
      <c r="K145" s="393"/>
      <c r="L145" s="292"/>
      <c r="M145" s="292"/>
      <c r="N145" s="391"/>
      <c r="O145" s="316"/>
      <c r="P145" s="317"/>
      <c r="Q145" s="317"/>
      <c r="R145" s="317"/>
    </row>
    <row r="146" spans="2:18" s="311" customFormat="1" ht="12.75">
      <c r="B146" s="318">
        <v>41518</v>
      </c>
      <c r="C146" s="320"/>
      <c r="D146" s="294">
        <v>3049</v>
      </c>
      <c r="E146" s="294">
        <v>1338.2015</v>
      </c>
      <c r="F146" s="294">
        <v>142</v>
      </c>
      <c r="G146" s="294">
        <v>11.279</v>
      </c>
      <c r="H146" s="294">
        <v>11</v>
      </c>
      <c r="I146" s="294">
        <v>9.6271</v>
      </c>
      <c r="J146" s="332"/>
      <c r="K146" s="393"/>
      <c r="L146" s="292"/>
      <c r="M146" s="292"/>
      <c r="N146" s="391"/>
      <c r="O146" s="316"/>
      <c r="P146" s="317"/>
      <c r="Q146" s="317"/>
      <c r="R146" s="317"/>
    </row>
    <row r="147" spans="2:18" s="311" customFormat="1" ht="12.75">
      <c r="B147" s="312"/>
      <c r="C147" s="323"/>
      <c r="D147" s="323"/>
      <c r="E147" s="323"/>
      <c r="F147" s="323"/>
      <c r="G147" s="323"/>
      <c r="H147" s="323"/>
      <c r="I147" s="323"/>
      <c r="J147" s="291"/>
      <c r="K147" s="292"/>
      <c r="L147" s="390"/>
      <c r="M147" s="390"/>
      <c r="N147" s="391"/>
      <c r="O147" s="316"/>
      <c r="P147" s="317"/>
      <c r="Q147" s="317"/>
      <c r="R147" s="317"/>
    </row>
    <row r="148" spans="2:18" s="311" customFormat="1" ht="12.75">
      <c r="B148" s="312"/>
      <c r="C148" s="323"/>
      <c r="D148" s="291"/>
      <c r="E148" s="291"/>
      <c r="F148" s="291"/>
      <c r="G148" s="291"/>
      <c r="H148" s="291"/>
      <c r="I148" s="291"/>
      <c r="J148" s="321"/>
      <c r="K148" s="321"/>
      <c r="L148" s="317"/>
      <c r="M148" s="317"/>
      <c r="N148" s="316"/>
      <c r="O148" s="316"/>
      <c r="P148" s="317"/>
      <c r="Q148" s="317"/>
      <c r="R148" s="317"/>
    </row>
    <row r="149" spans="2:18" s="324" customFormat="1" ht="12.75">
      <c r="B149" s="325"/>
      <c r="C149" s="326"/>
      <c r="D149" s="327"/>
      <c r="E149" s="327"/>
      <c r="F149" s="327"/>
      <c r="G149" s="327"/>
      <c r="H149" s="327"/>
      <c r="I149" s="328"/>
      <c r="J149" s="329"/>
      <c r="K149" s="329"/>
      <c r="L149" s="330"/>
      <c r="M149" s="330"/>
      <c r="N149" s="331"/>
      <c r="O149" s="331"/>
      <c r="P149" s="330"/>
      <c r="Q149" s="330"/>
      <c r="R149" s="330"/>
    </row>
    <row r="150" spans="2:18" s="198" customFormat="1" ht="25.5">
      <c r="B150" s="196" t="s">
        <v>197</v>
      </c>
      <c r="C150" s="196"/>
      <c r="D150" s="197" t="s">
        <v>29</v>
      </c>
      <c r="E150" s="197" t="s">
        <v>0</v>
      </c>
      <c r="F150" s="197" t="s">
        <v>1</v>
      </c>
      <c r="G150" s="197" t="s">
        <v>2</v>
      </c>
      <c r="H150" s="197" t="s">
        <v>3</v>
      </c>
      <c r="I150" s="201" t="s">
        <v>4</v>
      </c>
      <c r="J150" s="250"/>
      <c r="K150" s="250"/>
      <c r="L150" s="251"/>
      <c r="M150" s="251"/>
      <c r="N150" s="280"/>
      <c r="O150" s="280"/>
      <c r="P150" s="251"/>
      <c r="Q150" s="251"/>
      <c r="R150" s="251"/>
    </row>
    <row r="151" spans="2:18" s="28" customFormat="1" ht="12.75" hidden="1">
      <c r="B151" s="258">
        <v>37469</v>
      </c>
      <c r="C151" s="199"/>
      <c r="D151" s="30">
        <v>1585</v>
      </c>
      <c r="E151" s="30">
        <v>328.35715600000003</v>
      </c>
      <c r="F151" s="30">
        <v>783</v>
      </c>
      <c r="G151" s="30">
        <v>67.77366000000002</v>
      </c>
      <c r="H151" s="30">
        <v>32</v>
      </c>
      <c r="I151" s="30">
        <v>2.140414</v>
      </c>
      <c r="J151" s="208"/>
      <c r="K151" s="208"/>
      <c r="L151" s="207"/>
      <c r="M151" s="207"/>
      <c r="N151" s="236"/>
      <c r="O151" s="236"/>
      <c r="P151" s="207"/>
      <c r="Q151" s="207"/>
      <c r="R151" s="207"/>
    </row>
    <row r="152" spans="2:18" s="28" customFormat="1" ht="12.75" hidden="1">
      <c r="B152" s="258">
        <v>37500</v>
      </c>
      <c r="C152" s="202"/>
      <c r="D152" s="29">
        <v>1769</v>
      </c>
      <c r="E152" s="29">
        <v>385.671979</v>
      </c>
      <c r="F152" s="29">
        <v>750</v>
      </c>
      <c r="G152" s="29">
        <v>52.487216</v>
      </c>
      <c r="H152" s="29">
        <v>49</v>
      </c>
      <c r="I152" s="29">
        <v>4.162511</v>
      </c>
      <c r="J152" s="208"/>
      <c r="K152" s="208"/>
      <c r="L152" s="207"/>
      <c r="M152" s="207"/>
      <c r="N152" s="236"/>
      <c r="O152" s="236"/>
      <c r="P152" s="207"/>
      <c r="Q152" s="207"/>
      <c r="R152" s="207"/>
    </row>
    <row r="153" spans="2:18" s="28" customFormat="1" ht="12.75" hidden="1">
      <c r="B153" s="258">
        <v>37530</v>
      </c>
      <c r="C153" s="202"/>
      <c r="D153" s="29">
        <v>1978</v>
      </c>
      <c r="E153" s="29">
        <v>453.51686900000004</v>
      </c>
      <c r="F153" s="29">
        <v>889</v>
      </c>
      <c r="G153" s="29">
        <v>61.490868</v>
      </c>
      <c r="H153" s="29">
        <v>28</v>
      </c>
      <c r="I153" s="29">
        <v>7.298235</v>
      </c>
      <c r="J153" s="208"/>
      <c r="K153" s="208"/>
      <c r="L153" s="207"/>
      <c r="M153" s="207"/>
      <c r="N153" s="236"/>
      <c r="O153" s="236"/>
      <c r="P153" s="207"/>
      <c r="Q153" s="207"/>
      <c r="R153" s="207"/>
    </row>
    <row r="154" spans="2:18" s="28" customFormat="1" ht="12.75" hidden="1">
      <c r="B154" s="258">
        <v>37561</v>
      </c>
      <c r="C154" s="202"/>
      <c r="D154" s="29">
        <v>2187</v>
      </c>
      <c r="E154" s="29">
        <v>515.222643</v>
      </c>
      <c r="F154" s="29">
        <v>853</v>
      </c>
      <c r="G154" s="29">
        <v>79.364143</v>
      </c>
      <c r="H154" s="29">
        <v>49</v>
      </c>
      <c r="I154" s="29">
        <v>24.669421</v>
      </c>
      <c r="J154" s="208"/>
      <c r="K154" s="208"/>
      <c r="L154" s="207"/>
      <c r="M154" s="207"/>
      <c r="N154" s="236"/>
      <c r="O154" s="236"/>
      <c r="P154" s="207"/>
      <c r="Q154" s="207"/>
      <c r="R154" s="207"/>
    </row>
    <row r="155" spans="2:18" s="28" customFormat="1" ht="12.75" hidden="1">
      <c r="B155" s="258">
        <v>37591</v>
      </c>
      <c r="C155" s="202"/>
      <c r="D155" s="29">
        <v>2368</v>
      </c>
      <c r="E155" s="29">
        <v>616.005555</v>
      </c>
      <c r="F155" s="29">
        <v>1045</v>
      </c>
      <c r="G155" s="29">
        <v>85.608982</v>
      </c>
      <c r="H155" s="29">
        <v>38</v>
      </c>
      <c r="I155" s="29">
        <v>5.027032</v>
      </c>
      <c r="J155" s="208"/>
      <c r="K155" s="208"/>
      <c r="L155" s="207"/>
      <c r="M155" s="207"/>
      <c r="N155" s="236"/>
      <c r="O155" s="236"/>
      <c r="P155" s="207"/>
      <c r="Q155" s="207"/>
      <c r="R155" s="207"/>
    </row>
    <row r="156" spans="2:18" s="28" customFormat="1" ht="12.75" hidden="1">
      <c r="B156" s="258">
        <v>37622</v>
      </c>
      <c r="C156" s="202"/>
      <c r="D156" s="29">
        <v>2427</v>
      </c>
      <c r="E156" s="29">
        <v>682.028013</v>
      </c>
      <c r="F156" s="29">
        <v>1169</v>
      </c>
      <c r="G156" s="29">
        <v>64.64952000000001</v>
      </c>
      <c r="H156" s="29">
        <v>28</v>
      </c>
      <c r="I156" s="29">
        <v>6.571969</v>
      </c>
      <c r="J156" s="208"/>
      <c r="K156" s="208"/>
      <c r="L156" s="207"/>
      <c r="M156" s="207"/>
      <c r="N156" s="236"/>
      <c r="O156" s="236"/>
      <c r="P156" s="207"/>
      <c r="Q156" s="207"/>
      <c r="R156" s="207"/>
    </row>
    <row r="157" spans="2:18" s="28" customFormat="1" ht="12.75" hidden="1">
      <c r="B157" s="258">
        <v>37653</v>
      </c>
      <c r="C157" s="202"/>
      <c r="D157" s="29">
        <v>2502</v>
      </c>
      <c r="E157" s="29">
        <v>743.025163</v>
      </c>
      <c r="F157" s="29">
        <v>1130</v>
      </c>
      <c r="G157" s="29">
        <v>76.006253</v>
      </c>
      <c r="H157" s="29">
        <v>137</v>
      </c>
      <c r="I157" s="29">
        <v>8.94567</v>
      </c>
      <c r="J157" s="208"/>
      <c r="K157" s="208"/>
      <c r="L157" s="207"/>
      <c r="M157" s="207"/>
      <c r="N157" s="236"/>
      <c r="O157" s="236"/>
      <c r="P157" s="207"/>
      <c r="Q157" s="207"/>
      <c r="R157" s="207"/>
    </row>
    <row r="158" spans="2:18" s="28" customFormat="1" ht="12.75" hidden="1">
      <c r="B158" s="258">
        <v>37681</v>
      </c>
      <c r="C158" s="202"/>
      <c r="D158" s="29">
        <v>2655</v>
      </c>
      <c r="E158" s="29">
        <v>804.910972</v>
      </c>
      <c r="F158" s="29">
        <v>1104</v>
      </c>
      <c r="G158" s="29">
        <v>57.138391000000006</v>
      </c>
      <c r="H158" s="29">
        <v>157</v>
      </c>
      <c r="I158" s="29">
        <v>5.6699470000000005</v>
      </c>
      <c r="J158" s="208"/>
      <c r="K158" s="208"/>
      <c r="L158" s="207"/>
      <c r="M158" s="207"/>
      <c r="N158" s="236"/>
      <c r="O158" s="236"/>
      <c r="P158" s="207"/>
      <c r="Q158" s="207"/>
      <c r="R158" s="207"/>
    </row>
    <row r="159" spans="2:18" s="28" customFormat="1" ht="12.75" hidden="1">
      <c r="B159" s="258">
        <v>37712</v>
      </c>
      <c r="C159" s="202"/>
      <c r="D159" s="29">
        <v>2812</v>
      </c>
      <c r="E159" s="29">
        <v>890.3124280000001</v>
      </c>
      <c r="F159" s="29">
        <v>1266</v>
      </c>
      <c r="G159" s="29">
        <v>96.69014000000001</v>
      </c>
      <c r="H159" s="29">
        <v>150</v>
      </c>
      <c r="I159" s="29">
        <v>8.395678</v>
      </c>
      <c r="J159" s="208"/>
      <c r="K159" s="208"/>
      <c r="L159" s="207"/>
      <c r="M159" s="207"/>
      <c r="N159" s="236"/>
      <c r="O159" s="236"/>
      <c r="P159" s="207"/>
      <c r="Q159" s="207"/>
      <c r="R159" s="207"/>
    </row>
    <row r="160" spans="2:18" s="28" customFormat="1" ht="12.75" hidden="1">
      <c r="B160" s="258">
        <v>37742</v>
      </c>
      <c r="C160" s="202"/>
      <c r="D160" s="29">
        <v>2902</v>
      </c>
      <c r="E160" s="29">
        <v>955.92222</v>
      </c>
      <c r="F160" s="29">
        <v>1360</v>
      </c>
      <c r="G160" s="29">
        <v>74.249811</v>
      </c>
      <c r="H160" s="29">
        <v>74</v>
      </c>
      <c r="I160" s="29">
        <v>9.108411000000002</v>
      </c>
      <c r="J160" s="208"/>
      <c r="K160" s="208"/>
      <c r="L160" s="207"/>
      <c r="M160" s="207"/>
      <c r="N160" s="236"/>
      <c r="O160" s="236"/>
      <c r="P160" s="207"/>
      <c r="Q160" s="207"/>
      <c r="R160" s="207"/>
    </row>
    <row r="161" spans="2:18" s="28" customFormat="1" ht="12.75" hidden="1">
      <c r="B161" s="258">
        <v>37773</v>
      </c>
      <c r="C161" s="202"/>
      <c r="D161" s="29">
        <v>3016</v>
      </c>
      <c r="E161" s="29">
        <v>1040.556049</v>
      </c>
      <c r="F161" s="29">
        <v>1360</v>
      </c>
      <c r="G161" s="29">
        <v>103.035492</v>
      </c>
      <c r="H161" s="29">
        <v>186</v>
      </c>
      <c r="I161" s="29">
        <v>11.775896</v>
      </c>
      <c r="J161" s="208"/>
      <c r="K161" s="208"/>
      <c r="L161" s="207"/>
      <c r="M161" s="207"/>
      <c r="N161" s="236"/>
      <c r="O161" s="236"/>
      <c r="P161" s="207"/>
      <c r="Q161" s="207"/>
      <c r="R161" s="207"/>
    </row>
    <row r="162" spans="2:18" s="28" customFormat="1" ht="12.75" hidden="1">
      <c r="B162" s="258">
        <v>37803</v>
      </c>
      <c r="C162" s="202"/>
      <c r="D162" s="29">
        <v>3129</v>
      </c>
      <c r="E162" s="29">
        <v>1090.609845</v>
      </c>
      <c r="F162" s="29">
        <v>1319</v>
      </c>
      <c r="G162" s="29">
        <v>78.131625</v>
      </c>
      <c r="H162" s="29">
        <v>448</v>
      </c>
      <c r="I162" s="29">
        <v>24.872648</v>
      </c>
      <c r="J162" s="208"/>
      <c r="K162" s="208"/>
      <c r="L162" s="207"/>
      <c r="M162" s="207"/>
      <c r="N162" s="236"/>
      <c r="O162" s="236"/>
      <c r="P162" s="207"/>
      <c r="Q162" s="207"/>
      <c r="R162" s="207"/>
    </row>
    <row r="163" spans="2:18" s="28" customFormat="1" ht="12.75" hidden="1">
      <c r="B163" s="258">
        <v>37834</v>
      </c>
      <c r="C163" s="202"/>
      <c r="D163" s="29">
        <v>3250</v>
      </c>
      <c r="E163" s="29">
        <v>1143.564402</v>
      </c>
      <c r="F163" s="29">
        <v>1356</v>
      </c>
      <c r="G163" s="29">
        <v>74.617471</v>
      </c>
      <c r="H163" s="29">
        <v>474</v>
      </c>
      <c r="I163" s="29">
        <v>17.637683</v>
      </c>
      <c r="J163" s="208"/>
      <c r="K163" s="208"/>
      <c r="L163" s="207"/>
      <c r="M163" s="207"/>
      <c r="N163" s="236"/>
      <c r="O163" s="236"/>
      <c r="P163" s="207"/>
      <c r="Q163" s="207"/>
      <c r="R163" s="207"/>
    </row>
    <row r="164" spans="2:18" s="28" customFormat="1" ht="12.75" hidden="1">
      <c r="B164" s="258">
        <v>37865</v>
      </c>
      <c r="C164" s="202"/>
      <c r="D164" s="29">
        <v>3357</v>
      </c>
      <c r="E164" s="29">
        <v>1165.170998</v>
      </c>
      <c r="F164" s="29">
        <v>1359</v>
      </c>
      <c r="G164" s="29">
        <v>68.605205</v>
      </c>
      <c r="H164" s="29">
        <v>771</v>
      </c>
      <c r="I164" s="29">
        <v>16.560895</v>
      </c>
      <c r="J164" s="208"/>
      <c r="K164" s="208"/>
      <c r="L164" s="207"/>
      <c r="M164" s="207"/>
      <c r="N164" s="236"/>
      <c r="O164" s="236"/>
      <c r="P164" s="207"/>
      <c r="Q164" s="207"/>
      <c r="R164" s="207"/>
    </row>
    <row r="165" spans="2:18" s="28" customFormat="1" ht="12.75" hidden="1">
      <c r="B165" s="258">
        <v>37895</v>
      </c>
      <c r="C165" s="202"/>
      <c r="D165" s="29">
        <v>3397</v>
      </c>
      <c r="E165" s="29">
        <v>1205.107255</v>
      </c>
      <c r="F165" s="29">
        <v>1461</v>
      </c>
      <c r="G165" s="29">
        <v>92.962781</v>
      </c>
      <c r="H165" s="29">
        <v>383</v>
      </c>
      <c r="I165" s="29">
        <v>37.443307000000004</v>
      </c>
      <c r="J165" s="208"/>
      <c r="K165" s="208"/>
      <c r="L165" s="207"/>
      <c r="M165" s="207"/>
      <c r="N165" s="236"/>
      <c r="O165" s="236"/>
      <c r="P165" s="207"/>
      <c r="Q165" s="207"/>
      <c r="R165" s="207"/>
    </row>
    <row r="166" spans="2:18" s="28" customFormat="1" ht="12.75" hidden="1">
      <c r="B166" s="258">
        <v>37926</v>
      </c>
      <c r="C166" s="202"/>
      <c r="D166" s="29">
        <v>3488</v>
      </c>
      <c r="E166" s="29">
        <v>1244.025511</v>
      </c>
      <c r="F166" s="29">
        <v>1289</v>
      </c>
      <c r="G166" s="29">
        <v>75.14012100000002</v>
      </c>
      <c r="H166" s="29">
        <v>218</v>
      </c>
      <c r="I166" s="29">
        <v>34.010724</v>
      </c>
      <c r="J166" s="208"/>
      <c r="K166" s="208"/>
      <c r="L166" s="207"/>
      <c r="M166" s="207"/>
      <c r="N166" s="236"/>
      <c r="O166" s="236"/>
      <c r="P166" s="207"/>
      <c r="Q166" s="207"/>
      <c r="R166" s="207"/>
    </row>
    <row r="167" spans="2:18" s="28" customFormat="1" ht="12.75" hidden="1">
      <c r="B167" s="258">
        <v>37956</v>
      </c>
      <c r="C167" s="202"/>
      <c r="D167" s="29">
        <v>3578</v>
      </c>
      <c r="E167" s="29">
        <v>1259.137966</v>
      </c>
      <c r="F167" s="29">
        <v>1407</v>
      </c>
      <c r="G167" s="29">
        <v>84.59896</v>
      </c>
      <c r="H167" s="29">
        <v>898</v>
      </c>
      <c r="I167" s="29">
        <v>65.59686</v>
      </c>
      <c r="J167" s="208"/>
      <c r="K167" s="208"/>
      <c r="L167" s="207"/>
      <c r="M167" s="207"/>
      <c r="N167" s="236"/>
      <c r="O167" s="236"/>
      <c r="P167" s="207"/>
      <c r="Q167" s="207"/>
      <c r="R167" s="207"/>
    </row>
    <row r="168" spans="2:18" s="28" customFormat="1" ht="12.75" hidden="1">
      <c r="B168" s="258">
        <v>37987</v>
      </c>
      <c r="C168" s="202"/>
      <c r="D168" s="29">
        <v>3571</v>
      </c>
      <c r="E168" s="29">
        <v>1278.648918</v>
      </c>
      <c r="F168" s="29">
        <v>1300</v>
      </c>
      <c r="G168" s="29">
        <v>67.45300600000002</v>
      </c>
      <c r="H168" s="29">
        <v>360</v>
      </c>
      <c r="I168" s="29">
        <v>40.671697</v>
      </c>
      <c r="J168" s="208"/>
      <c r="K168" s="208"/>
      <c r="L168" s="207"/>
      <c r="M168" s="207"/>
      <c r="N168" s="236"/>
      <c r="O168" s="236"/>
      <c r="P168" s="207"/>
      <c r="Q168" s="207"/>
      <c r="R168" s="207"/>
    </row>
    <row r="169" spans="2:18" s="28" customFormat="1" ht="12.75" hidden="1">
      <c r="B169" s="258">
        <v>38018</v>
      </c>
      <c r="C169" s="202"/>
      <c r="D169" s="29">
        <v>3569</v>
      </c>
      <c r="E169" s="29">
        <v>1289.481443</v>
      </c>
      <c r="F169" s="29">
        <v>1238</v>
      </c>
      <c r="G169" s="29">
        <v>60.808777000000006</v>
      </c>
      <c r="H169" s="29">
        <v>191</v>
      </c>
      <c r="I169" s="29">
        <v>38.555841</v>
      </c>
      <c r="J169" s="208"/>
      <c r="K169" s="208"/>
      <c r="L169" s="207"/>
      <c r="M169" s="207"/>
      <c r="N169" s="236"/>
      <c r="O169" s="236"/>
      <c r="P169" s="207"/>
      <c r="Q169" s="207"/>
      <c r="R169" s="207"/>
    </row>
    <row r="170" spans="2:18" s="28" customFormat="1" ht="12.75" hidden="1">
      <c r="B170" s="258">
        <v>38047</v>
      </c>
      <c r="C170" s="202"/>
      <c r="D170" s="29">
        <v>3595</v>
      </c>
      <c r="E170" s="29">
        <v>1313.083489</v>
      </c>
      <c r="F170" s="29">
        <v>1340</v>
      </c>
      <c r="G170" s="29">
        <v>82.32440000000001</v>
      </c>
      <c r="H170" s="29">
        <v>371</v>
      </c>
      <c r="I170" s="29">
        <v>57.289944000000006</v>
      </c>
      <c r="J170" s="208"/>
      <c r="K170" s="208"/>
      <c r="L170" s="207"/>
      <c r="M170" s="207"/>
      <c r="N170" s="236"/>
      <c r="O170" s="236"/>
      <c r="P170" s="207"/>
      <c r="Q170" s="207"/>
      <c r="R170" s="207"/>
    </row>
    <row r="171" spans="2:18" s="28" customFormat="1" ht="12.75" hidden="1">
      <c r="B171" s="258">
        <v>38078</v>
      </c>
      <c r="C171" s="202"/>
      <c r="D171" s="29">
        <v>3599</v>
      </c>
      <c r="E171" s="29">
        <v>1314.060781</v>
      </c>
      <c r="F171" s="29">
        <v>1278</v>
      </c>
      <c r="G171" s="29">
        <v>71.202549</v>
      </c>
      <c r="H171" s="29">
        <v>342</v>
      </c>
      <c r="I171" s="29">
        <v>79.61937000000002</v>
      </c>
      <c r="J171" s="208"/>
      <c r="K171" s="208"/>
      <c r="L171" s="207"/>
      <c r="M171" s="207"/>
      <c r="N171" s="236"/>
      <c r="O171" s="236"/>
      <c r="P171" s="207"/>
      <c r="Q171" s="207"/>
      <c r="R171" s="207"/>
    </row>
    <row r="172" spans="2:18" s="28" customFormat="1" ht="12.75" hidden="1">
      <c r="B172" s="258">
        <v>38108</v>
      </c>
      <c r="C172" s="202"/>
      <c r="D172" s="29">
        <v>3588</v>
      </c>
      <c r="E172" s="29">
        <v>1318.94731</v>
      </c>
      <c r="F172" s="29">
        <v>1106</v>
      </c>
      <c r="G172" s="29">
        <v>59.093275</v>
      </c>
      <c r="H172" s="29">
        <v>196</v>
      </c>
      <c r="I172" s="29">
        <v>38.068068</v>
      </c>
      <c r="J172" s="208"/>
      <c r="K172" s="208"/>
      <c r="L172" s="207"/>
      <c r="M172" s="207"/>
      <c r="N172" s="236"/>
      <c r="O172" s="236"/>
      <c r="P172" s="207"/>
      <c r="Q172" s="207"/>
      <c r="R172" s="207"/>
    </row>
    <row r="173" spans="2:21" s="28" customFormat="1" ht="12.75" hidden="1">
      <c r="B173" s="258">
        <v>38139</v>
      </c>
      <c r="C173" s="202"/>
      <c r="D173" s="29">
        <v>3602</v>
      </c>
      <c r="E173" s="29">
        <v>1336.8626180000003</v>
      </c>
      <c r="F173" s="29">
        <v>1380</v>
      </c>
      <c r="G173" s="29">
        <v>58.989281</v>
      </c>
      <c r="H173" s="29">
        <v>371</v>
      </c>
      <c r="I173" s="29">
        <v>37.524744000000005</v>
      </c>
      <c r="J173" s="208"/>
      <c r="K173" s="208"/>
      <c r="L173" s="207"/>
      <c r="M173" s="252"/>
      <c r="N173" s="266"/>
      <c r="O173" s="266"/>
      <c r="P173" s="252"/>
      <c r="Q173" s="252"/>
      <c r="R173" s="252"/>
      <c r="S173" s="203"/>
      <c r="T173" s="203"/>
      <c r="U173" s="203"/>
    </row>
    <row r="174" spans="2:21" s="28" customFormat="1" ht="12.75" hidden="1">
      <c r="B174" s="258">
        <v>38169</v>
      </c>
      <c r="C174" s="202"/>
      <c r="D174" s="29">
        <v>3567</v>
      </c>
      <c r="E174" s="29">
        <f>1359451350/1000000</f>
        <v>1359.45135</v>
      </c>
      <c r="F174" s="29">
        <v>1172</v>
      </c>
      <c r="G174" s="29">
        <v>57</v>
      </c>
      <c r="H174" s="29">
        <v>244</v>
      </c>
      <c r="I174" s="29">
        <v>22</v>
      </c>
      <c r="J174" s="208"/>
      <c r="K174" s="208"/>
      <c r="L174" s="207"/>
      <c r="M174" s="252"/>
      <c r="N174" s="266"/>
      <c r="O174" s="266"/>
      <c r="P174" s="252"/>
      <c r="Q174" s="252"/>
      <c r="R174" s="252"/>
      <c r="S174" s="203"/>
      <c r="T174" s="203"/>
      <c r="U174" s="203"/>
    </row>
    <row r="175" spans="2:21" s="28" customFormat="1" ht="12.75" hidden="1">
      <c r="B175" s="258">
        <v>38200</v>
      </c>
      <c r="C175" s="202"/>
      <c r="D175" s="29">
        <v>3529</v>
      </c>
      <c r="E175" s="29">
        <f>1335742656/1000000</f>
        <v>1335.742656</v>
      </c>
      <c r="F175" s="29">
        <v>1037</v>
      </c>
      <c r="G175" s="29">
        <v>72</v>
      </c>
      <c r="H175" s="29">
        <v>172</v>
      </c>
      <c r="I175" s="29">
        <v>63</v>
      </c>
      <c r="J175" s="208"/>
      <c r="K175" s="208"/>
      <c r="L175" s="207"/>
      <c r="M175" s="252"/>
      <c r="N175" s="266"/>
      <c r="O175" s="266"/>
      <c r="P175" s="252"/>
      <c r="Q175" s="252"/>
      <c r="R175" s="252"/>
      <c r="S175" s="203"/>
      <c r="T175" s="203"/>
      <c r="U175" s="203"/>
    </row>
    <row r="176" spans="2:21" s="28" customFormat="1" ht="12.75" hidden="1">
      <c r="B176" s="258">
        <v>38231</v>
      </c>
      <c r="C176" s="202"/>
      <c r="D176" s="29">
        <v>3474</v>
      </c>
      <c r="E176" s="29">
        <f>1266946321/1000000</f>
        <v>1266.946321</v>
      </c>
      <c r="F176" s="29">
        <v>1011</v>
      </c>
      <c r="G176" s="29">
        <v>47</v>
      </c>
      <c r="H176" s="29">
        <v>359</v>
      </c>
      <c r="I176" s="29">
        <v>59</v>
      </c>
      <c r="J176" s="208"/>
      <c r="K176" s="208"/>
      <c r="L176" s="207"/>
      <c r="M176" s="252"/>
      <c r="N176" s="266"/>
      <c r="O176" s="266"/>
      <c r="P176" s="252"/>
      <c r="Q176" s="252"/>
      <c r="R176" s="252"/>
      <c r="S176" s="203"/>
      <c r="T176" s="203"/>
      <c r="U176" s="203"/>
    </row>
    <row r="177" spans="2:18" s="28" customFormat="1" ht="12.75" hidden="1">
      <c r="B177" s="258">
        <v>38261</v>
      </c>
      <c r="C177" s="202"/>
      <c r="D177" s="29">
        <v>3458</v>
      </c>
      <c r="E177" s="29">
        <v>1360.012764</v>
      </c>
      <c r="F177" s="29">
        <v>1135</v>
      </c>
      <c r="G177" s="29">
        <v>50.484561</v>
      </c>
      <c r="H177" s="29">
        <v>221</v>
      </c>
      <c r="I177" s="29">
        <v>18.826646</v>
      </c>
      <c r="J177" s="208"/>
      <c r="K177" s="208"/>
      <c r="L177" s="207"/>
      <c r="M177" s="207"/>
      <c r="N177" s="236"/>
      <c r="O177" s="236"/>
      <c r="P177" s="207"/>
      <c r="Q177" s="207"/>
      <c r="R177" s="207"/>
    </row>
    <row r="178" spans="2:18" s="28" customFormat="1" ht="12.75" hidden="1">
      <c r="B178" s="258">
        <v>38292</v>
      </c>
      <c r="C178" s="202"/>
      <c r="D178" s="29">
        <v>3409</v>
      </c>
      <c r="E178" s="29">
        <v>1373.463601</v>
      </c>
      <c r="F178" s="29">
        <v>971</v>
      </c>
      <c r="G178" s="29">
        <v>55.819126</v>
      </c>
      <c r="H178" s="29">
        <v>154</v>
      </c>
      <c r="I178" s="29">
        <v>34.181151</v>
      </c>
      <c r="J178" s="208"/>
      <c r="K178" s="208"/>
      <c r="L178" s="207"/>
      <c r="M178" s="207"/>
      <c r="N178" s="236"/>
      <c r="O178" s="236"/>
      <c r="P178" s="207"/>
      <c r="Q178" s="207"/>
      <c r="R178" s="207"/>
    </row>
    <row r="179" spans="2:18" s="28" customFormat="1" ht="12.75" hidden="1">
      <c r="B179" s="258">
        <v>38322</v>
      </c>
      <c r="C179" s="202"/>
      <c r="D179" s="29">
        <v>3364</v>
      </c>
      <c r="E179" s="29">
        <v>1403.17689</v>
      </c>
      <c r="F179" s="29">
        <v>961</v>
      </c>
      <c r="G179" s="29">
        <v>58.843016</v>
      </c>
      <c r="H179" s="29">
        <v>315</v>
      </c>
      <c r="I179" s="29">
        <v>25.788178</v>
      </c>
      <c r="J179" s="208"/>
      <c r="K179" s="208"/>
      <c r="L179" s="207"/>
      <c r="M179" s="207"/>
      <c r="N179" s="236"/>
      <c r="O179" s="236"/>
      <c r="P179" s="207"/>
      <c r="Q179" s="207"/>
      <c r="R179" s="207"/>
    </row>
    <row r="180" spans="2:18" s="28" customFormat="1" ht="12.75" hidden="1">
      <c r="B180" s="258">
        <v>38353</v>
      </c>
      <c r="C180" s="202"/>
      <c r="D180" s="29">
        <v>3335</v>
      </c>
      <c r="E180" s="29">
        <v>1385.514815</v>
      </c>
      <c r="F180" s="29">
        <v>858</v>
      </c>
      <c r="G180" s="29">
        <v>40.56623</v>
      </c>
      <c r="H180" s="29">
        <v>239</v>
      </c>
      <c r="I180" s="29">
        <v>57.584325</v>
      </c>
      <c r="J180" s="208"/>
      <c r="K180" s="208"/>
      <c r="L180" s="207"/>
      <c r="M180" s="207"/>
      <c r="N180" s="236"/>
      <c r="O180" s="236"/>
      <c r="P180" s="207"/>
      <c r="Q180" s="207"/>
      <c r="R180" s="207"/>
    </row>
    <row r="181" spans="2:18" s="28" customFormat="1" ht="12.75" hidden="1">
      <c r="B181" s="258">
        <v>38384</v>
      </c>
      <c r="C181" s="202"/>
      <c r="D181" s="29">
        <v>3302</v>
      </c>
      <c r="E181" s="29">
        <v>1392.52672</v>
      </c>
      <c r="F181" s="29">
        <v>847</v>
      </c>
      <c r="G181" s="29">
        <v>39.443927</v>
      </c>
      <c r="H181" s="29">
        <v>120</v>
      </c>
      <c r="I181" s="29">
        <v>25.820731</v>
      </c>
      <c r="J181" s="208"/>
      <c r="K181" s="208"/>
      <c r="L181" s="207"/>
      <c r="M181" s="207"/>
      <c r="N181" s="236"/>
      <c r="O181" s="236"/>
      <c r="P181" s="207"/>
      <c r="Q181" s="207"/>
      <c r="R181" s="207"/>
    </row>
    <row r="182" spans="2:18" s="28" customFormat="1" ht="12.75" hidden="1">
      <c r="B182" s="258">
        <v>38412</v>
      </c>
      <c r="C182" s="202"/>
      <c r="D182" s="29">
        <v>3264</v>
      </c>
      <c r="E182" s="29">
        <v>1405.047539</v>
      </c>
      <c r="F182" s="29">
        <v>854</v>
      </c>
      <c r="G182" s="29">
        <v>46.454101</v>
      </c>
      <c r="H182" s="29">
        <v>210</v>
      </c>
      <c r="I182" s="29">
        <v>26.345408</v>
      </c>
      <c r="J182" s="208"/>
      <c r="K182" s="208"/>
      <c r="L182" s="207"/>
      <c r="M182" s="207"/>
      <c r="N182" s="236"/>
      <c r="O182" s="236"/>
      <c r="P182" s="207"/>
      <c r="Q182" s="207"/>
      <c r="R182" s="207"/>
    </row>
    <row r="183" spans="2:18" s="28" customFormat="1" ht="12.75" hidden="1">
      <c r="B183" s="258">
        <v>38443</v>
      </c>
      <c r="C183" s="202"/>
      <c r="D183" s="29">
        <v>3231</v>
      </c>
      <c r="E183" s="29">
        <v>1408.974754</v>
      </c>
      <c r="F183" s="29">
        <v>828</v>
      </c>
      <c r="G183" s="29">
        <v>57.252281</v>
      </c>
      <c r="H183" s="29">
        <v>129</v>
      </c>
      <c r="I183" s="29">
        <v>21.117013</v>
      </c>
      <c r="J183" s="208"/>
      <c r="K183" s="208"/>
      <c r="L183" s="207"/>
      <c r="M183" s="207"/>
      <c r="N183" s="236"/>
      <c r="O183" s="236"/>
      <c r="P183" s="207"/>
      <c r="Q183" s="207"/>
      <c r="R183" s="207"/>
    </row>
    <row r="184" spans="2:18" s="28" customFormat="1" ht="12.75" hidden="1">
      <c r="B184" s="258">
        <v>38473</v>
      </c>
      <c r="C184" s="202"/>
      <c r="D184" s="29">
        <v>3204</v>
      </c>
      <c r="E184" s="29">
        <v>1407.278923</v>
      </c>
      <c r="F184" s="29">
        <v>767</v>
      </c>
      <c r="G184" s="29">
        <v>41.12013</v>
      </c>
      <c r="H184" s="29">
        <v>147</v>
      </c>
      <c r="I184" s="29">
        <v>49.88237</v>
      </c>
      <c r="J184" s="208"/>
      <c r="K184" s="208"/>
      <c r="L184" s="207"/>
      <c r="M184" s="207"/>
      <c r="N184" s="236"/>
      <c r="O184" s="236"/>
      <c r="P184" s="207"/>
      <c r="Q184" s="207"/>
      <c r="R184" s="207"/>
    </row>
    <row r="185" spans="2:18" s="28" customFormat="1" ht="12.75" hidden="1">
      <c r="B185" s="258">
        <v>38504</v>
      </c>
      <c r="C185" s="202"/>
      <c r="D185" s="29">
        <v>3178</v>
      </c>
      <c r="E185" s="29">
        <v>1413.024352</v>
      </c>
      <c r="F185" s="29">
        <v>775</v>
      </c>
      <c r="G185" s="29">
        <v>36.420545</v>
      </c>
      <c r="H185" s="29">
        <v>247</v>
      </c>
      <c r="I185" s="29">
        <v>31.07318</v>
      </c>
      <c r="J185" s="208"/>
      <c r="K185" s="208"/>
      <c r="L185" s="207"/>
      <c r="M185" s="207"/>
      <c r="N185" s="236"/>
      <c r="O185" s="236"/>
      <c r="P185" s="207"/>
      <c r="Q185" s="207"/>
      <c r="R185" s="207"/>
    </row>
    <row r="186" spans="2:18" s="28" customFormat="1" ht="12.75" hidden="1">
      <c r="B186" s="258">
        <v>38534</v>
      </c>
      <c r="C186" s="202"/>
      <c r="D186" s="29">
        <v>3158</v>
      </c>
      <c r="E186" s="29">
        <v>1409.820126</v>
      </c>
      <c r="F186" s="29">
        <v>746</v>
      </c>
      <c r="G186" s="29">
        <v>37.027908</v>
      </c>
      <c r="H186" s="29">
        <v>178</v>
      </c>
      <c r="I186" s="29">
        <v>40.553433</v>
      </c>
      <c r="J186" s="208"/>
      <c r="K186" s="208"/>
      <c r="L186" s="207"/>
      <c r="M186" s="207"/>
      <c r="N186" s="236"/>
      <c r="O186" s="236"/>
      <c r="P186" s="207"/>
      <c r="Q186" s="207"/>
      <c r="R186" s="207"/>
    </row>
    <row r="187" spans="2:18" s="28" customFormat="1" ht="12.75" hidden="1">
      <c r="B187" s="258">
        <v>38565</v>
      </c>
      <c r="C187" s="202"/>
      <c r="D187" s="29">
        <v>3140</v>
      </c>
      <c r="E187" s="29">
        <v>1378.475009</v>
      </c>
      <c r="F187" s="29">
        <v>740</v>
      </c>
      <c r="G187" s="29">
        <v>36.720478</v>
      </c>
      <c r="H187" s="29">
        <v>138</v>
      </c>
      <c r="I187" s="29">
        <v>79.566196</v>
      </c>
      <c r="J187" s="208"/>
      <c r="K187" s="208"/>
      <c r="L187" s="207"/>
      <c r="M187" s="207"/>
      <c r="N187" s="236"/>
      <c r="O187" s="236"/>
      <c r="P187" s="207"/>
      <c r="Q187" s="207"/>
      <c r="R187" s="207"/>
    </row>
    <row r="188" spans="2:18" s="28" customFormat="1" ht="12.75" hidden="1">
      <c r="B188" s="258">
        <v>38596</v>
      </c>
      <c r="C188" s="202"/>
      <c r="D188" s="29">
        <v>3118</v>
      </c>
      <c r="E188" s="29">
        <v>1323.807032</v>
      </c>
      <c r="F188" s="29">
        <v>770</v>
      </c>
      <c r="G188" s="29">
        <v>37.354924</v>
      </c>
      <c r="H188" s="29">
        <v>235</v>
      </c>
      <c r="I188" s="29">
        <v>29.646249</v>
      </c>
      <c r="J188" s="208"/>
      <c r="K188" s="208"/>
      <c r="L188" s="207"/>
      <c r="M188" s="207"/>
      <c r="N188" s="236"/>
      <c r="O188" s="236"/>
      <c r="P188" s="207"/>
      <c r="Q188" s="207"/>
      <c r="R188" s="207"/>
    </row>
    <row r="189" spans="2:18" s="28" customFormat="1" ht="12.75" hidden="1">
      <c r="B189" s="258">
        <v>38626</v>
      </c>
      <c r="C189" s="202"/>
      <c r="D189" s="29">
        <v>3096</v>
      </c>
      <c r="E189" s="29">
        <v>1325.165218</v>
      </c>
      <c r="F189" s="29">
        <v>686</v>
      </c>
      <c r="G189" s="29">
        <v>38.743044</v>
      </c>
      <c r="H189" s="29">
        <v>110</v>
      </c>
      <c r="I189" s="29">
        <v>37.834092</v>
      </c>
      <c r="J189" s="208"/>
      <c r="K189" s="208"/>
      <c r="L189" s="207"/>
      <c r="M189" s="207"/>
      <c r="N189" s="236"/>
      <c r="O189" s="236"/>
      <c r="P189" s="207"/>
      <c r="Q189" s="207"/>
      <c r="R189" s="207"/>
    </row>
    <row r="190" spans="2:18" s="28" customFormat="1" ht="12.75" hidden="1">
      <c r="B190" s="258">
        <v>38657</v>
      </c>
      <c r="C190" s="202"/>
      <c r="D190" s="29">
        <v>3078</v>
      </c>
      <c r="E190" s="29">
        <v>1288.275346</v>
      </c>
      <c r="F190" s="29">
        <v>641</v>
      </c>
      <c r="G190" s="29">
        <v>44.297155</v>
      </c>
      <c r="H190" s="29">
        <v>90</v>
      </c>
      <c r="I190" s="29">
        <v>78.609913</v>
      </c>
      <c r="J190" s="208"/>
      <c r="K190" s="208"/>
      <c r="L190" s="207"/>
      <c r="M190" s="207"/>
      <c r="N190" s="236"/>
      <c r="O190" s="236"/>
      <c r="P190" s="207"/>
      <c r="Q190" s="207"/>
      <c r="R190" s="207"/>
    </row>
    <row r="191" spans="2:18" s="28" customFormat="1" ht="12.75" hidden="1">
      <c r="B191" s="258">
        <v>38687</v>
      </c>
      <c r="C191" s="202"/>
      <c r="D191" s="29">
        <v>3058</v>
      </c>
      <c r="E191" s="29">
        <v>1299.633277</v>
      </c>
      <c r="F191" s="29">
        <v>666</v>
      </c>
      <c r="G191" s="29">
        <v>60.816836</v>
      </c>
      <c r="H191" s="29">
        <v>181</v>
      </c>
      <c r="I191" s="29">
        <v>45.901883</v>
      </c>
      <c r="J191" s="208"/>
      <c r="K191" s="208"/>
      <c r="L191" s="207"/>
      <c r="M191" s="207"/>
      <c r="N191" s="236"/>
      <c r="O191" s="236"/>
      <c r="P191" s="207"/>
      <c r="Q191" s="207"/>
      <c r="R191" s="207"/>
    </row>
    <row r="192" spans="2:18" s="28" customFormat="1" ht="12.75" hidden="1">
      <c r="B192" s="258">
        <v>38718</v>
      </c>
      <c r="C192" s="202"/>
      <c r="D192" s="29">
        <v>3035</v>
      </c>
      <c r="E192" s="29">
        <v>1300.3387</v>
      </c>
      <c r="F192" s="29">
        <v>628</v>
      </c>
      <c r="G192" s="29">
        <v>31.824389</v>
      </c>
      <c r="H192" s="29">
        <v>146</v>
      </c>
      <c r="I192" s="29">
        <v>28.352605</v>
      </c>
      <c r="J192" s="208"/>
      <c r="K192" s="208"/>
      <c r="L192" s="207"/>
      <c r="M192" s="207"/>
      <c r="N192" s="236"/>
      <c r="O192" s="236"/>
      <c r="P192" s="207"/>
      <c r="Q192" s="207"/>
      <c r="R192" s="207"/>
    </row>
    <row r="193" spans="2:18" s="28" customFormat="1" ht="12.75" hidden="1">
      <c r="B193" s="258">
        <v>38749</v>
      </c>
      <c r="C193" s="202"/>
      <c r="D193" s="29">
        <v>3004</v>
      </c>
      <c r="E193" s="29">
        <v>1286.068066</v>
      </c>
      <c r="F193" s="29">
        <v>600</v>
      </c>
      <c r="G193" s="29">
        <v>29.312136</v>
      </c>
      <c r="H193" s="29">
        <v>98</v>
      </c>
      <c r="I193" s="29">
        <v>42.852137</v>
      </c>
      <c r="J193" s="208"/>
      <c r="K193" s="208"/>
      <c r="L193" s="207"/>
      <c r="M193" s="207"/>
      <c r="N193" s="236"/>
      <c r="O193" s="236"/>
      <c r="P193" s="207"/>
      <c r="Q193" s="207"/>
      <c r="R193" s="207"/>
    </row>
    <row r="194" spans="2:18" s="28" customFormat="1" ht="12.75" hidden="1">
      <c r="B194" s="258">
        <v>38777</v>
      </c>
      <c r="C194" s="202"/>
      <c r="D194" s="29">
        <v>2988</v>
      </c>
      <c r="E194" s="29">
        <v>1302.770259</v>
      </c>
      <c r="F194" s="29">
        <v>631</v>
      </c>
      <c r="G194" s="29">
        <v>33.629788</v>
      </c>
      <c r="H194" s="29">
        <v>183</v>
      </c>
      <c r="I194" s="29">
        <v>22.444393</v>
      </c>
      <c r="J194" s="208"/>
      <c r="K194" s="208"/>
      <c r="L194" s="207"/>
      <c r="M194" s="207"/>
      <c r="N194" s="236"/>
      <c r="O194" s="236"/>
      <c r="P194" s="207"/>
      <c r="Q194" s="207"/>
      <c r="R194" s="207"/>
    </row>
    <row r="195" spans="2:18" s="28" customFormat="1" ht="12.75" hidden="1">
      <c r="B195" s="258">
        <v>38808</v>
      </c>
      <c r="C195" s="202"/>
      <c r="D195" s="29">
        <v>2969</v>
      </c>
      <c r="E195" s="29">
        <v>1323.67509</v>
      </c>
      <c r="F195" s="29">
        <v>553</v>
      </c>
      <c r="G195" s="29">
        <v>39.256739</v>
      </c>
      <c r="H195" s="29">
        <v>100</v>
      </c>
      <c r="I195" s="29">
        <v>26.660935</v>
      </c>
      <c r="J195" s="208"/>
      <c r="K195" s="208"/>
      <c r="L195" s="207"/>
      <c r="M195" s="207"/>
      <c r="N195" s="236"/>
      <c r="O195" s="236"/>
      <c r="P195" s="207"/>
      <c r="Q195" s="207"/>
      <c r="R195" s="207"/>
    </row>
    <row r="196" spans="2:18" s="28" customFormat="1" ht="12.75" hidden="1">
      <c r="B196" s="258">
        <v>38838</v>
      </c>
      <c r="C196" s="202"/>
      <c r="D196" s="29">
        <v>2939</v>
      </c>
      <c r="E196" s="29">
        <v>1294.217503</v>
      </c>
      <c r="F196" s="29">
        <v>551</v>
      </c>
      <c r="G196" s="29">
        <v>30.108083</v>
      </c>
      <c r="H196" s="29">
        <v>80</v>
      </c>
      <c r="I196" s="29">
        <v>30.95388</v>
      </c>
      <c r="J196" s="208"/>
      <c r="K196" s="208"/>
      <c r="L196" s="207"/>
      <c r="M196" s="207"/>
      <c r="N196" s="236"/>
      <c r="O196" s="236"/>
      <c r="P196" s="207"/>
      <c r="Q196" s="207"/>
      <c r="R196" s="207"/>
    </row>
    <row r="197" spans="2:18" s="28" customFormat="1" ht="12.75" hidden="1">
      <c r="B197" s="258">
        <v>38869</v>
      </c>
      <c r="C197" s="202"/>
      <c r="D197" s="29">
        <v>2925</v>
      </c>
      <c r="E197" s="29">
        <v>1284.832714</v>
      </c>
      <c r="F197" s="29">
        <v>601</v>
      </c>
      <c r="G197" s="29">
        <v>31.381074</v>
      </c>
      <c r="H197" s="29">
        <v>173</v>
      </c>
      <c r="I197" s="29">
        <v>45.749663</v>
      </c>
      <c r="J197" s="208"/>
      <c r="K197" s="208"/>
      <c r="L197" s="207"/>
      <c r="M197" s="207"/>
      <c r="N197" s="236"/>
      <c r="O197" s="236"/>
      <c r="P197" s="207"/>
      <c r="Q197" s="207"/>
      <c r="R197" s="207"/>
    </row>
    <row r="198" spans="2:18" s="28" customFormat="1" ht="12.75" hidden="1">
      <c r="B198" s="258">
        <v>38899</v>
      </c>
      <c r="C198" s="202"/>
      <c r="D198" s="29">
        <v>2903</v>
      </c>
      <c r="E198" s="29">
        <v>1279.290982</v>
      </c>
      <c r="F198" s="29">
        <v>508</v>
      </c>
      <c r="G198" s="29">
        <v>27.403775</v>
      </c>
      <c r="H198" s="29">
        <v>116</v>
      </c>
      <c r="I198" s="29">
        <v>33.194172</v>
      </c>
      <c r="J198" s="208"/>
      <c r="K198" s="208"/>
      <c r="L198" s="207"/>
      <c r="M198" s="207"/>
      <c r="N198" s="236"/>
      <c r="O198" s="236"/>
      <c r="P198" s="207"/>
      <c r="Q198" s="207"/>
      <c r="R198" s="207"/>
    </row>
    <row r="199" spans="2:18" s="28" customFormat="1" ht="12.75" hidden="1">
      <c r="B199" s="258">
        <v>38930</v>
      </c>
      <c r="C199" s="202"/>
      <c r="D199" s="29">
        <v>2881</v>
      </c>
      <c r="E199" s="29">
        <v>1277.331456</v>
      </c>
      <c r="F199" s="29">
        <v>508</v>
      </c>
      <c r="G199" s="29">
        <v>26.645013</v>
      </c>
      <c r="H199" s="29">
        <v>47</v>
      </c>
      <c r="I199" s="29">
        <v>29.298567</v>
      </c>
      <c r="J199" s="208"/>
      <c r="K199" s="208"/>
      <c r="L199" s="207"/>
      <c r="M199" s="207"/>
      <c r="N199" s="236"/>
      <c r="O199" s="236"/>
      <c r="P199" s="207"/>
      <c r="Q199" s="207"/>
      <c r="R199" s="207"/>
    </row>
    <row r="200" spans="2:18" s="28" customFormat="1" ht="12.75" hidden="1">
      <c r="B200" s="258">
        <v>38961</v>
      </c>
      <c r="C200" s="202"/>
      <c r="D200" s="29">
        <v>2865</v>
      </c>
      <c r="E200" s="29">
        <v>1263.10675</v>
      </c>
      <c r="F200" s="29">
        <v>522</v>
      </c>
      <c r="G200" s="29">
        <v>27.125345</v>
      </c>
      <c r="H200" s="29">
        <v>144</v>
      </c>
      <c r="I200" s="29">
        <v>46.393069</v>
      </c>
      <c r="J200" s="208"/>
      <c r="K200" s="208"/>
      <c r="L200" s="207"/>
      <c r="M200" s="207"/>
      <c r="N200" s="236"/>
      <c r="O200" s="236"/>
      <c r="P200" s="207"/>
      <c r="Q200" s="207"/>
      <c r="R200" s="207"/>
    </row>
    <row r="201" spans="2:18" s="28" customFormat="1" ht="12.75" hidden="1">
      <c r="B201" s="258">
        <v>38991</v>
      </c>
      <c r="C201" s="202"/>
      <c r="D201" s="29">
        <v>2846</v>
      </c>
      <c r="E201" s="29">
        <v>1252.7629160000001</v>
      </c>
      <c r="F201" s="29">
        <v>485</v>
      </c>
      <c r="G201" s="29">
        <v>23.910802</v>
      </c>
      <c r="H201" s="29">
        <v>79</v>
      </c>
      <c r="I201" s="29">
        <v>29.264685</v>
      </c>
      <c r="J201" s="208"/>
      <c r="K201" s="208"/>
      <c r="L201" s="207"/>
      <c r="M201" s="207"/>
      <c r="N201" s="236"/>
      <c r="O201" s="236"/>
      <c r="P201" s="207"/>
      <c r="Q201" s="207"/>
      <c r="R201" s="207"/>
    </row>
    <row r="202" spans="2:18" s="28" customFormat="1" ht="12.75" hidden="1">
      <c r="B202" s="258">
        <v>39022</v>
      </c>
      <c r="C202" s="202"/>
      <c r="D202" s="29">
        <v>2828</v>
      </c>
      <c r="E202" s="29">
        <v>1213.4061669999999</v>
      </c>
      <c r="F202" s="29">
        <v>450</v>
      </c>
      <c r="G202" s="29">
        <v>21.946943</v>
      </c>
      <c r="H202" s="29">
        <v>69</v>
      </c>
      <c r="I202" s="29">
        <v>21.476917</v>
      </c>
      <c r="J202" s="208"/>
      <c r="K202" s="208"/>
      <c r="L202" s="207"/>
      <c r="M202" s="207"/>
      <c r="N202" s="236"/>
      <c r="O202" s="236"/>
      <c r="P202" s="207"/>
      <c r="Q202" s="207"/>
      <c r="R202" s="207"/>
    </row>
    <row r="203" spans="2:18" s="28" customFormat="1" ht="12.75" hidden="1">
      <c r="B203" s="258">
        <v>39052</v>
      </c>
      <c r="C203" s="202"/>
      <c r="D203" s="29">
        <v>2811</v>
      </c>
      <c r="E203" s="29">
        <v>1183.440715</v>
      </c>
      <c r="F203" s="29">
        <v>461</v>
      </c>
      <c r="G203" s="29">
        <v>33.655938</v>
      </c>
      <c r="H203" s="29">
        <v>118</v>
      </c>
      <c r="I203" s="29">
        <v>62.133885</v>
      </c>
      <c r="J203" s="208"/>
      <c r="K203" s="208"/>
      <c r="L203" s="207"/>
      <c r="M203" s="207"/>
      <c r="N203" s="236"/>
      <c r="O203" s="236"/>
      <c r="P203" s="207"/>
      <c r="Q203" s="207"/>
      <c r="R203" s="207"/>
    </row>
    <row r="204" spans="2:18" s="28" customFormat="1" ht="12.75" hidden="1">
      <c r="B204" s="258">
        <v>39083</v>
      </c>
      <c r="C204" s="202"/>
      <c r="D204" s="29">
        <v>2802</v>
      </c>
      <c r="E204" s="29">
        <v>1173.336837</v>
      </c>
      <c r="F204" s="29">
        <v>416</v>
      </c>
      <c r="G204" s="29">
        <v>21.557842</v>
      </c>
      <c r="H204" s="29">
        <v>85</v>
      </c>
      <c r="I204" s="29">
        <v>29.479188</v>
      </c>
      <c r="J204" s="208"/>
      <c r="K204" s="208"/>
      <c r="L204" s="207"/>
      <c r="M204" s="207"/>
      <c r="N204" s="236"/>
      <c r="O204" s="236"/>
      <c r="P204" s="207"/>
      <c r="Q204" s="207"/>
      <c r="R204" s="207"/>
    </row>
    <row r="205" spans="2:18" s="28" customFormat="1" ht="12.75" hidden="1">
      <c r="B205" s="258">
        <v>39114</v>
      </c>
      <c r="C205" s="202"/>
      <c r="D205" s="29">
        <v>2795</v>
      </c>
      <c r="E205" s="29">
        <v>1171.027029</v>
      </c>
      <c r="F205" s="29">
        <v>412</v>
      </c>
      <c r="G205" s="29">
        <v>20.285944</v>
      </c>
      <c r="H205" s="29">
        <v>39</v>
      </c>
      <c r="I205" s="29">
        <v>22.943692</v>
      </c>
      <c r="J205" s="208"/>
      <c r="K205" s="208"/>
      <c r="L205" s="207"/>
      <c r="M205" s="207"/>
      <c r="N205" s="236"/>
      <c r="O205" s="236"/>
      <c r="P205" s="207"/>
      <c r="Q205" s="207"/>
      <c r="R205" s="207"/>
    </row>
    <row r="206" spans="2:18" s="28" customFormat="1" ht="12.75" hidden="1">
      <c r="B206" s="258">
        <v>39142</v>
      </c>
      <c r="C206" s="202"/>
      <c r="D206" s="29">
        <v>2766</v>
      </c>
      <c r="E206" s="29">
        <v>1167.603962</v>
      </c>
      <c r="F206" s="29">
        <v>441</v>
      </c>
      <c r="G206" s="29">
        <v>21.12889</v>
      </c>
      <c r="H206" s="29">
        <v>95</v>
      </c>
      <c r="I206" s="29">
        <v>32.355665</v>
      </c>
      <c r="J206" s="208"/>
      <c r="K206" s="208"/>
      <c r="L206" s="207"/>
      <c r="M206" s="207"/>
      <c r="N206" s="236"/>
      <c r="O206" s="236"/>
      <c r="P206" s="207"/>
      <c r="Q206" s="207"/>
      <c r="R206" s="207"/>
    </row>
    <row r="207" spans="2:18" s="28" customFormat="1" ht="12.75" hidden="1">
      <c r="B207" s="258">
        <v>39173</v>
      </c>
      <c r="C207" s="202"/>
      <c r="D207" s="29">
        <v>2758</v>
      </c>
      <c r="E207" s="29">
        <v>1177.854849</v>
      </c>
      <c r="F207" s="29">
        <v>410</v>
      </c>
      <c r="G207" s="29">
        <v>25.141415</v>
      </c>
      <c r="H207" s="29">
        <v>69</v>
      </c>
      <c r="I207" s="29">
        <v>21.400537</v>
      </c>
      <c r="J207" s="208"/>
      <c r="K207" s="208"/>
      <c r="L207" s="207"/>
      <c r="M207" s="207"/>
      <c r="N207" s="236"/>
      <c r="O207" s="236"/>
      <c r="P207" s="207"/>
      <c r="Q207" s="207"/>
      <c r="R207" s="207"/>
    </row>
    <row r="208" spans="2:18" s="28" customFormat="1" ht="12.75" hidden="1">
      <c r="B208" s="258">
        <v>39203</v>
      </c>
      <c r="C208" s="202"/>
      <c r="D208" s="29">
        <v>2752</v>
      </c>
      <c r="E208" s="29">
        <v>1175.323744</v>
      </c>
      <c r="F208" s="29">
        <v>393</v>
      </c>
      <c r="G208" s="29">
        <v>19.736397</v>
      </c>
      <c r="H208" s="29">
        <v>70</v>
      </c>
      <c r="I208" s="29">
        <v>29.660395</v>
      </c>
      <c r="J208" s="208"/>
      <c r="K208" s="208"/>
      <c r="L208" s="207"/>
      <c r="M208" s="207"/>
      <c r="N208" s="236"/>
      <c r="O208" s="236"/>
      <c r="P208" s="207"/>
      <c r="Q208" s="207"/>
      <c r="R208" s="207"/>
    </row>
    <row r="209" spans="2:18" s="28" customFormat="1" ht="12.75" hidden="1">
      <c r="B209" s="258">
        <v>39234</v>
      </c>
      <c r="C209" s="202"/>
      <c r="D209" s="29">
        <v>2739</v>
      </c>
      <c r="E209" s="29">
        <v>1172.558732</v>
      </c>
      <c r="F209" s="29">
        <v>398</v>
      </c>
      <c r="G209" s="29">
        <v>19.154214</v>
      </c>
      <c r="H209" s="29">
        <v>44</v>
      </c>
      <c r="I209" s="29">
        <v>25.951277</v>
      </c>
      <c r="J209" s="208"/>
      <c r="K209" s="208"/>
      <c r="L209" s="207"/>
      <c r="M209" s="207"/>
      <c r="N209" s="236"/>
      <c r="O209" s="236"/>
      <c r="P209" s="207"/>
      <c r="Q209" s="207"/>
      <c r="R209" s="207"/>
    </row>
    <row r="210" spans="2:18" s="28" customFormat="1" ht="12.75" hidden="1">
      <c r="B210" s="258">
        <v>39264</v>
      </c>
      <c r="C210" s="202"/>
      <c r="D210" s="29">
        <v>2732</v>
      </c>
      <c r="E210" s="29">
        <v>1152.894937</v>
      </c>
      <c r="F210" s="29">
        <v>365</v>
      </c>
      <c r="G210" s="29">
        <v>22.162409</v>
      </c>
      <c r="H210" s="29">
        <v>49</v>
      </c>
      <c r="I210" s="29">
        <v>44.932898</v>
      </c>
      <c r="J210" s="208"/>
      <c r="K210" s="208"/>
      <c r="L210" s="207"/>
      <c r="M210" s="207"/>
      <c r="N210" s="236"/>
      <c r="O210" s="236"/>
      <c r="P210" s="207"/>
      <c r="Q210" s="207"/>
      <c r="R210" s="207"/>
    </row>
    <row r="211" spans="2:18" s="28" customFormat="1" ht="12.75" hidden="1">
      <c r="B211" s="258">
        <v>39295</v>
      </c>
      <c r="C211" s="202"/>
      <c r="D211" s="29">
        <v>2728</v>
      </c>
      <c r="E211" s="29">
        <v>1152.812341</v>
      </c>
      <c r="F211" s="29">
        <v>392</v>
      </c>
      <c r="G211" s="29">
        <v>20.826795</v>
      </c>
      <c r="H211" s="29">
        <v>36</v>
      </c>
      <c r="I211" s="29">
        <v>25.168132</v>
      </c>
      <c r="J211" s="208"/>
      <c r="K211" s="208"/>
      <c r="L211" s="207"/>
      <c r="M211" s="207"/>
      <c r="N211" s="236"/>
      <c r="O211" s="236"/>
      <c r="P211" s="207"/>
      <c r="Q211" s="207"/>
      <c r="R211" s="207"/>
    </row>
    <row r="212" spans="2:18" s="28" customFormat="1" ht="12.75" hidden="1">
      <c r="B212" s="258">
        <v>39326</v>
      </c>
      <c r="C212" s="202"/>
      <c r="D212" s="29">
        <v>2718</v>
      </c>
      <c r="E212" s="29">
        <v>1157.37835</v>
      </c>
      <c r="F212" s="29">
        <v>349</v>
      </c>
      <c r="G212" s="29">
        <v>16.779989</v>
      </c>
      <c r="H212" s="29">
        <v>30</v>
      </c>
      <c r="I212" s="29">
        <v>17.548966</v>
      </c>
      <c r="J212" s="208"/>
      <c r="K212" s="208"/>
      <c r="L212" s="207"/>
      <c r="M212" s="207"/>
      <c r="N212" s="236"/>
      <c r="O212" s="236"/>
      <c r="P212" s="207"/>
      <c r="Q212" s="207"/>
      <c r="R212" s="207"/>
    </row>
    <row r="213" spans="2:18" s="28" customFormat="1" ht="12.75" hidden="1">
      <c r="B213" s="258">
        <v>39356</v>
      </c>
      <c r="C213" s="202"/>
      <c r="D213" s="29">
        <v>2709</v>
      </c>
      <c r="E213" s="29">
        <v>1162.980565</v>
      </c>
      <c r="F213" s="29">
        <v>366</v>
      </c>
      <c r="G213" s="29">
        <v>17.194216</v>
      </c>
      <c r="H213" s="29">
        <v>32</v>
      </c>
      <c r="I213" s="29">
        <v>12.55886</v>
      </c>
      <c r="J213" s="208"/>
      <c r="K213" s="208"/>
      <c r="L213" s="207"/>
      <c r="M213" s="207"/>
      <c r="N213" s="236"/>
      <c r="O213" s="236"/>
      <c r="P213" s="207"/>
      <c r="Q213" s="207"/>
      <c r="R213" s="207"/>
    </row>
    <row r="214" spans="2:18" s="28" customFormat="1" ht="12.75" hidden="1">
      <c r="B214" s="258">
        <v>39387</v>
      </c>
      <c r="C214" s="202"/>
      <c r="D214" s="29">
        <v>2694</v>
      </c>
      <c r="E214" s="29">
        <v>1153.70659</v>
      </c>
      <c r="F214" s="29">
        <v>365</v>
      </c>
      <c r="G214" s="29">
        <v>23.163454</v>
      </c>
      <c r="H214" s="29">
        <v>24</v>
      </c>
      <c r="I214" s="29">
        <v>27.532113</v>
      </c>
      <c r="J214" s="208"/>
      <c r="K214" s="208"/>
      <c r="L214" s="207"/>
      <c r="M214" s="207"/>
      <c r="N214" s="236"/>
      <c r="O214" s="236"/>
      <c r="P214" s="207"/>
      <c r="Q214" s="207"/>
      <c r="R214" s="207"/>
    </row>
    <row r="215" spans="2:18" s="28" customFormat="1" ht="12.75" hidden="1">
      <c r="B215" s="258">
        <v>39417</v>
      </c>
      <c r="C215" s="202"/>
      <c r="D215" s="29">
        <v>2685</v>
      </c>
      <c r="E215" s="29">
        <v>1168.128834</v>
      </c>
      <c r="F215" s="29">
        <v>345</v>
      </c>
      <c r="G215" s="29">
        <v>28.343052</v>
      </c>
      <c r="H215" s="29">
        <v>60</v>
      </c>
      <c r="I215" s="29">
        <v>15.968927</v>
      </c>
      <c r="J215" s="208"/>
      <c r="K215" s="208"/>
      <c r="L215" s="207"/>
      <c r="M215" s="207"/>
      <c r="N215" s="236"/>
      <c r="O215" s="236"/>
      <c r="P215" s="207"/>
      <c r="Q215" s="207"/>
      <c r="R215" s="207"/>
    </row>
    <row r="216" spans="2:18" s="28" customFormat="1" ht="12.75">
      <c r="B216" s="258">
        <v>39448</v>
      </c>
      <c r="C216" s="202"/>
      <c r="D216" s="29">
        <v>2672</v>
      </c>
      <c r="E216" s="29">
        <v>1157.682424</v>
      </c>
      <c r="F216" s="29">
        <v>329</v>
      </c>
      <c r="G216" s="29">
        <v>16.28172</v>
      </c>
      <c r="H216" s="29">
        <v>35</v>
      </c>
      <c r="I216" s="29">
        <v>26.618078</v>
      </c>
      <c r="J216" s="208"/>
      <c r="K216" s="208"/>
      <c r="L216" s="207"/>
      <c r="M216" s="207"/>
      <c r="N216" s="236"/>
      <c r="O216" s="236"/>
      <c r="P216" s="207"/>
      <c r="Q216" s="207"/>
      <c r="R216" s="207"/>
    </row>
    <row r="217" spans="2:18" s="28" customFormat="1" ht="12.75">
      <c r="B217" s="258">
        <v>39479</v>
      </c>
      <c r="C217" s="202"/>
      <c r="D217" s="29">
        <v>2664</v>
      </c>
      <c r="E217" s="29">
        <v>1168.685835</v>
      </c>
      <c r="F217" s="29">
        <v>338</v>
      </c>
      <c r="G217" s="29">
        <v>17.652321</v>
      </c>
      <c r="H217" s="29">
        <v>24</v>
      </c>
      <c r="I217" s="29">
        <v>2.664692</v>
      </c>
      <c r="J217" s="208"/>
      <c r="K217" s="208"/>
      <c r="L217" s="207"/>
      <c r="M217" s="207"/>
      <c r="N217" s="236"/>
      <c r="O217" s="236"/>
      <c r="P217" s="207"/>
      <c r="Q217" s="207"/>
      <c r="R217" s="207"/>
    </row>
    <row r="218" spans="2:18" s="28" customFormat="1" ht="12.75">
      <c r="B218" s="258">
        <v>39508</v>
      </c>
      <c r="C218" s="202"/>
      <c r="D218" s="29">
        <v>2659</v>
      </c>
      <c r="E218" s="29">
        <v>1179.312978</v>
      </c>
      <c r="F218" s="29">
        <v>313</v>
      </c>
      <c r="G218" s="29">
        <v>15.939546</v>
      </c>
      <c r="H218" s="29">
        <v>20</v>
      </c>
      <c r="I218" s="29">
        <v>18.32503</v>
      </c>
      <c r="J218" s="208"/>
      <c r="K218" s="208"/>
      <c r="L218" s="207"/>
      <c r="M218" s="207"/>
      <c r="N218" s="236"/>
      <c r="O218" s="236"/>
      <c r="P218" s="207"/>
      <c r="Q218" s="207"/>
      <c r="R218" s="207"/>
    </row>
    <row r="219" spans="2:18" s="28" customFormat="1" ht="12.75">
      <c r="B219" s="258">
        <v>39539</v>
      </c>
      <c r="C219" s="202"/>
      <c r="D219" s="29">
        <v>2654</v>
      </c>
      <c r="E219" s="29">
        <v>1211.525697</v>
      </c>
      <c r="F219" s="29">
        <v>335</v>
      </c>
      <c r="G219" s="29">
        <v>16.674985</v>
      </c>
      <c r="H219" s="29">
        <v>16</v>
      </c>
      <c r="I219" s="29">
        <v>5.610413</v>
      </c>
      <c r="J219" s="208"/>
      <c r="K219" s="208"/>
      <c r="L219" s="207"/>
      <c r="M219" s="207"/>
      <c r="N219" s="236"/>
      <c r="O219" s="236"/>
      <c r="P219" s="207"/>
      <c r="Q219" s="207"/>
      <c r="R219" s="207"/>
    </row>
    <row r="220" spans="2:18" s="28" customFormat="1" ht="12.75">
      <c r="B220" s="258">
        <v>39569</v>
      </c>
      <c r="C220" s="202"/>
      <c r="D220" s="29">
        <v>2648</v>
      </c>
      <c r="E220" s="29">
        <v>1233.086849</v>
      </c>
      <c r="F220" s="29">
        <v>316</v>
      </c>
      <c r="G220" s="29">
        <v>18.397488</v>
      </c>
      <c r="H220" s="29">
        <v>15</v>
      </c>
      <c r="I220" s="29">
        <v>5.21108</v>
      </c>
      <c r="J220" s="208"/>
      <c r="K220" s="208"/>
      <c r="L220" s="207"/>
      <c r="M220" s="207"/>
      <c r="N220" s="236"/>
      <c r="O220" s="236"/>
      <c r="P220" s="207"/>
      <c r="Q220" s="207"/>
      <c r="R220" s="207"/>
    </row>
    <row r="221" spans="2:18" s="28" customFormat="1" ht="12.75">
      <c r="B221" s="258">
        <v>39600</v>
      </c>
      <c r="C221" s="202"/>
      <c r="D221" s="29">
        <v>2641</v>
      </c>
      <c r="E221" s="29">
        <v>1176.134822</v>
      </c>
      <c r="F221" s="29">
        <v>307</v>
      </c>
      <c r="G221" s="29">
        <v>15.85016</v>
      </c>
      <c r="H221" s="29">
        <v>23</v>
      </c>
      <c r="I221" s="29">
        <v>12.558597</v>
      </c>
      <c r="J221" s="208"/>
      <c r="K221" s="208"/>
      <c r="L221" s="207"/>
      <c r="M221" s="207"/>
      <c r="N221" s="236"/>
      <c r="O221" s="236"/>
      <c r="P221" s="207"/>
      <c r="Q221" s="207"/>
      <c r="R221" s="207"/>
    </row>
    <row r="222" spans="2:18" s="28" customFormat="1" ht="12.75">
      <c r="B222" s="258">
        <v>39630</v>
      </c>
      <c r="C222" s="202"/>
      <c r="D222" s="29">
        <v>2632</v>
      </c>
      <c r="E222" s="29">
        <v>1194.878932</v>
      </c>
      <c r="F222" s="29">
        <v>305</v>
      </c>
      <c r="G222" s="29">
        <v>20.29962</v>
      </c>
      <c r="H222" s="29">
        <v>30</v>
      </c>
      <c r="I222" s="29">
        <v>13.523002</v>
      </c>
      <c r="J222" s="208"/>
      <c r="K222" s="208"/>
      <c r="L222" s="207"/>
      <c r="M222" s="207"/>
      <c r="N222" s="236"/>
      <c r="O222" s="236"/>
      <c r="P222" s="207"/>
      <c r="Q222" s="207"/>
      <c r="R222" s="207"/>
    </row>
    <row r="223" spans="2:18" s="28" customFormat="1" ht="12.75">
      <c r="B223" s="258">
        <v>39661</v>
      </c>
      <c r="C223" s="202"/>
      <c r="D223" s="29">
        <v>2625</v>
      </c>
      <c r="E223" s="29">
        <v>1198.888109</v>
      </c>
      <c r="F223" s="29">
        <v>310</v>
      </c>
      <c r="G223" s="29">
        <v>17.639032</v>
      </c>
      <c r="H223" s="29">
        <v>21</v>
      </c>
      <c r="I223" s="29">
        <v>7.90049</v>
      </c>
      <c r="J223" s="208"/>
      <c r="K223" s="208"/>
      <c r="L223" s="207"/>
      <c r="M223" s="207"/>
      <c r="N223" s="236"/>
      <c r="O223" s="236"/>
      <c r="P223" s="207"/>
      <c r="Q223" s="207"/>
      <c r="R223" s="207"/>
    </row>
    <row r="224" spans="2:18" s="28" customFormat="1" ht="12.75">
      <c r="B224" s="258">
        <v>39692</v>
      </c>
      <c r="C224" s="202"/>
      <c r="D224" s="29">
        <v>2621</v>
      </c>
      <c r="E224" s="29">
        <v>1202.990507</v>
      </c>
      <c r="F224" s="29">
        <v>298</v>
      </c>
      <c r="G224" s="29">
        <v>16.068874</v>
      </c>
      <c r="H224" s="29">
        <v>29</v>
      </c>
      <c r="I224" s="29">
        <v>14.418407</v>
      </c>
      <c r="J224" s="208"/>
      <c r="K224" s="208"/>
      <c r="L224" s="207"/>
      <c r="M224" s="207"/>
      <c r="N224" s="236"/>
      <c r="O224" s="236"/>
      <c r="P224" s="207"/>
      <c r="Q224" s="207"/>
      <c r="R224" s="207"/>
    </row>
    <row r="225" spans="2:18" s="28" customFormat="1" ht="12.75">
      <c r="B225" s="258">
        <v>39722</v>
      </c>
      <c r="C225" s="202"/>
      <c r="D225" s="29">
        <v>2613</v>
      </c>
      <c r="E225" s="29">
        <v>1221.626144</v>
      </c>
      <c r="F225" s="29">
        <v>312</v>
      </c>
      <c r="G225" s="29">
        <v>18.873321</v>
      </c>
      <c r="H225" s="29">
        <v>7</v>
      </c>
      <c r="I225" s="29">
        <v>3.272999</v>
      </c>
      <c r="J225" s="208"/>
      <c r="K225" s="208"/>
      <c r="L225" s="207"/>
      <c r="M225" s="207"/>
      <c r="N225" s="236"/>
      <c r="O225" s="236"/>
      <c r="P225" s="207"/>
      <c r="Q225" s="207"/>
      <c r="R225" s="207"/>
    </row>
    <row r="226" spans="2:18" s="28" customFormat="1" ht="12.75">
      <c r="B226" s="258">
        <v>39753</v>
      </c>
      <c r="C226" s="202"/>
      <c r="D226" s="29">
        <v>2609</v>
      </c>
      <c r="E226" s="29">
        <v>1228.564094</v>
      </c>
      <c r="F226" s="29">
        <v>284</v>
      </c>
      <c r="G226" s="29">
        <v>17.488132</v>
      </c>
      <c r="H226" s="29">
        <v>31</v>
      </c>
      <c r="I226" s="29">
        <v>9.9663</v>
      </c>
      <c r="J226" s="208"/>
      <c r="K226" s="276"/>
      <c r="L226" s="207"/>
      <c r="M226" s="207"/>
      <c r="N226" s="236"/>
      <c r="O226" s="236"/>
      <c r="P226" s="207"/>
      <c r="Q226" s="207"/>
      <c r="R226" s="207"/>
    </row>
    <row r="227" spans="2:18" s="28" customFormat="1" ht="12.75">
      <c r="B227" s="258">
        <v>39783</v>
      </c>
      <c r="C227" s="202"/>
      <c r="D227" s="29">
        <v>2592</v>
      </c>
      <c r="E227" s="29">
        <v>1225.821481</v>
      </c>
      <c r="F227" s="29">
        <v>290</v>
      </c>
      <c r="G227" s="29">
        <v>23</v>
      </c>
      <c r="H227" s="29">
        <v>19</v>
      </c>
      <c r="I227" s="29">
        <v>30.219769</v>
      </c>
      <c r="J227" s="208"/>
      <c r="K227" s="208"/>
      <c r="L227" s="207"/>
      <c r="M227" s="207"/>
      <c r="N227" s="236"/>
      <c r="O227" s="236"/>
      <c r="P227" s="207"/>
      <c r="Q227" s="207"/>
      <c r="R227" s="207"/>
    </row>
    <row r="228" spans="2:18" s="28" customFormat="1" ht="12.75">
      <c r="B228" s="258">
        <v>39814</v>
      </c>
      <c r="C228" s="202"/>
      <c r="D228" s="29">
        <v>2589</v>
      </c>
      <c r="E228" s="29">
        <v>1232.490813</v>
      </c>
      <c r="F228" s="29">
        <v>284</v>
      </c>
      <c r="G228" s="29">
        <v>16.689245</v>
      </c>
      <c r="H228" s="29">
        <v>25</v>
      </c>
      <c r="I228" s="29">
        <v>11.015214</v>
      </c>
      <c r="J228" s="208"/>
      <c r="K228" s="208"/>
      <c r="L228" s="207"/>
      <c r="M228" s="207"/>
      <c r="N228" s="236"/>
      <c r="O228" s="236"/>
      <c r="P228" s="207"/>
      <c r="Q228" s="207"/>
      <c r="R228" s="207"/>
    </row>
    <row r="229" spans="2:18" s="28" customFormat="1" ht="12.75">
      <c r="B229" s="258">
        <v>39845</v>
      </c>
      <c r="C229" s="202"/>
      <c r="D229" s="29">
        <v>2583</v>
      </c>
      <c r="E229" s="29">
        <v>1224.606149</v>
      </c>
      <c r="F229" s="29">
        <v>268</v>
      </c>
      <c r="G229" s="29">
        <v>15.288664</v>
      </c>
      <c r="H229" s="29">
        <v>41</v>
      </c>
      <c r="I229" s="29">
        <v>18.986994</v>
      </c>
      <c r="J229" s="208"/>
      <c r="K229" s="208"/>
      <c r="L229" s="207"/>
      <c r="M229" s="207"/>
      <c r="N229" s="236"/>
      <c r="O229" s="236"/>
      <c r="P229" s="207"/>
      <c r="Q229" s="207"/>
      <c r="R229" s="207"/>
    </row>
    <row r="230" spans="2:18" s="28" customFormat="1" ht="12.75">
      <c r="B230" s="258">
        <v>39873</v>
      </c>
      <c r="C230" s="202"/>
      <c r="D230" s="29">
        <v>2582</v>
      </c>
      <c r="E230" s="29">
        <v>1237.285794</v>
      </c>
      <c r="F230" s="29">
        <v>291</v>
      </c>
      <c r="G230" s="29">
        <v>19.10397</v>
      </c>
      <c r="H230" s="29">
        <v>18</v>
      </c>
      <c r="I230" s="29">
        <v>9.624818</v>
      </c>
      <c r="J230" s="208"/>
      <c r="K230" s="208"/>
      <c r="L230" s="207"/>
      <c r="M230" s="207"/>
      <c r="N230" s="236"/>
      <c r="O230" s="236"/>
      <c r="P230" s="207"/>
      <c r="Q230" s="207"/>
      <c r="R230" s="207"/>
    </row>
    <row r="231" spans="2:18" s="28" customFormat="1" ht="12.75">
      <c r="B231" s="258">
        <v>39904</v>
      </c>
      <c r="C231" s="202"/>
      <c r="D231" s="29">
        <v>2572</v>
      </c>
      <c r="E231" s="29">
        <v>1260.560552</v>
      </c>
      <c r="F231" s="29">
        <v>274</v>
      </c>
      <c r="G231" s="29">
        <v>23.979914</v>
      </c>
      <c r="H231" s="29">
        <v>20</v>
      </c>
      <c r="I231" s="29">
        <v>12.927044</v>
      </c>
      <c r="J231" s="208"/>
      <c r="K231" s="208"/>
      <c r="L231" s="207"/>
      <c r="M231" s="207"/>
      <c r="N231" s="236"/>
      <c r="O231" s="236"/>
      <c r="P231" s="207"/>
      <c r="Q231" s="207"/>
      <c r="R231" s="207"/>
    </row>
    <row r="232" spans="2:18" s="28" customFormat="1" ht="12.75">
      <c r="B232" s="258">
        <v>39934</v>
      </c>
      <c r="C232" s="202"/>
      <c r="D232" s="29">
        <v>2568</v>
      </c>
      <c r="E232" s="29">
        <v>1285.136415</v>
      </c>
      <c r="F232" s="29">
        <v>266</v>
      </c>
      <c r="G232" s="29">
        <v>22.272349</v>
      </c>
      <c r="H232" s="29">
        <v>19</v>
      </c>
      <c r="I232" s="29">
        <v>3.435256</v>
      </c>
      <c r="J232" s="208"/>
      <c r="K232" s="208"/>
      <c r="L232" s="207"/>
      <c r="M232" s="207"/>
      <c r="N232" s="236"/>
      <c r="O232" s="236"/>
      <c r="P232" s="207"/>
      <c r="Q232" s="207"/>
      <c r="R232" s="207"/>
    </row>
    <row r="233" spans="2:18" s="28" customFormat="1" ht="12.75">
      <c r="B233" s="258">
        <v>39965</v>
      </c>
      <c r="C233" s="202"/>
      <c r="D233" s="29">
        <v>2560</v>
      </c>
      <c r="E233" s="29">
        <v>1291.362023</v>
      </c>
      <c r="F233" s="29">
        <v>265</v>
      </c>
      <c r="G233" s="29">
        <v>13.521595</v>
      </c>
      <c r="H233" s="29">
        <v>24</v>
      </c>
      <c r="I233" s="29">
        <v>9.375178</v>
      </c>
      <c r="J233" s="208"/>
      <c r="K233" s="208"/>
      <c r="L233" s="207"/>
      <c r="M233" s="207"/>
      <c r="N233" s="236"/>
      <c r="O233" s="236"/>
      <c r="P233" s="207"/>
      <c r="Q233" s="207"/>
      <c r="R233" s="207"/>
    </row>
    <row r="234" spans="2:18" s="28" customFormat="1" ht="12.75">
      <c r="B234" s="258">
        <v>39995</v>
      </c>
      <c r="C234" s="202"/>
      <c r="D234" s="29">
        <v>2553</v>
      </c>
      <c r="E234" s="29">
        <v>1286.680721</v>
      </c>
      <c r="F234" s="29">
        <v>255</v>
      </c>
      <c r="G234" s="29">
        <v>16.07678</v>
      </c>
      <c r="H234" s="29">
        <v>33</v>
      </c>
      <c r="I234" s="29">
        <v>25.583122</v>
      </c>
      <c r="J234" s="208"/>
      <c r="K234" s="208"/>
      <c r="L234" s="207"/>
      <c r="M234" s="207"/>
      <c r="N234" s="236"/>
      <c r="O234" s="236"/>
      <c r="P234" s="207"/>
      <c r="Q234" s="207"/>
      <c r="R234" s="207"/>
    </row>
    <row r="235" spans="2:18" s="28" customFormat="1" ht="12.75">
      <c r="B235" s="258">
        <v>40026</v>
      </c>
      <c r="C235" s="202"/>
      <c r="D235" s="29">
        <v>2539</v>
      </c>
      <c r="E235" s="29">
        <v>1280.35536</v>
      </c>
      <c r="F235" s="29">
        <v>250</v>
      </c>
      <c r="G235" s="29">
        <v>13.849153</v>
      </c>
      <c r="H235" s="29">
        <v>13</v>
      </c>
      <c r="I235" s="29">
        <v>9.961647</v>
      </c>
      <c r="J235" s="208"/>
      <c r="K235" s="208"/>
      <c r="L235" s="207"/>
      <c r="M235" s="207"/>
      <c r="N235" s="236"/>
      <c r="O235" s="236"/>
      <c r="P235" s="207"/>
      <c r="Q235" s="207"/>
      <c r="R235" s="207"/>
    </row>
    <row r="236" spans="2:18" s="28" customFormat="1" ht="12.75">
      <c r="B236" s="258">
        <v>40057</v>
      </c>
      <c r="C236" s="202"/>
      <c r="D236" s="29">
        <v>2534</v>
      </c>
      <c r="E236" s="29">
        <v>1281.689271</v>
      </c>
      <c r="F236" s="29">
        <v>250</v>
      </c>
      <c r="G236" s="29">
        <v>12.956087</v>
      </c>
      <c r="H236" s="29">
        <v>16</v>
      </c>
      <c r="I236" s="29">
        <v>11.646753</v>
      </c>
      <c r="J236" s="208"/>
      <c r="K236" s="208"/>
      <c r="L236" s="207"/>
      <c r="M236" s="207"/>
      <c r="N236" s="236"/>
      <c r="O236" s="236"/>
      <c r="P236" s="207"/>
      <c r="Q236" s="207"/>
      <c r="R236" s="207"/>
    </row>
    <row r="237" spans="2:18" s="28" customFormat="1" ht="12.75">
      <c r="B237" s="258">
        <v>40087</v>
      </c>
      <c r="C237" s="202"/>
      <c r="D237" s="29">
        <v>2529</v>
      </c>
      <c r="E237" s="29">
        <v>1294.385206</v>
      </c>
      <c r="F237" s="29">
        <v>250</v>
      </c>
      <c r="G237" s="29">
        <v>24.815125</v>
      </c>
      <c r="H237" s="29">
        <v>11</v>
      </c>
      <c r="I237" s="29">
        <v>5.21996</v>
      </c>
      <c r="J237" s="208"/>
      <c r="K237" s="208"/>
      <c r="L237" s="207"/>
      <c r="M237" s="207"/>
      <c r="N237" s="236"/>
      <c r="O237" s="236"/>
      <c r="P237" s="207"/>
      <c r="Q237" s="207"/>
      <c r="R237" s="207"/>
    </row>
    <row r="238" spans="2:18" s="28" customFormat="1" ht="12.75">
      <c r="B238" s="258">
        <v>40118</v>
      </c>
      <c r="C238" s="202"/>
      <c r="D238" s="29">
        <v>2525</v>
      </c>
      <c r="E238" s="29">
        <v>1290.255702</v>
      </c>
      <c r="F238" s="29">
        <v>241</v>
      </c>
      <c r="G238" s="29">
        <v>15.779809</v>
      </c>
      <c r="H238" s="29">
        <v>21</v>
      </c>
      <c r="I238" s="29">
        <v>15.786</v>
      </c>
      <c r="J238" s="208"/>
      <c r="K238" s="208"/>
      <c r="L238" s="207"/>
      <c r="M238" s="207"/>
      <c r="N238" s="236"/>
      <c r="O238" s="236"/>
      <c r="P238" s="207"/>
      <c r="Q238" s="207"/>
      <c r="R238" s="207"/>
    </row>
    <row r="239" spans="2:18" s="28" customFormat="1" ht="12.75">
      <c r="B239" s="258">
        <v>40148</v>
      </c>
      <c r="C239" s="202"/>
      <c r="D239" s="29">
        <v>2517</v>
      </c>
      <c r="E239" s="29">
        <v>1291.842185</v>
      </c>
      <c r="F239" s="29">
        <v>237</v>
      </c>
      <c r="G239" s="29">
        <v>11.592172</v>
      </c>
      <c r="H239" s="29">
        <v>11</v>
      </c>
      <c r="I239" s="29">
        <v>4.668069</v>
      </c>
      <c r="J239" s="208"/>
      <c r="K239" s="208"/>
      <c r="L239" s="207"/>
      <c r="M239" s="207"/>
      <c r="N239" s="236"/>
      <c r="O239" s="236"/>
      <c r="P239" s="207"/>
      <c r="Q239" s="207"/>
      <c r="R239" s="207"/>
    </row>
    <row r="240" spans="2:18" s="28" customFormat="1" ht="12.75">
      <c r="B240" s="258">
        <v>40179</v>
      </c>
      <c r="C240" s="202"/>
      <c r="D240" s="29">
        <v>2512</v>
      </c>
      <c r="E240" s="29">
        <v>1336.605289</v>
      </c>
      <c r="F240" s="29">
        <v>228</v>
      </c>
      <c r="G240" s="29">
        <v>14.085359</v>
      </c>
      <c r="H240" s="29">
        <v>22</v>
      </c>
      <c r="I240" s="29">
        <v>20.598226</v>
      </c>
      <c r="J240" s="208"/>
      <c r="K240" s="208"/>
      <c r="L240" s="207"/>
      <c r="M240" s="207"/>
      <c r="N240" s="236"/>
      <c r="O240" s="236"/>
      <c r="P240" s="207"/>
      <c r="Q240" s="207"/>
      <c r="R240" s="207"/>
    </row>
    <row r="241" spans="2:18" s="28" customFormat="1" ht="12.75">
      <c r="B241" s="258">
        <v>40210</v>
      </c>
      <c r="C241" s="202"/>
      <c r="D241" s="29">
        <v>2501</v>
      </c>
      <c r="E241" s="29">
        <v>1240.032235</v>
      </c>
      <c r="F241" s="29">
        <v>228</v>
      </c>
      <c r="G241" s="29">
        <v>10.197714</v>
      </c>
      <c r="H241" s="29">
        <v>17</v>
      </c>
      <c r="I241" s="29">
        <v>28.192732</v>
      </c>
      <c r="J241" s="208"/>
      <c r="K241" s="208"/>
      <c r="L241" s="207"/>
      <c r="M241" s="207"/>
      <c r="N241" s="236"/>
      <c r="O241" s="236"/>
      <c r="P241" s="207"/>
      <c r="Q241" s="207"/>
      <c r="R241" s="207"/>
    </row>
    <row r="242" spans="2:18" s="28" customFormat="1" ht="12.75">
      <c r="B242" s="258">
        <v>40238</v>
      </c>
      <c r="C242" s="202"/>
      <c r="D242" s="29">
        <v>2495</v>
      </c>
      <c r="E242" s="29">
        <v>1249.30816</v>
      </c>
      <c r="F242" s="29">
        <v>234</v>
      </c>
      <c r="G242" s="29">
        <v>11.228301</v>
      </c>
      <c r="H242" s="29">
        <v>9</v>
      </c>
      <c r="I242" s="29">
        <v>3.111445</v>
      </c>
      <c r="J242" s="208"/>
      <c r="K242" s="208"/>
      <c r="L242" s="207"/>
      <c r="M242" s="207"/>
      <c r="N242" s="236"/>
      <c r="O242" s="236"/>
      <c r="P242" s="207"/>
      <c r="Q242" s="207"/>
      <c r="R242" s="207"/>
    </row>
    <row r="243" spans="2:18" s="28" customFormat="1" ht="12.75">
      <c r="B243" s="258">
        <v>40269</v>
      </c>
      <c r="C243" s="202"/>
      <c r="D243" s="29">
        <v>2493</v>
      </c>
      <c r="E243" s="29">
        <v>1269.106715</v>
      </c>
      <c r="F243" s="29">
        <v>222</v>
      </c>
      <c r="G243" s="29">
        <v>19.198374</v>
      </c>
      <c r="H243" s="29">
        <v>15</v>
      </c>
      <c r="I243" s="29">
        <v>2.533393</v>
      </c>
      <c r="J243" s="208"/>
      <c r="K243" s="208"/>
      <c r="L243" s="207"/>
      <c r="M243" s="207"/>
      <c r="N243" s="236"/>
      <c r="O243" s="236"/>
      <c r="P243" s="207"/>
      <c r="Q243" s="207"/>
      <c r="R243" s="207"/>
    </row>
    <row r="244" spans="2:18" s="28" customFormat="1" ht="12.75">
      <c r="B244" s="258">
        <v>40299</v>
      </c>
      <c r="C244" s="202"/>
      <c r="D244" s="29">
        <v>2488</v>
      </c>
      <c r="E244" s="29">
        <v>1278.438769</v>
      </c>
      <c r="F244" s="29">
        <v>214</v>
      </c>
      <c r="G244" s="29">
        <v>13.814714</v>
      </c>
      <c r="H244" s="29">
        <v>9</v>
      </c>
      <c r="I244" s="29">
        <v>7.347609</v>
      </c>
      <c r="J244" s="208"/>
      <c r="K244" s="208"/>
      <c r="L244" s="207"/>
      <c r="M244" s="207"/>
      <c r="N244" s="236"/>
      <c r="O244" s="236"/>
      <c r="P244" s="207"/>
      <c r="Q244" s="207"/>
      <c r="R244" s="207"/>
    </row>
    <row r="245" spans="2:18" s="28" customFormat="1" ht="12.75">
      <c r="B245" s="258">
        <v>40330</v>
      </c>
      <c r="C245" s="202"/>
      <c r="D245" s="29">
        <v>2488</v>
      </c>
      <c r="E245" s="29">
        <v>1279.241712</v>
      </c>
      <c r="F245" s="29">
        <v>218</v>
      </c>
      <c r="G245" s="29">
        <v>12.294583</v>
      </c>
      <c r="H245" s="29">
        <v>14</v>
      </c>
      <c r="I245" s="29">
        <v>14.6602</v>
      </c>
      <c r="J245" s="208"/>
      <c r="K245" s="208"/>
      <c r="L245" s="207"/>
      <c r="M245" s="207"/>
      <c r="N245" s="236"/>
      <c r="O245" s="236"/>
      <c r="P245" s="207"/>
      <c r="Q245" s="207"/>
      <c r="R245" s="207"/>
    </row>
    <row r="246" spans="2:18" s="28" customFormat="1" ht="12.75">
      <c r="B246" s="258">
        <v>40360</v>
      </c>
      <c r="C246" s="202"/>
      <c r="D246" s="29">
        <v>2485</v>
      </c>
      <c r="E246" s="29">
        <v>1276.9915</v>
      </c>
      <c r="F246" s="29">
        <v>212</v>
      </c>
      <c r="G246" s="29">
        <v>10.708426</v>
      </c>
      <c r="H246" s="29">
        <v>13</v>
      </c>
      <c r="I246" s="29">
        <v>16.08755</v>
      </c>
      <c r="J246" s="208"/>
      <c r="K246" s="208"/>
      <c r="L246" s="207"/>
      <c r="M246" s="207"/>
      <c r="N246" s="236"/>
      <c r="O246" s="236"/>
      <c r="P246" s="207"/>
      <c r="Q246" s="207"/>
      <c r="R246" s="207"/>
    </row>
    <row r="247" spans="2:18" s="28" customFormat="1" ht="12.75">
      <c r="B247" s="258">
        <v>40391</v>
      </c>
      <c r="C247" s="202"/>
      <c r="D247" s="29">
        <v>2482</v>
      </c>
      <c r="E247" s="29">
        <v>1285.185271</v>
      </c>
      <c r="F247" s="29">
        <v>208</v>
      </c>
      <c r="G247" s="29">
        <v>10.221171</v>
      </c>
      <c r="H247" s="29">
        <v>9</v>
      </c>
      <c r="I247" s="29">
        <v>3.12608</v>
      </c>
      <c r="J247" s="208"/>
      <c r="K247" s="208"/>
      <c r="L247" s="207"/>
      <c r="M247" s="207"/>
      <c r="N247" s="236"/>
      <c r="O247" s="236"/>
      <c r="P247" s="207"/>
      <c r="Q247" s="207"/>
      <c r="R247" s="207"/>
    </row>
    <row r="248" spans="2:18" s="28" customFormat="1" ht="12.75">
      <c r="B248" s="258">
        <v>40422</v>
      </c>
      <c r="C248" s="202"/>
      <c r="D248" s="29">
        <v>2480</v>
      </c>
      <c r="E248" s="29">
        <v>1286.916394</v>
      </c>
      <c r="F248" s="29">
        <v>215</v>
      </c>
      <c r="G248" s="29">
        <v>12.593508</v>
      </c>
      <c r="H248" s="29">
        <v>14</v>
      </c>
      <c r="I248" s="29">
        <v>8.686504</v>
      </c>
      <c r="J248" s="208"/>
      <c r="K248" s="208"/>
      <c r="L248" s="207"/>
      <c r="M248" s="207"/>
      <c r="N248" s="236"/>
      <c r="O248" s="236"/>
      <c r="P248" s="207"/>
      <c r="Q248" s="207"/>
      <c r="R248" s="207"/>
    </row>
    <row r="249" spans="2:18" s="28" customFormat="1" ht="12.75">
      <c r="B249" s="258">
        <v>40452</v>
      </c>
      <c r="C249" s="202"/>
      <c r="D249" s="29">
        <v>2479</v>
      </c>
      <c r="E249" s="29">
        <v>1288.510867</v>
      </c>
      <c r="F249" s="29">
        <v>212</v>
      </c>
      <c r="G249" s="29">
        <v>9.625031</v>
      </c>
      <c r="H249" s="29">
        <v>10</v>
      </c>
      <c r="I249" s="29">
        <v>3.494628</v>
      </c>
      <c r="J249" s="208"/>
      <c r="K249" s="208"/>
      <c r="L249" s="207"/>
      <c r="M249" s="207"/>
      <c r="N249" s="236"/>
      <c r="O249" s="236"/>
      <c r="P249" s="207"/>
      <c r="Q249" s="207"/>
      <c r="R249" s="207"/>
    </row>
    <row r="250" spans="2:18" s="28" customFormat="1" ht="12.75">
      <c r="B250" s="258">
        <v>40483</v>
      </c>
      <c r="C250" s="202"/>
      <c r="D250" s="29">
        <v>2475</v>
      </c>
      <c r="E250" s="29">
        <v>1252.325182</v>
      </c>
      <c r="F250" s="29">
        <v>211</v>
      </c>
      <c r="G250" s="29">
        <v>12.64483</v>
      </c>
      <c r="H250" s="29">
        <v>19</v>
      </c>
      <c r="I250" s="29">
        <v>40.692332</v>
      </c>
      <c r="J250" s="208"/>
      <c r="K250" s="208"/>
      <c r="L250" s="207"/>
      <c r="M250" s="207"/>
      <c r="N250" s="236"/>
      <c r="O250" s="236"/>
      <c r="P250" s="207"/>
      <c r="Q250" s="207"/>
      <c r="R250" s="207"/>
    </row>
    <row r="251" spans="2:18" s="28" customFormat="1" ht="12.75">
      <c r="B251" s="258">
        <v>40513</v>
      </c>
      <c r="C251" s="202"/>
      <c r="D251" s="29">
        <v>2470</v>
      </c>
      <c r="E251" s="29">
        <v>1179.886923</v>
      </c>
      <c r="F251" s="29">
        <v>211</v>
      </c>
      <c r="G251" s="29">
        <v>14.361818</v>
      </c>
      <c r="H251" s="29">
        <v>15</v>
      </c>
      <c r="I251" s="29">
        <v>88.340221</v>
      </c>
      <c r="J251" s="208"/>
      <c r="K251" s="208"/>
      <c r="L251" s="207"/>
      <c r="M251" s="207"/>
      <c r="N251" s="236"/>
      <c r="O251" s="236"/>
      <c r="P251" s="207"/>
      <c r="Q251" s="207"/>
      <c r="R251" s="207"/>
    </row>
    <row r="252" spans="2:18" s="28" customFormat="1" ht="12.75">
      <c r="B252" s="258">
        <v>40544</v>
      </c>
      <c r="C252" s="202"/>
      <c r="D252" s="29">
        <v>2467</v>
      </c>
      <c r="E252" s="29">
        <v>1180.514149</v>
      </c>
      <c r="F252" s="29">
        <v>189</v>
      </c>
      <c r="G252" s="29">
        <v>8.748412</v>
      </c>
      <c r="H252" s="29">
        <v>12</v>
      </c>
      <c r="I252" s="29">
        <v>8.856829</v>
      </c>
      <c r="J252" s="208"/>
      <c r="K252" s="208"/>
      <c r="L252" s="207"/>
      <c r="M252" s="207"/>
      <c r="N252" s="236"/>
      <c r="O252" s="236"/>
      <c r="P252" s="207"/>
      <c r="Q252" s="207"/>
      <c r="R252" s="207"/>
    </row>
    <row r="253" spans="2:18" s="28" customFormat="1" ht="12.75">
      <c r="B253" s="258">
        <v>40575</v>
      </c>
      <c r="C253" s="202"/>
      <c r="D253" s="29">
        <v>2468</v>
      </c>
      <c r="E253" s="29">
        <v>1184.250691</v>
      </c>
      <c r="F253" s="29">
        <v>193</v>
      </c>
      <c r="G253" s="29">
        <v>11.036851</v>
      </c>
      <c r="H253" s="29">
        <v>10</v>
      </c>
      <c r="I253" s="29">
        <v>8.807177</v>
      </c>
      <c r="J253" s="208"/>
      <c r="K253" s="208"/>
      <c r="L253" s="207"/>
      <c r="M253" s="207"/>
      <c r="N253" s="236"/>
      <c r="O253" s="236"/>
      <c r="P253" s="207"/>
      <c r="Q253" s="207"/>
      <c r="R253" s="207"/>
    </row>
    <row r="254" spans="2:18" s="28" customFormat="1" ht="12.75">
      <c r="B254" s="258">
        <v>40603</v>
      </c>
      <c r="C254" s="202"/>
      <c r="D254" s="29">
        <v>2457</v>
      </c>
      <c r="E254" s="29">
        <v>1199.117435</v>
      </c>
      <c r="F254" s="29">
        <v>191</v>
      </c>
      <c r="G254" s="29">
        <v>18.777328</v>
      </c>
      <c r="H254" s="29">
        <v>14</v>
      </c>
      <c r="I254" s="29">
        <v>9.81128</v>
      </c>
      <c r="J254" s="208"/>
      <c r="K254" s="208"/>
      <c r="L254" s="207"/>
      <c r="M254" s="207"/>
      <c r="N254" s="236"/>
      <c r="O254" s="236"/>
      <c r="P254" s="207"/>
      <c r="Q254" s="207"/>
      <c r="R254" s="207"/>
    </row>
    <row r="255" spans="2:18" s="28" customFormat="1" ht="12.75">
      <c r="B255" s="258">
        <v>40634</v>
      </c>
      <c r="C255" s="29"/>
      <c r="D255" s="29">
        <v>2454</v>
      </c>
      <c r="E255" s="29">
        <v>1207.055352</v>
      </c>
      <c r="F255" s="273">
        <v>182</v>
      </c>
      <c r="G255" s="29">
        <v>9.320491</v>
      </c>
      <c r="H255" s="29">
        <v>5</v>
      </c>
      <c r="I255" s="29">
        <v>11.531771</v>
      </c>
      <c r="J255" s="208"/>
      <c r="K255" s="208"/>
      <c r="L255" s="207"/>
      <c r="M255" s="207"/>
      <c r="N255" s="236"/>
      <c r="O255" s="236"/>
      <c r="P255" s="207"/>
      <c r="Q255" s="207"/>
      <c r="R255" s="207"/>
    </row>
    <row r="256" spans="2:18" s="28" customFormat="1" ht="12.75">
      <c r="B256" s="258">
        <v>40664</v>
      </c>
      <c r="C256" s="29"/>
      <c r="D256" s="29">
        <v>2451</v>
      </c>
      <c r="E256" s="29">
        <v>1217.682052</v>
      </c>
      <c r="F256" s="273">
        <v>188</v>
      </c>
      <c r="G256" s="29">
        <v>10.473216</v>
      </c>
      <c r="H256" s="29">
        <v>14</v>
      </c>
      <c r="I256" s="29">
        <v>6.860724</v>
      </c>
      <c r="J256" s="208"/>
      <c r="K256" s="208"/>
      <c r="L256" s="207"/>
      <c r="M256" s="207"/>
      <c r="N256" s="236"/>
      <c r="O256" s="236"/>
      <c r="P256" s="207"/>
      <c r="Q256" s="207"/>
      <c r="R256" s="207"/>
    </row>
    <row r="257" spans="2:18" s="28" customFormat="1" ht="12.75">
      <c r="B257" s="258">
        <v>40695</v>
      </c>
      <c r="C257" s="29"/>
      <c r="D257" s="29">
        <v>2443</v>
      </c>
      <c r="E257" s="29">
        <v>1227.257057</v>
      </c>
      <c r="F257" s="273">
        <v>188</v>
      </c>
      <c r="G257" s="29">
        <v>16.174403</v>
      </c>
      <c r="H257" s="29">
        <v>8</v>
      </c>
      <c r="I257" s="29">
        <v>13.376127</v>
      </c>
      <c r="J257" s="208"/>
      <c r="K257" s="208"/>
      <c r="L257" s="207"/>
      <c r="M257" s="207"/>
      <c r="N257" s="236"/>
      <c r="O257" s="236"/>
      <c r="P257" s="207"/>
      <c r="Q257" s="207"/>
      <c r="R257" s="207"/>
    </row>
    <row r="258" spans="2:24" s="236" customFormat="1" ht="12.75">
      <c r="B258" s="258">
        <v>40725</v>
      </c>
      <c r="C258" s="202"/>
      <c r="D258" s="29">
        <v>2439</v>
      </c>
      <c r="E258" s="29">
        <v>1235.428931</v>
      </c>
      <c r="F258" s="29">
        <v>177</v>
      </c>
      <c r="G258" s="29">
        <v>9.098336</v>
      </c>
      <c r="H258" s="29">
        <v>5</v>
      </c>
      <c r="I258" s="29">
        <v>4.561084</v>
      </c>
      <c r="J258" s="234"/>
      <c r="K258" s="234"/>
      <c r="P258" s="207"/>
      <c r="Q258" s="207"/>
      <c r="R258" s="207"/>
      <c r="S258" s="207"/>
      <c r="T258" s="207"/>
      <c r="U258" s="207"/>
      <c r="V258" s="207"/>
      <c r="W258" s="207"/>
      <c r="X258" s="207"/>
    </row>
    <row r="259" spans="2:24" s="236" customFormat="1" ht="12.75">
      <c r="B259" s="258">
        <v>40756</v>
      </c>
      <c r="C259" s="202"/>
      <c r="D259" s="29">
        <v>2435</v>
      </c>
      <c r="E259" s="29">
        <v>1238.28961</v>
      </c>
      <c r="F259" s="29">
        <v>177</v>
      </c>
      <c r="G259" s="29">
        <v>8.820791</v>
      </c>
      <c r="H259" s="29">
        <v>6</v>
      </c>
      <c r="I259" s="29">
        <v>5.966895</v>
      </c>
      <c r="J259" s="234"/>
      <c r="K259" s="234"/>
      <c r="P259" s="207"/>
      <c r="Q259" s="207"/>
      <c r="R259" s="207"/>
      <c r="S259" s="207"/>
      <c r="T259" s="207"/>
      <c r="U259" s="207"/>
      <c r="V259" s="207"/>
      <c r="W259" s="207"/>
      <c r="X259" s="207"/>
    </row>
    <row r="260" spans="2:24" s="236" customFormat="1" ht="12.75">
      <c r="B260" s="258">
        <v>40787</v>
      </c>
      <c r="C260" s="202"/>
      <c r="D260" s="29">
        <v>2433</v>
      </c>
      <c r="E260" s="29">
        <v>1211.677931</v>
      </c>
      <c r="F260" s="29">
        <v>172</v>
      </c>
      <c r="G260" s="29">
        <v>9.708936</v>
      </c>
      <c r="H260" s="29">
        <v>15</v>
      </c>
      <c r="I260" s="29">
        <v>39.712113</v>
      </c>
      <c r="J260" s="234"/>
      <c r="K260" s="234"/>
      <c r="P260" s="207"/>
      <c r="Q260" s="207"/>
      <c r="R260" s="207"/>
      <c r="S260" s="207"/>
      <c r="T260" s="207"/>
      <c r="U260" s="207"/>
      <c r="V260" s="207"/>
      <c r="W260" s="207"/>
      <c r="X260" s="207"/>
    </row>
    <row r="261" spans="2:24" s="236" customFormat="1" ht="12.75">
      <c r="B261" s="258">
        <v>40817</v>
      </c>
      <c r="C261" s="202"/>
      <c r="D261" s="29">
        <v>2430</v>
      </c>
      <c r="E261" s="29">
        <v>1193.992994</v>
      </c>
      <c r="F261" s="29">
        <v>171</v>
      </c>
      <c r="G261" s="29">
        <v>16.38617</v>
      </c>
      <c r="H261" s="29">
        <v>12</v>
      </c>
      <c r="I261" s="29">
        <v>54.08877</v>
      </c>
      <c r="J261" s="234"/>
      <c r="K261" s="234"/>
      <c r="P261" s="207"/>
      <c r="Q261" s="207"/>
      <c r="R261" s="207"/>
      <c r="S261" s="207"/>
      <c r="T261" s="207"/>
      <c r="U261" s="207"/>
      <c r="V261" s="207"/>
      <c r="W261" s="207"/>
      <c r="X261" s="207"/>
    </row>
    <row r="262" spans="2:24" s="236" customFormat="1" ht="12.75">
      <c r="B262" s="258">
        <v>40848</v>
      </c>
      <c r="C262" s="202"/>
      <c r="D262" s="29">
        <v>2428</v>
      </c>
      <c r="E262" s="29">
        <v>1201.290813</v>
      </c>
      <c r="F262" s="29">
        <v>178</v>
      </c>
      <c r="G262" s="29">
        <v>11.603757</v>
      </c>
      <c r="H262" s="29">
        <v>2</v>
      </c>
      <c r="I262" s="29">
        <v>4.402233</v>
      </c>
      <c r="J262" s="234"/>
      <c r="K262" s="234"/>
      <c r="P262" s="207"/>
      <c r="Q262" s="207"/>
      <c r="R262" s="207"/>
      <c r="S262" s="207"/>
      <c r="T262" s="207"/>
      <c r="U262" s="207"/>
      <c r="V262" s="207"/>
      <c r="W262" s="207"/>
      <c r="X262" s="207"/>
    </row>
    <row r="263" spans="2:24" s="236" customFormat="1" ht="12.75">
      <c r="B263" s="258">
        <v>40878</v>
      </c>
      <c r="C263" s="202"/>
      <c r="D263" s="29">
        <v>2425</v>
      </c>
      <c r="E263" s="29">
        <v>1217.918915</v>
      </c>
      <c r="F263" s="29">
        <v>202</v>
      </c>
      <c r="G263" s="29">
        <v>18.386862</v>
      </c>
      <c r="H263" s="29">
        <v>5</v>
      </c>
      <c r="I263" s="29">
        <v>1.75374</v>
      </c>
      <c r="J263" s="234"/>
      <c r="K263" s="234"/>
      <c r="P263" s="207"/>
      <c r="Q263" s="207"/>
      <c r="R263" s="207"/>
      <c r="S263" s="207"/>
      <c r="T263" s="207"/>
      <c r="U263" s="207"/>
      <c r="V263" s="207"/>
      <c r="W263" s="207"/>
      <c r="X263" s="207"/>
    </row>
    <row r="264" spans="2:24" s="236" customFormat="1" ht="12.75">
      <c r="B264" s="258">
        <v>40909</v>
      </c>
      <c r="C264" s="202"/>
      <c r="D264" s="29">
        <v>2425</v>
      </c>
      <c r="E264" s="29">
        <v>1224.424131</v>
      </c>
      <c r="F264" s="29">
        <v>170</v>
      </c>
      <c r="G264" s="29">
        <v>12.004007</v>
      </c>
      <c r="H264" s="29">
        <v>5</v>
      </c>
      <c r="I264" s="29">
        <v>5.493753</v>
      </c>
      <c r="J264" s="234"/>
      <c r="K264" s="234"/>
      <c r="P264" s="207"/>
      <c r="Q264" s="207"/>
      <c r="R264" s="207"/>
      <c r="S264" s="207"/>
      <c r="T264" s="207"/>
      <c r="U264" s="207"/>
      <c r="V264" s="207"/>
      <c r="W264" s="207"/>
      <c r="X264" s="207"/>
    </row>
    <row r="265" spans="2:24" s="236" customFormat="1" ht="12.75">
      <c r="B265" s="258">
        <v>40940</v>
      </c>
      <c r="C265" s="202"/>
      <c r="D265" s="29">
        <v>2425</v>
      </c>
      <c r="E265" s="29">
        <v>1225.503205</v>
      </c>
      <c r="F265" s="29">
        <v>172</v>
      </c>
      <c r="G265" s="29">
        <v>10.406558</v>
      </c>
      <c r="H265" s="29">
        <v>9</v>
      </c>
      <c r="I265" s="29">
        <v>9.32242</v>
      </c>
      <c r="J265" s="234"/>
      <c r="K265" s="234"/>
      <c r="P265" s="207"/>
      <c r="Q265" s="207"/>
      <c r="R265" s="207"/>
      <c r="S265" s="207"/>
      <c r="T265" s="207"/>
      <c r="U265" s="207"/>
      <c r="V265" s="207"/>
      <c r="W265" s="207"/>
      <c r="X265" s="207"/>
    </row>
    <row r="266" spans="2:24" s="236" customFormat="1" ht="12.75">
      <c r="B266" s="258">
        <v>40969</v>
      </c>
      <c r="C266" s="202"/>
      <c r="D266" s="29">
        <v>2425</v>
      </c>
      <c r="E266" s="29">
        <v>1232.865034</v>
      </c>
      <c r="F266" s="29">
        <v>184</v>
      </c>
      <c r="G266" s="29">
        <v>10.514413</v>
      </c>
      <c r="H266" s="29">
        <v>5</v>
      </c>
      <c r="I266" s="29">
        <v>3.147507</v>
      </c>
      <c r="J266" s="234"/>
      <c r="K266" s="234"/>
      <c r="P266" s="207"/>
      <c r="Q266" s="207"/>
      <c r="R266" s="207"/>
      <c r="S266" s="207"/>
      <c r="T266" s="207"/>
      <c r="U266" s="207"/>
      <c r="V266" s="207"/>
      <c r="W266" s="207"/>
      <c r="X266" s="207"/>
    </row>
    <row r="267" spans="2:24" s="236" customFormat="1" ht="12.75">
      <c r="B267" s="258">
        <v>41000</v>
      </c>
      <c r="C267" s="202"/>
      <c r="D267" s="29">
        <v>2421</v>
      </c>
      <c r="E267" s="29">
        <v>1231.859963</v>
      </c>
      <c r="F267" s="29">
        <v>168</v>
      </c>
      <c r="G267" s="29">
        <v>10.057965</v>
      </c>
      <c r="H267" s="29">
        <v>9</v>
      </c>
      <c r="I267" s="29">
        <v>11.159147</v>
      </c>
      <c r="J267" s="234"/>
      <c r="K267" s="234"/>
      <c r="P267" s="207"/>
      <c r="Q267" s="207"/>
      <c r="R267" s="207"/>
      <c r="S267" s="207"/>
      <c r="T267" s="207"/>
      <c r="U267" s="207"/>
      <c r="V267" s="207"/>
      <c r="W267" s="207"/>
      <c r="X267" s="207"/>
    </row>
    <row r="268" spans="2:24" s="236" customFormat="1" ht="12.75">
      <c r="B268" s="258">
        <v>41030</v>
      </c>
      <c r="C268" s="202"/>
      <c r="D268" s="29">
        <v>2418</v>
      </c>
      <c r="E268" s="29">
        <v>1235.631655</v>
      </c>
      <c r="F268" s="29">
        <v>167</v>
      </c>
      <c r="G268" s="29">
        <v>8.115707</v>
      </c>
      <c r="H268" s="29">
        <v>14</v>
      </c>
      <c r="I268" s="29">
        <v>4.354747</v>
      </c>
      <c r="J268" s="234"/>
      <c r="K268" s="234"/>
      <c r="P268" s="207"/>
      <c r="Q268" s="207"/>
      <c r="R268" s="207"/>
      <c r="S268" s="207"/>
      <c r="T268" s="207"/>
      <c r="U268" s="207"/>
      <c r="V268" s="207"/>
      <c r="W268" s="207"/>
      <c r="X268" s="207"/>
    </row>
    <row r="269" spans="2:24" s="236" customFormat="1" ht="12.75">
      <c r="B269" s="258">
        <v>41061</v>
      </c>
      <c r="C269" s="202"/>
      <c r="D269" s="29">
        <v>2415</v>
      </c>
      <c r="E269" s="29">
        <v>1214.07784</v>
      </c>
      <c r="F269" s="29">
        <v>166</v>
      </c>
      <c r="G269" s="29">
        <v>9.202797</v>
      </c>
      <c r="H269" s="29">
        <v>8</v>
      </c>
      <c r="I269" s="29">
        <v>31.362333</v>
      </c>
      <c r="J269" s="234"/>
      <c r="K269" s="234"/>
      <c r="P269" s="207"/>
      <c r="Q269" s="207"/>
      <c r="R269" s="207"/>
      <c r="S269" s="207"/>
      <c r="T269" s="207"/>
      <c r="U269" s="207"/>
      <c r="V269" s="207"/>
      <c r="W269" s="207"/>
      <c r="X269" s="207"/>
    </row>
    <row r="270" spans="2:24" s="236" customFormat="1" ht="12.75">
      <c r="B270" s="258">
        <v>41092</v>
      </c>
      <c r="C270" s="202"/>
      <c r="D270" s="29">
        <v>2412</v>
      </c>
      <c r="E270" s="29">
        <v>1198.585712</v>
      </c>
      <c r="F270" s="29">
        <v>177</v>
      </c>
      <c r="G270" s="29">
        <v>8.29815</v>
      </c>
      <c r="H270" s="29">
        <v>17</v>
      </c>
      <c r="I270" s="29">
        <v>19.032147</v>
      </c>
      <c r="J270" s="234"/>
      <c r="K270" s="234"/>
      <c r="P270" s="207"/>
      <c r="Q270" s="207"/>
      <c r="R270" s="207"/>
      <c r="S270" s="207"/>
      <c r="T270" s="207"/>
      <c r="U270" s="207"/>
      <c r="V270" s="207"/>
      <c r="W270" s="207"/>
      <c r="X270" s="207"/>
    </row>
    <row r="271" spans="2:24" s="236" customFormat="1" ht="12.75">
      <c r="B271" s="258">
        <v>41124</v>
      </c>
      <c r="C271" s="202"/>
      <c r="D271" s="29">
        <v>2410</v>
      </c>
      <c r="E271" s="29">
        <v>1198.177982</v>
      </c>
      <c r="F271" s="29">
        <v>151</v>
      </c>
      <c r="G271" s="29">
        <v>7.176557</v>
      </c>
      <c r="H271" s="29">
        <v>9</v>
      </c>
      <c r="I271" s="29">
        <v>7.595713</v>
      </c>
      <c r="J271" s="234"/>
      <c r="K271" s="234"/>
      <c r="P271" s="207"/>
      <c r="Q271" s="207"/>
      <c r="R271" s="207"/>
      <c r="S271" s="207"/>
      <c r="T271" s="207"/>
      <c r="U271" s="207"/>
      <c r="V271" s="207"/>
      <c r="W271" s="207"/>
      <c r="X271" s="207"/>
    </row>
    <row r="272" spans="2:24" s="236" customFormat="1" ht="12.75">
      <c r="B272" s="258">
        <v>41156</v>
      </c>
      <c r="C272" s="202"/>
      <c r="D272" s="29">
        <v>2408</v>
      </c>
      <c r="E272" s="29">
        <v>1202.449369</v>
      </c>
      <c r="F272" s="29">
        <v>155</v>
      </c>
      <c r="G272" s="29">
        <v>7.414693</v>
      </c>
      <c r="H272" s="29">
        <v>9</v>
      </c>
      <c r="I272" s="29">
        <v>6.55666</v>
      </c>
      <c r="J272" s="234"/>
      <c r="K272" s="234"/>
      <c r="P272" s="207"/>
      <c r="Q272" s="207"/>
      <c r="R272" s="207"/>
      <c r="S272" s="207"/>
      <c r="T272" s="207"/>
      <c r="U272" s="207"/>
      <c r="V272" s="207"/>
      <c r="W272" s="207"/>
      <c r="X272" s="207"/>
    </row>
    <row r="273" spans="2:24" s="236" customFormat="1" ht="12.75">
      <c r="B273" s="318">
        <v>41188</v>
      </c>
      <c r="C273" s="320"/>
      <c r="D273" s="29">
        <v>2407</v>
      </c>
      <c r="E273" s="29">
        <v>1224.407871</v>
      </c>
      <c r="F273" s="29">
        <v>167</v>
      </c>
      <c r="G273" s="29">
        <v>20.877334</v>
      </c>
      <c r="H273" s="29">
        <v>3</v>
      </c>
      <c r="I273" s="29">
        <v>0.858613</v>
      </c>
      <c r="J273" s="234"/>
      <c r="K273" s="234"/>
      <c r="P273" s="207"/>
      <c r="Q273" s="207"/>
      <c r="R273" s="207"/>
      <c r="S273" s="207"/>
      <c r="T273" s="207"/>
      <c r="U273" s="207"/>
      <c r="V273" s="207"/>
      <c r="W273" s="207"/>
      <c r="X273" s="207"/>
    </row>
    <row r="274" spans="2:24" s="236" customFormat="1" ht="12.75">
      <c r="B274" s="318">
        <v>41220</v>
      </c>
      <c r="C274" s="320"/>
      <c r="D274" s="29">
        <v>3015</v>
      </c>
      <c r="E274" s="29">
        <v>1252.98046</v>
      </c>
      <c r="F274" s="29">
        <v>152</v>
      </c>
      <c r="G274" s="29">
        <v>12.281721</v>
      </c>
      <c r="H274" s="29">
        <v>5</v>
      </c>
      <c r="I274" s="29">
        <v>23.892596</v>
      </c>
      <c r="J274" s="234"/>
      <c r="K274" s="234"/>
      <c r="P274" s="207"/>
      <c r="Q274" s="207"/>
      <c r="R274" s="207"/>
      <c r="S274" s="207"/>
      <c r="T274" s="207"/>
      <c r="U274" s="207"/>
      <c r="V274" s="207"/>
      <c r="W274" s="207"/>
      <c r="X274" s="207"/>
    </row>
    <row r="275" spans="2:24" s="236" customFormat="1" ht="12.75">
      <c r="B275" s="318">
        <v>41252</v>
      </c>
      <c r="C275" s="320"/>
      <c r="D275" s="29">
        <v>3012</v>
      </c>
      <c r="E275" s="29">
        <v>1257.034918</v>
      </c>
      <c r="F275" s="29">
        <v>148</v>
      </c>
      <c r="G275" s="29">
        <v>8.613862</v>
      </c>
      <c r="H275" s="29">
        <v>4</v>
      </c>
      <c r="I275" s="29">
        <v>6.403951</v>
      </c>
      <c r="J275" s="234"/>
      <c r="K275" s="234"/>
      <c r="P275" s="207"/>
      <c r="Q275" s="207"/>
      <c r="R275" s="207"/>
      <c r="S275" s="207"/>
      <c r="T275" s="207"/>
      <c r="U275" s="207"/>
      <c r="V275" s="207"/>
      <c r="W275" s="207"/>
      <c r="X275" s="207"/>
    </row>
    <row r="276" spans="2:24" s="236" customFormat="1" ht="12.75">
      <c r="B276" s="318">
        <v>41275</v>
      </c>
      <c r="C276" s="320"/>
      <c r="D276" s="29">
        <v>3012</v>
      </c>
      <c r="E276" s="29">
        <v>1252.124696</v>
      </c>
      <c r="F276" s="29">
        <v>161</v>
      </c>
      <c r="G276" s="29">
        <v>8.252997</v>
      </c>
      <c r="H276" s="29">
        <v>12</v>
      </c>
      <c r="I276" s="29">
        <v>13.792478</v>
      </c>
      <c r="J276" s="234"/>
      <c r="K276" s="234"/>
      <c r="P276" s="207"/>
      <c r="Q276" s="207"/>
      <c r="R276" s="207"/>
      <c r="S276" s="207"/>
      <c r="T276" s="207"/>
      <c r="U276" s="207"/>
      <c r="V276" s="207"/>
      <c r="W276" s="207"/>
      <c r="X276" s="207"/>
    </row>
    <row r="277" spans="2:24" s="236" customFormat="1" ht="12.75">
      <c r="B277" s="318">
        <v>41306</v>
      </c>
      <c r="C277" s="320"/>
      <c r="D277" s="29">
        <v>3011</v>
      </c>
      <c r="E277" s="29">
        <v>1250.13331</v>
      </c>
      <c r="F277" s="29">
        <v>151</v>
      </c>
      <c r="G277" s="29">
        <v>7.885616</v>
      </c>
      <c r="H277" s="29">
        <v>10</v>
      </c>
      <c r="I277" s="29">
        <v>11.156269</v>
      </c>
      <c r="J277" s="234"/>
      <c r="K277" s="234"/>
      <c r="P277" s="207"/>
      <c r="Q277" s="207"/>
      <c r="R277" s="207"/>
      <c r="S277" s="207"/>
      <c r="T277" s="207"/>
      <c r="U277" s="207"/>
      <c r="V277" s="207"/>
      <c r="W277" s="207"/>
      <c r="X277" s="207"/>
    </row>
    <row r="278" spans="2:24" s="236" customFormat="1" ht="12.75">
      <c r="B278" s="318">
        <v>41334</v>
      </c>
      <c r="C278" s="320"/>
      <c r="D278" s="29">
        <v>3010</v>
      </c>
      <c r="E278" s="29">
        <v>1250.894649</v>
      </c>
      <c r="F278" s="29">
        <v>142</v>
      </c>
      <c r="G278" s="29">
        <v>11.377665</v>
      </c>
      <c r="H278" s="29">
        <v>5</v>
      </c>
      <c r="I278" s="29">
        <v>16.552414</v>
      </c>
      <c r="J278" s="234"/>
      <c r="K278" s="234"/>
      <c r="P278" s="207"/>
      <c r="Q278" s="207"/>
      <c r="R278" s="207"/>
      <c r="S278" s="207"/>
      <c r="T278" s="207"/>
      <c r="U278" s="207"/>
      <c r="V278" s="207"/>
      <c r="W278" s="207"/>
      <c r="X278" s="207"/>
    </row>
    <row r="279" spans="2:24" s="236" customFormat="1" ht="12.75">
      <c r="B279" s="318">
        <v>41365</v>
      </c>
      <c r="C279" s="320"/>
      <c r="D279" s="29">
        <v>3010</v>
      </c>
      <c r="E279" s="29">
        <v>1261.3468</v>
      </c>
      <c r="F279" s="29">
        <v>145</v>
      </c>
      <c r="G279" s="29">
        <v>7.7917</v>
      </c>
      <c r="H279" s="29">
        <v>5</v>
      </c>
      <c r="I279" s="29">
        <v>2.3076</v>
      </c>
      <c r="J279" s="234"/>
      <c r="K279" s="234"/>
      <c r="P279" s="207"/>
      <c r="Q279" s="207"/>
      <c r="R279" s="207"/>
      <c r="S279" s="207"/>
      <c r="T279" s="207"/>
      <c r="U279" s="207"/>
      <c r="V279" s="207"/>
      <c r="W279" s="207"/>
      <c r="X279" s="207"/>
    </row>
    <row r="280" spans="2:24" s="236" customFormat="1" ht="12.75">
      <c r="B280" s="318">
        <v>41395</v>
      </c>
      <c r="C280" s="320"/>
      <c r="D280" s="29">
        <v>3008</v>
      </c>
      <c r="E280" s="29">
        <v>1242.4569</v>
      </c>
      <c r="F280" s="29">
        <v>141</v>
      </c>
      <c r="G280" s="29">
        <v>9.9023</v>
      </c>
      <c r="H280" s="29">
        <v>9</v>
      </c>
      <c r="I280" s="29">
        <v>33.0501</v>
      </c>
      <c r="J280" s="234"/>
      <c r="K280" s="234"/>
      <c r="P280" s="207"/>
      <c r="Q280" s="207"/>
      <c r="R280" s="207"/>
      <c r="S280" s="207"/>
      <c r="T280" s="207"/>
      <c r="U280" s="207"/>
      <c r="V280" s="207"/>
      <c r="W280" s="207"/>
      <c r="X280" s="207"/>
    </row>
    <row r="281" spans="2:24" s="236" customFormat="1" ht="12.75">
      <c r="B281" s="318">
        <v>41426</v>
      </c>
      <c r="C281" s="320"/>
      <c r="D281" s="29">
        <v>3007</v>
      </c>
      <c r="E281" s="29">
        <v>1246.8595</v>
      </c>
      <c r="F281" s="29">
        <v>147</v>
      </c>
      <c r="G281" s="29">
        <v>8.3404</v>
      </c>
      <c r="H281" s="29">
        <v>9</v>
      </c>
      <c r="I281" s="29">
        <v>7.3935</v>
      </c>
      <c r="J281" s="234"/>
      <c r="K281" s="234"/>
      <c r="P281" s="207"/>
      <c r="Q281" s="207"/>
      <c r="R281" s="207"/>
      <c r="S281" s="207"/>
      <c r="T281" s="207"/>
      <c r="U281" s="207"/>
      <c r="V281" s="207"/>
      <c r="W281" s="207"/>
      <c r="X281" s="207"/>
    </row>
    <row r="282" spans="2:24" s="236" customFormat="1" ht="12.75">
      <c r="B282" s="318">
        <v>41456</v>
      </c>
      <c r="C282" s="320"/>
      <c r="D282" s="29">
        <v>3004</v>
      </c>
      <c r="E282" s="29">
        <v>1238.0928</v>
      </c>
      <c r="F282" s="29">
        <v>141</v>
      </c>
      <c r="G282" s="29">
        <v>6.6195</v>
      </c>
      <c r="H282" s="29">
        <v>6</v>
      </c>
      <c r="I282" s="29">
        <v>20.3237</v>
      </c>
      <c r="J282" s="234"/>
      <c r="K282" s="234"/>
      <c r="P282" s="207"/>
      <c r="Q282" s="207"/>
      <c r="R282" s="207"/>
      <c r="S282" s="207"/>
      <c r="T282" s="207"/>
      <c r="U282" s="207"/>
      <c r="V282" s="207"/>
      <c r="W282" s="207"/>
      <c r="X282" s="207"/>
    </row>
    <row r="283" spans="2:24" s="236" customFormat="1" ht="12.75">
      <c r="B283" s="318">
        <v>41487</v>
      </c>
      <c r="C283" s="320"/>
      <c r="D283" s="29">
        <v>3002</v>
      </c>
      <c r="E283" s="29">
        <v>1248.6048</v>
      </c>
      <c r="F283" s="29">
        <v>138</v>
      </c>
      <c r="G283" s="29">
        <v>8.0505</v>
      </c>
      <c r="H283" s="29">
        <v>2</v>
      </c>
      <c r="I283" s="29">
        <v>0.2225</v>
      </c>
      <c r="J283" s="234"/>
      <c r="K283" s="234"/>
      <c r="P283" s="207"/>
      <c r="Q283" s="207"/>
      <c r="R283" s="207"/>
      <c r="S283" s="207"/>
      <c r="T283" s="207"/>
      <c r="U283" s="207"/>
      <c r="V283" s="207"/>
      <c r="W283" s="207"/>
      <c r="X283" s="207"/>
    </row>
    <row r="284" spans="2:24" s="236" customFormat="1" ht="12.75">
      <c r="B284" s="318">
        <v>41518</v>
      </c>
      <c r="C284" s="320"/>
      <c r="D284" s="29">
        <v>3001</v>
      </c>
      <c r="E284" s="29">
        <v>1253.6413</v>
      </c>
      <c r="F284" s="29">
        <v>139</v>
      </c>
      <c r="G284" s="29">
        <v>10.031</v>
      </c>
      <c r="H284" s="29">
        <v>11</v>
      </c>
      <c r="I284" s="29">
        <v>9.6271</v>
      </c>
      <c r="J284" s="234"/>
      <c r="K284" s="234"/>
      <c r="P284" s="207"/>
      <c r="Q284" s="207"/>
      <c r="R284" s="207"/>
      <c r="S284" s="207"/>
      <c r="T284" s="207"/>
      <c r="U284" s="207"/>
      <c r="V284" s="207"/>
      <c r="W284" s="207"/>
      <c r="X284" s="207"/>
    </row>
    <row r="285" spans="2:18" s="28" customFormat="1" ht="12.75">
      <c r="B285" s="272"/>
      <c r="C285" s="30"/>
      <c r="D285" s="30"/>
      <c r="E285" s="30"/>
      <c r="F285" s="291"/>
      <c r="G285" s="30"/>
      <c r="H285" s="30"/>
      <c r="I285" s="30"/>
      <c r="J285" s="208"/>
      <c r="K285" s="208"/>
      <c r="L285" s="207"/>
      <c r="M285" s="207"/>
      <c r="N285" s="236"/>
      <c r="O285" s="236"/>
      <c r="P285" s="207"/>
      <c r="Q285" s="207"/>
      <c r="R285" s="207"/>
    </row>
    <row r="286" spans="2:18" s="28" customFormat="1" ht="12.75">
      <c r="B286" s="272"/>
      <c r="C286" s="199"/>
      <c r="D286" s="30"/>
      <c r="E286" s="30"/>
      <c r="F286" s="30"/>
      <c r="G286" s="30"/>
      <c r="H286" s="30"/>
      <c r="I286" s="30"/>
      <c r="J286" s="208"/>
      <c r="K286" s="208"/>
      <c r="L286" s="207"/>
      <c r="M286" s="207"/>
      <c r="N286" s="236"/>
      <c r="O286" s="236"/>
      <c r="P286" s="207"/>
      <c r="Q286" s="207"/>
      <c r="R286" s="207"/>
    </row>
    <row r="287" spans="2:18" s="16" customFormat="1" ht="12.75">
      <c r="B287" s="299"/>
      <c r="C287" s="300"/>
      <c r="D287" s="301"/>
      <c r="E287" s="301"/>
      <c r="F287" s="301"/>
      <c r="G287" s="301"/>
      <c r="H287" s="301"/>
      <c r="I287" s="301"/>
      <c r="J287" s="297"/>
      <c r="K287" s="297"/>
      <c r="L287" s="298"/>
      <c r="M287" s="298"/>
      <c r="N287" s="262"/>
      <c r="O287" s="262"/>
      <c r="P287" s="298"/>
      <c r="Q287" s="298"/>
      <c r="R287" s="298"/>
    </row>
    <row r="288" spans="2:18" s="198" customFormat="1" ht="27" customHeight="1">
      <c r="B288" s="196" t="s">
        <v>198</v>
      </c>
      <c r="C288" s="196"/>
      <c r="D288" s="197" t="s">
        <v>29</v>
      </c>
      <c r="E288" s="197" t="s">
        <v>0</v>
      </c>
      <c r="F288" s="197" t="s">
        <v>1</v>
      </c>
      <c r="G288" s="197" t="s">
        <v>2</v>
      </c>
      <c r="H288" s="197" t="s">
        <v>3</v>
      </c>
      <c r="I288" s="201" t="s">
        <v>4</v>
      </c>
      <c r="J288" s="250"/>
      <c r="K288" s="250"/>
      <c r="L288" s="251"/>
      <c r="M288" s="251"/>
      <c r="N288" s="280"/>
      <c r="O288" s="280"/>
      <c r="P288" s="251"/>
      <c r="Q288" s="251"/>
      <c r="R288" s="251"/>
    </row>
    <row r="289" spans="2:18" s="28" customFormat="1" ht="12.75" hidden="1">
      <c r="B289" s="258">
        <v>37469</v>
      </c>
      <c r="C289" s="199"/>
      <c r="D289" s="30">
        <v>11</v>
      </c>
      <c r="E289" s="30">
        <v>11.383725000000002</v>
      </c>
      <c r="F289" s="30">
        <v>6</v>
      </c>
      <c r="G289" s="30">
        <v>1.133825</v>
      </c>
      <c r="H289" s="30">
        <v>0</v>
      </c>
      <c r="I289" s="30">
        <v>0</v>
      </c>
      <c r="J289" s="208"/>
      <c r="K289" s="208"/>
      <c r="L289" s="207"/>
      <c r="M289" s="207"/>
      <c r="N289" s="236"/>
      <c r="O289" s="236"/>
      <c r="P289" s="207"/>
      <c r="Q289" s="207"/>
      <c r="R289" s="207"/>
    </row>
    <row r="290" spans="2:18" s="28" customFormat="1" ht="12.75" hidden="1">
      <c r="B290" s="258">
        <v>37500</v>
      </c>
      <c r="C290" s="202"/>
      <c r="D290" s="29">
        <v>23</v>
      </c>
      <c r="E290" s="29">
        <v>24.346505</v>
      </c>
      <c r="F290" s="29">
        <v>19</v>
      </c>
      <c r="G290" s="29">
        <v>14.762680000000001</v>
      </c>
      <c r="H290" s="29">
        <v>0</v>
      </c>
      <c r="I290" s="29">
        <v>0</v>
      </c>
      <c r="J290" s="208"/>
      <c r="K290" s="208"/>
      <c r="L290" s="207"/>
      <c r="M290" s="207"/>
      <c r="N290" s="236"/>
      <c r="O290" s="236"/>
      <c r="P290" s="207"/>
      <c r="Q290" s="207"/>
      <c r="R290" s="207"/>
    </row>
    <row r="291" spans="2:18" s="28" customFormat="1" ht="12.75" hidden="1">
      <c r="B291" s="258">
        <v>37530</v>
      </c>
      <c r="C291" s="202"/>
      <c r="D291" s="29">
        <v>37</v>
      </c>
      <c r="E291" s="29">
        <v>48.084764</v>
      </c>
      <c r="F291" s="29">
        <v>31</v>
      </c>
      <c r="G291" s="29">
        <v>34.209968</v>
      </c>
      <c r="H291" s="29">
        <v>0</v>
      </c>
      <c r="I291" s="29">
        <v>0</v>
      </c>
      <c r="J291" s="208"/>
      <c r="K291" s="208"/>
      <c r="L291" s="207"/>
      <c r="M291" s="207"/>
      <c r="N291" s="236"/>
      <c r="O291" s="236"/>
      <c r="P291" s="207"/>
      <c r="Q291" s="207"/>
      <c r="R291" s="207"/>
    </row>
    <row r="292" spans="2:18" s="28" customFormat="1" ht="12.75" hidden="1">
      <c r="B292" s="258">
        <v>37561</v>
      </c>
      <c r="C292" s="202"/>
      <c r="D292" s="29">
        <v>45</v>
      </c>
      <c r="E292" s="29">
        <v>59.204041</v>
      </c>
      <c r="F292" s="29">
        <v>18</v>
      </c>
      <c r="G292" s="29">
        <v>8.281839</v>
      </c>
      <c r="H292" s="29">
        <v>0</v>
      </c>
      <c r="I292" s="29">
        <v>0</v>
      </c>
      <c r="J292" s="208"/>
      <c r="K292" s="208"/>
      <c r="L292" s="207"/>
      <c r="M292" s="207"/>
      <c r="N292" s="236"/>
      <c r="O292" s="236"/>
      <c r="P292" s="207"/>
      <c r="Q292" s="207"/>
      <c r="R292" s="207"/>
    </row>
    <row r="293" spans="2:18" s="28" customFormat="1" ht="12.75" hidden="1">
      <c r="B293" s="258">
        <v>37591</v>
      </c>
      <c r="C293" s="202"/>
      <c r="D293" s="29">
        <v>54</v>
      </c>
      <c r="E293" s="29">
        <v>90.741486</v>
      </c>
      <c r="F293" s="29">
        <v>37</v>
      </c>
      <c r="G293" s="29">
        <v>29.771365000000003</v>
      </c>
      <c r="H293" s="29">
        <v>0</v>
      </c>
      <c r="I293" s="29">
        <v>0</v>
      </c>
      <c r="J293" s="208"/>
      <c r="K293" s="208"/>
      <c r="L293" s="207"/>
      <c r="M293" s="207"/>
      <c r="N293" s="236"/>
      <c r="O293" s="236"/>
      <c r="P293" s="207"/>
      <c r="Q293" s="207"/>
      <c r="R293" s="207"/>
    </row>
    <row r="294" spans="2:18" s="28" customFormat="1" ht="12.75" hidden="1">
      <c r="B294" s="258">
        <v>37622</v>
      </c>
      <c r="C294" s="202"/>
      <c r="D294" s="29">
        <v>57</v>
      </c>
      <c r="E294" s="29">
        <v>121.26776900000002</v>
      </c>
      <c r="F294" s="29">
        <v>41</v>
      </c>
      <c r="G294" s="29">
        <v>10.498393000000002</v>
      </c>
      <c r="H294" s="29">
        <v>4</v>
      </c>
      <c r="I294" s="29">
        <v>3.142019</v>
      </c>
      <c r="J294" s="208"/>
      <c r="K294" s="208"/>
      <c r="L294" s="207"/>
      <c r="M294" s="207"/>
      <c r="N294" s="236"/>
      <c r="O294" s="236"/>
      <c r="P294" s="207"/>
      <c r="Q294" s="207"/>
      <c r="R294" s="207"/>
    </row>
    <row r="295" spans="2:18" s="28" customFormat="1" ht="12.75" hidden="1">
      <c r="B295" s="258">
        <v>37653</v>
      </c>
      <c r="C295" s="202"/>
      <c r="D295" s="29">
        <v>57</v>
      </c>
      <c r="E295" s="29">
        <v>127.224778</v>
      </c>
      <c r="F295" s="29">
        <v>38</v>
      </c>
      <c r="G295" s="29">
        <v>6.66726</v>
      </c>
      <c r="H295" s="29">
        <v>3</v>
      </c>
      <c r="I295" s="29">
        <v>0.802095</v>
      </c>
      <c r="J295" s="208"/>
      <c r="K295" s="208"/>
      <c r="L295" s="207"/>
      <c r="M295" s="207"/>
      <c r="N295" s="236"/>
      <c r="O295" s="236"/>
      <c r="P295" s="207"/>
      <c r="Q295" s="207"/>
      <c r="R295" s="207"/>
    </row>
    <row r="296" spans="2:18" s="28" customFormat="1" ht="12.75" hidden="1">
      <c r="B296" s="258">
        <v>37681</v>
      </c>
      <c r="C296" s="202"/>
      <c r="D296" s="29">
        <v>63</v>
      </c>
      <c r="E296" s="29">
        <v>138.05384600000002</v>
      </c>
      <c r="F296" s="29">
        <v>42</v>
      </c>
      <c r="G296" s="29">
        <v>10.815322</v>
      </c>
      <c r="H296" s="29">
        <v>1</v>
      </c>
      <c r="I296" s="29">
        <v>0.2</v>
      </c>
      <c r="J296" s="208"/>
      <c r="K296" s="208"/>
      <c r="L296" s="207"/>
      <c r="M296" s="207"/>
      <c r="N296" s="236"/>
      <c r="O296" s="236"/>
      <c r="P296" s="207"/>
      <c r="Q296" s="207"/>
      <c r="R296" s="207"/>
    </row>
    <row r="297" spans="2:18" s="28" customFormat="1" ht="12.75" hidden="1">
      <c r="B297" s="258">
        <v>37712</v>
      </c>
      <c r="C297" s="202"/>
      <c r="D297" s="29">
        <v>71</v>
      </c>
      <c r="E297" s="29">
        <v>147.314552</v>
      </c>
      <c r="F297" s="29">
        <v>45</v>
      </c>
      <c r="G297" s="29">
        <v>11.179052000000002</v>
      </c>
      <c r="H297" s="29">
        <v>3</v>
      </c>
      <c r="I297" s="29">
        <v>0.521742</v>
      </c>
      <c r="J297" s="208"/>
      <c r="K297" s="208"/>
      <c r="L297" s="207"/>
      <c r="M297" s="207"/>
      <c r="N297" s="236"/>
      <c r="O297" s="236"/>
      <c r="P297" s="207"/>
      <c r="Q297" s="207"/>
      <c r="R297" s="207"/>
    </row>
    <row r="298" spans="2:18" s="28" customFormat="1" ht="12.75" hidden="1">
      <c r="B298" s="258">
        <v>37742</v>
      </c>
      <c r="C298" s="202"/>
      <c r="D298" s="29">
        <v>74</v>
      </c>
      <c r="E298" s="29">
        <v>155.457966</v>
      </c>
      <c r="F298" s="29">
        <v>47</v>
      </c>
      <c r="G298" s="29">
        <v>11.769306</v>
      </c>
      <c r="H298" s="29">
        <v>1</v>
      </c>
      <c r="I298" s="29">
        <v>0.1</v>
      </c>
      <c r="J298" s="208"/>
      <c r="K298" s="208"/>
      <c r="L298" s="207"/>
      <c r="M298" s="207"/>
      <c r="N298" s="236"/>
      <c r="O298" s="236"/>
      <c r="P298" s="207"/>
      <c r="Q298" s="207"/>
      <c r="R298" s="207"/>
    </row>
    <row r="299" spans="2:18" s="28" customFormat="1" ht="12.75" hidden="1">
      <c r="B299" s="258">
        <v>37773</v>
      </c>
      <c r="C299" s="202"/>
      <c r="D299" s="29">
        <v>76</v>
      </c>
      <c r="E299" s="29">
        <v>167.23131800000002</v>
      </c>
      <c r="F299" s="29">
        <v>52</v>
      </c>
      <c r="G299" s="29">
        <v>12.790473000000002</v>
      </c>
      <c r="H299" s="29">
        <v>0</v>
      </c>
      <c r="I299" s="29">
        <v>0</v>
      </c>
      <c r="J299" s="208"/>
      <c r="K299" s="208"/>
      <c r="L299" s="207"/>
      <c r="M299" s="207"/>
      <c r="N299" s="236"/>
      <c r="O299" s="236"/>
      <c r="P299" s="207"/>
      <c r="Q299" s="207"/>
      <c r="R299" s="207"/>
    </row>
    <row r="300" spans="2:18" s="28" customFormat="1" ht="12.75" hidden="1">
      <c r="B300" s="258">
        <v>37803</v>
      </c>
      <c r="C300" s="202"/>
      <c r="D300" s="29">
        <v>76</v>
      </c>
      <c r="E300" s="29">
        <v>178.76825700000003</v>
      </c>
      <c r="F300" s="29">
        <v>51</v>
      </c>
      <c r="G300" s="29">
        <v>13.384034000000002</v>
      </c>
      <c r="H300" s="29">
        <v>0</v>
      </c>
      <c r="I300" s="29">
        <v>0</v>
      </c>
      <c r="J300" s="208"/>
      <c r="K300" s="208"/>
      <c r="L300" s="207"/>
      <c r="M300" s="207"/>
      <c r="N300" s="236"/>
      <c r="O300" s="236"/>
      <c r="P300" s="207"/>
      <c r="Q300" s="207"/>
      <c r="R300" s="207"/>
    </row>
    <row r="301" spans="2:18" s="28" customFormat="1" ht="12.75" hidden="1">
      <c r="B301" s="258">
        <v>37834</v>
      </c>
      <c r="C301" s="202"/>
      <c r="D301" s="29">
        <v>76</v>
      </c>
      <c r="E301" s="29">
        <v>189.20916400000004</v>
      </c>
      <c r="F301" s="29">
        <v>46</v>
      </c>
      <c r="G301" s="29">
        <v>10.227119</v>
      </c>
      <c r="H301" s="29">
        <v>1</v>
      </c>
      <c r="I301" s="29">
        <v>0.002913</v>
      </c>
      <c r="J301" s="208"/>
      <c r="K301" s="208"/>
      <c r="L301" s="207"/>
      <c r="M301" s="207"/>
      <c r="N301" s="236"/>
      <c r="O301" s="236"/>
      <c r="P301" s="207"/>
      <c r="Q301" s="207"/>
      <c r="R301" s="207"/>
    </row>
    <row r="302" spans="2:18" s="28" customFormat="1" ht="12.75" hidden="1">
      <c r="B302" s="258">
        <v>37865</v>
      </c>
      <c r="C302" s="202"/>
      <c r="D302" s="29">
        <v>77</v>
      </c>
      <c r="E302" s="29">
        <v>202.365928</v>
      </c>
      <c r="F302" s="29">
        <v>57</v>
      </c>
      <c r="G302" s="29">
        <v>10.248821</v>
      </c>
      <c r="H302" s="29">
        <v>0</v>
      </c>
      <c r="I302" s="29">
        <v>0</v>
      </c>
      <c r="J302" s="208"/>
      <c r="K302" s="208"/>
      <c r="L302" s="207"/>
      <c r="M302" s="207"/>
      <c r="N302" s="236"/>
      <c r="O302" s="236"/>
      <c r="P302" s="207"/>
      <c r="Q302" s="207"/>
      <c r="R302" s="207"/>
    </row>
    <row r="303" spans="2:18" s="28" customFormat="1" ht="12.75" hidden="1">
      <c r="B303" s="258">
        <v>37895</v>
      </c>
      <c r="C303" s="202"/>
      <c r="D303" s="29">
        <v>76</v>
      </c>
      <c r="E303" s="29">
        <v>209.06618700000004</v>
      </c>
      <c r="F303" s="29">
        <v>54</v>
      </c>
      <c r="G303" s="29">
        <v>6.100591</v>
      </c>
      <c r="H303" s="29">
        <v>1</v>
      </c>
      <c r="I303" s="29">
        <v>0.1</v>
      </c>
      <c r="J303" s="208"/>
      <c r="K303" s="208"/>
      <c r="L303" s="207"/>
      <c r="M303" s="207"/>
      <c r="N303" s="236"/>
      <c r="O303" s="236"/>
      <c r="P303" s="207"/>
      <c r="Q303" s="207"/>
      <c r="R303" s="207"/>
    </row>
    <row r="304" spans="2:18" s="28" customFormat="1" ht="12.75" hidden="1">
      <c r="B304" s="258">
        <v>37926</v>
      </c>
      <c r="C304" s="202"/>
      <c r="D304" s="29">
        <v>75</v>
      </c>
      <c r="E304" s="29">
        <v>215.736416</v>
      </c>
      <c r="F304" s="29">
        <v>50</v>
      </c>
      <c r="G304" s="29">
        <v>9.572705</v>
      </c>
      <c r="H304" s="29">
        <v>1</v>
      </c>
      <c r="I304" s="29">
        <v>0.01992</v>
      </c>
      <c r="J304" s="208"/>
      <c r="K304" s="208"/>
      <c r="L304" s="207"/>
      <c r="M304" s="207"/>
      <c r="N304" s="236"/>
      <c r="O304" s="236"/>
      <c r="P304" s="207"/>
      <c r="Q304" s="207"/>
      <c r="R304" s="207"/>
    </row>
    <row r="305" spans="2:18" s="28" customFormat="1" ht="12.75" hidden="1">
      <c r="B305" s="258">
        <v>37956</v>
      </c>
      <c r="C305" s="202"/>
      <c r="D305" s="29">
        <v>76</v>
      </c>
      <c r="E305" s="29">
        <v>230.80028400000003</v>
      </c>
      <c r="F305" s="29">
        <v>54</v>
      </c>
      <c r="G305" s="29">
        <v>13.450518000000002</v>
      </c>
      <c r="H305" s="29">
        <v>0</v>
      </c>
      <c r="I305" s="29">
        <v>0</v>
      </c>
      <c r="J305" s="208"/>
      <c r="K305" s="208"/>
      <c r="L305" s="207"/>
      <c r="M305" s="207"/>
      <c r="N305" s="236"/>
      <c r="O305" s="236"/>
      <c r="P305" s="207"/>
      <c r="Q305" s="207"/>
      <c r="R305" s="207"/>
    </row>
    <row r="306" spans="2:18" s="28" customFormat="1" ht="12.75" hidden="1">
      <c r="B306" s="258">
        <v>37987</v>
      </c>
      <c r="C306" s="202"/>
      <c r="D306" s="29">
        <v>75</v>
      </c>
      <c r="E306" s="29">
        <v>236.09331800000004</v>
      </c>
      <c r="F306" s="29">
        <v>48</v>
      </c>
      <c r="G306" s="29">
        <v>8.481119</v>
      </c>
      <c r="H306" s="29">
        <v>0</v>
      </c>
      <c r="I306" s="29">
        <v>0</v>
      </c>
      <c r="J306" s="208"/>
      <c r="K306" s="208"/>
      <c r="L306" s="207"/>
      <c r="M306" s="207"/>
      <c r="N306" s="236"/>
      <c r="O306" s="236"/>
      <c r="P306" s="207"/>
      <c r="Q306" s="207"/>
      <c r="R306" s="207"/>
    </row>
    <row r="307" spans="2:18" s="28" customFormat="1" ht="12.75" hidden="1">
      <c r="B307" s="258">
        <v>38018</v>
      </c>
      <c r="C307" s="202"/>
      <c r="D307" s="29">
        <v>75</v>
      </c>
      <c r="E307" s="29">
        <v>213.804192</v>
      </c>
      <c r="F307" s="29">
        <v>39</v>
      </c>
      <c r="G307" s="29">
        <v>7.809160000000001</v>
      </c>
      <c r="H307" s="29">
        <v>4</v>
      </c>
      <c r="I307" s="29">
        <v>1.156746</v>
      </c>
      <c r="J307" s="208"/>
      <c r="K307" s="208"/>
      <c r="L307" s="207"/>
      <c r="M307" s="207"/>
      <c r="N307" s="236"/>
      <c r="O307" s="236"/>
      <c r="P307" s="207"/>
      <c r="Q307" s="207"/>
      <c r="R307" s="207"/>
    </row>
    <row r="308" spans="2:18" s="28" customFormat="1" ht="12.75" hidden="1">
      <c r="B308" s="258">
        <v>38047</v>
      </c>
      <c r="C308" s="202"/>
      <c r="D308" s="29">
        <v>75</v>
      </c>
      <c r="E308" s="29">
        <v>215.100908</v>
      </c>
      <c r="F308" s="29">
        <v>32</v>
      </c>
      <c r="G308" s="29">
        <v>6.17509</v>
      </c>
      <c r="H308" s="29">
        <v>1</v>
      </c>
      <c r="I308" s="29">
        <v>0.067585</v>
      </c>
      <c r="J308" s="208"/>
      <c r="K308" s="208"/>
      <c r="L308" s="207"/>
      <c r="M308" s="207"/>
      <c r="N308" s="236"/>
      <c r="O308" s="236"/>
      <c r="P308" s="207"/>
      <c r="Q308" s="207"/>
      <c r="R308" s="207"/>
    </row>
    <row r="309" spans="2:18" s="28" customFormat="1" ht="12.75" hidden="1">
      <c r="B309" s="258">
        <v>38078</v>
      </c>
      <c r="C309" s="202"/>
      <c r="D309" s="29">
        <v>71</v>
      </c>
      <c r="E309" s="29">
        <v>139.636901</v>
      </c>
      <c r="F309" s="29">
        <v>22</v>
      </c>
      <c r="G309" s="29">
        <v>4.584342</v>
      </c>
      <c r="H309" s="29">
        <v>2</v>
      </c>
      <c r="I309" s="29">
        <v>24.100547</v>
      </c>
      <c r="J309" s="208"/>
      <c r="K309" s="208"/>
      <c r="L309" s="207"/>
      <c r="M309" s="207"/>
      <c r="N309" s="236"/>
      <c r="O309" s="236"/>
      <c r="P309" s="207"/>
      <c r="Q309" s="207"/>
      <c r="R309" s="207"/>
    </row>
    <row r="310" spans="2:18" s="28" customFormat="1" ht="12.75" hidden="1">
      <c r="B310" s="258">
        <v>38108</v>
      </c>
      <c r="C310" s="202"/>
      <c r="D310" s="29">
        <v>71</v>
      </c>
      <c r="E310" s="29">
        <v>135.979775</v>
      </c>
      <c r="F310" s="29">
        <v>22</v>
      </c>
      <c r="G310" s="29">
        <v>4.798413</v>
      </c>
      <c r="H310" s="29">
        <v>11</v>
      </c>
      <c r="I310" s="29">
        <v>15.974487</v>
      </c>
      <c r="J310" s="208"/>
      <c r="K310" s="208"/>
      <c r="L310" s="207"/>
      <c r="M310" s="207"/>
      <c r="N310" s="236"/>
      <c r="O310" s="236"/>
      <c r="P310" s="207"/>
      <c r="Q310" s="207"/>
      <c r="R310" s="207"/>
    </row>
    <row r="311" spans="2:18" s="28" customFormat="1" ht="12.75" hidden="1">
      <c r="B311" s="258">
        <v>38139</v>
      </c>
      <c r="C311" s="202"/>
      <c r="D311" s="29">
        <v>71</v>
      </c>
      <c r="E311" s="29">
        <v>128.009451</v>
      </c>
      <c r="F311" s="29">
        <v>19</v>
      </c>
      <c r="G311" s="29">
        <v>4.073717</v>
      </c>
      <c r="H311" s="29">
        <v>5</v>
      </c>
      <c r="I311" s="29">
        <v>13.060895</v>
      </c>
      <c r="J311" s="208"/>
      <c r="K311" s="208"/>
      <c r="L311" s="207"/>
      <c r="M311" s="207"/>
      <c r="N311" s="236"/>
      <c r="O311" s="236"/>
      <c r="P311" s="207"/>
      <c r="Q311" s="207"/>
      <c r="R311" s="207"/>
    </row>
    <row r="312" spans="2:18" s="28" customFormat="1" ht="12.75" hidden="1">
      <c r="B312" s="258">
        <v>38169</v>
      </c>
      <c r="C312" s="202"/>
      <c r="D312" s="29">
        <v>71</v>
      </c>
      <c r="E312" s="29">
        <v>128</v>
      </c>
      <c r="F312" s="29">
        <v>21</v>
      </c>
      <c r="G312" s="29">
        <v>4</v>
      </c>
      <c r="H312" s="29">
        <v>5</v>
      </c>
      <c r="I312" s="29">
        <v>3</v>
      </c>
      <c r="J312" s="208"/>
      <c r="K312" s="208"/>
      <c r="L312" s="207"/>
      <c r="M312" s="207"/>
      <c r="N312" s="236"/>
      <c r="O312" s="236"/>
      <c r="P312" s="207"/>
      <c r="Q312" s="207"/>
      <c r="R312" s="207"/>
    </row>
    <row r="313" spans="2:18" s="28" customFormat="1" ht="12.75" hidden="1">
      <c r="B313" s="258">
        <v>38200</v>
      </c>
      <c r="C313" s="202"/>
      <c r="D313" s="29">
        <v>70</v>
      </c>
      <c r="E313" s="29">
        <f>133005013/1000000</f>
        <v>133.005013</v>
      </c>
      <c r="F313" s="29">
        <v>17</v>
      </c>
      <c r="G313" s="29">
        <v>4</v>
      </c>
      <c r="H313" s="29">
        <v>0</v>
      </c>
      <c r="I313" s="29">
        <v>0</v>
      </c>
      <c r="J313" s="208"/>
      <c r="K313" s="208"/>
      <c r="L313" s="207"/>
      <c r="M313" s="207"/>
      <c r="N313" s="236"/>
      <c r="O313" s="236"/>
      <c r="P313" s="207"/>
      <c r="Q313" s="207"/>
      <c r="R313" s="207"/>
    </row>
    <row r="314" spans="2:18" s="28" customFormat="1" ht="12.75" hidden="1">
      <c r="B314" s="258">
        <v>38231</v>
      </c>
      <c r="C314" s="202"/>
      <c r="D314" s="29">
        <v>69</v>
      </c>
      <c r="E314" s="29">
        <f>124344146/1000000</f>
        <v>124.344146</v>
      </c>
      <c r="F314" s="29">
        <v>15</v>
      </c>
      <c r="G314" s="29">
        <v>3</v>
      </c>
      <c r="H314" s="29">
        <v>4</v>
      </c>
      <c r="I314" s="29">
        <v>12</v>
      </c>
      <c r="J314" s="208"/>
      <c r="K314" s="208"/>
      <c r="L314" s="207"/>
      <c r="M314" s="207"/>
      <c r="N314" s="236"/>
      <c r="O314" s="236"/>
      <c r="P314" s="207"/>
      <c r="Q314" s="207"/>
      <c r="R314" s="207"/>
    </row>
    <row r="315" spans="2:18" s="28" customFormat="1" ht="12.75" hidden="1">
      <c r="B315" s="258">
        <v>38261</v>
      </c>
      <c r="C315" s="202"/>
      <c r="D315" s="29">
        <v>68</v>
      </c>
      <c r="E315" s="29">
        <v>122.381485</v>
      </c>
      <c r="F315" s="29">
        <v>11</v>
      </c>
      <c r="G315" s="29">
        <v>2.465467</v>
      </c>
      <c r="H315" s="29">
        <v>1</v>
      </c>
      <c r="I315" s="29">
        <v>0.044712</v>
      </c>
      <c r="J315" s="208"/>
      <c r="K315" s="208"/>
      <c r="L315" s="207"/>
      <c r="M315" s="207"/>
      <c r="N315" s="236"/>
      <c r="O315" s="236"/>
      <c r="P315" s="207"/>
      <c r="Q315" s="207"/>
      <c r="R315" s="207"/>
    </row>
    <row r="316" spans="2:18" s="28" customFormat="1" ht="12.75" hidden="1">
      <c r="B316" s="258">
        <v>38292</v>
      </c>
      <c r="C316" s="202"/>
      <c r="D316" s="29">
        <v>67</v>
      </c>
      <c r="E316" s="29">
        <v>127.851651</v>
      </c>
      <c r="F316" s="29">
        <v>18</v>
      </c>
      <c r="G316" s="29">
        <v>11.687526</v>
      </c>
      <c r="H316" s="29">
        <v>2</v>
      </c>
      <c r="I316" s="29">
        <v>6.653353</v>
      </c>
      <c r="J316" s="208"/>
      <c r="K316" s="208"/>
      <c r="L316" s="207"/>
      <c r="M316" s="207"/>
      <c r="N316" s="236"/>
      <c r="O316" s="236"/>
      <c r="P316" s="207"/>
      <c r="Q316" s="207"/>
      <c r="R316" s="207"/>
    </row>
    <row r="317" spans="2:18" s="28" customFormat="1" ht="12.75" hidden="1">
      <c r="B317" s="258">
        <v>38322</v>
      </c>
      <c r="C317" s="202"/>
      <c r="D317" s="29">
        <v>64</v>
      </c>
      <c r="E317" s="29">
        <v>131.210469</v>
      </c>
      <c r="F317" s="29">
        <v>15</v>
      </c>
      <c r="G317" s="29">
        <v>3.726932</v>
      </c>
      <c r="H317" s="29">
        <v>5</v>
      </c>
      <c r="I317" s="29">
        <v>1.260078</v>
      </c>
      <c r="J317" s="208"/>
      <c r="K317" s="208"/>
      <c r="L317" s="207"/>
      <c r="M317" s="207"/>
      <c r="N317" s="236"/>
      <c r="O317" s="236"/>
      <c r="P317" s="207"/>
      <c r="Q317" s="207"/>
      <c r="R317" s="207"/>
    </row>
    <row r="318" spans="2:18" s="28" customFormat="1" ht="12.75" hidden="1">
      <c r="B318" s="258">
        <v>38353</v>
      </c>
      <c r="C318" s="202"/>
      <c r="D318" s="29">
        <v>56</v>
      </c>
      <c r="E318" s="29">
        <v>138.18602</v>
      </c>
      <c r="F318" s="29">
        <v>18</v>
      </c>
      <c r="G318" s="29">
        <v>6.048462</v>
      </c>
      <c r="H318" s="29">
        <v>1</v>
      </c>
      <c r="I318" s="29">
        <v>0.0233</v>
      </c>
      <c r="J318" s="208"/>
      <c r="K318" s="208"/>
      <c r="L318" s="207"/>
      <c r="M318" s="207"/>
      <c r="N318" s="236"/>
      <c r="O318" s="236"/>
      <c r="P318" s="207"/>
      <c r="Q318" s="207"/>
      <c r="R318" s="207"/>
    </row>
    <row r="319" spans="2:18" s="28" customFormat="1" ht="12.75" hidden="1">
      <c r="B319" s="258">
        <v>38384</v>
      </c>
      <c r="C319" s="202"/>
      <c r="D319" s="29">
        <v>56</v>
      </c>
      <c r="E319" s="29">
        <v>111.693739</v>
      </c>
      <c r="F319" s="29">
        <v>12</v>
      </c>
      <c r="G319" s="29">
        <v>3.065964</v>
      </c>
      <c r="H319" s="29">
        <v>5</v>
      </c>
      <c r="I319" s="29">
        <v>18.983802</v>
      </c>
      <c r="J319" s="208"/>
      <c r="K319" s="208"/>
      <c r="L319" s="207"/>
      <c r="M319" s="207"/>
      <c r="N319" s="236"/>
      <c r="O319" s="236"/>
      <c r="P319" s="207"/>
      <c r="Q319" s="207"/>
      <c r="R319" s="207"/>
    </row>
    <row r="320" spans="2:18" s="28" customFormat="1" ht="12.75" hidden="1">
      <c r="B320" s="258">
        <v>38412</v>
      </c>
      <c r="C320" s="202"/>
      <c r="D320" s="29">
        <v>55</v>
      </c>
      <c r="E320" s="29">
        <v>113.559553</v>
      </c>
      <c r="F320" s="29">
        <v>13</v>
      </c>
      <c r="G320" s="29">
        <v>1.889447</v>
      </c>
      <c r="H320" s="29">
        <v>0</v>
      </c>
      <c r="I320" s="29">
        <v>0</v>
      </c>
      <c r="J320" s="208"/>
      <c r="K320" s="208"/>
      <c r="L320" s="207"/>
      <c r="M320" s="207"/>
      <c r="N320" s="236"/>
      <c r="O320" s="236"/>
      <c r="P320" s="207"/>
      <c r="Q320" s="207"/>
      <c r="R320" s="207"/>
    </row>
    <row r="321" spans="2:18" s="28" customFormat="1" ht="12.75" hidden="1">
      <c r="B321" s="258">
        <v>38443</v>
      </c>
      <c r="C321" s="202"/>
      <c r="D321" s="29">
        <v>58</v>
      </c>
      <c r="E321" s="29">
        <v>111.831206</v>
      </c>
      <c r="F321" s="29">
        <v>14</v>
      </c>
      <c r="G321" s="29">
        <v>3.217934</v>
      </c>
      <c r="H321" s="29">
        <v>2</v>
      </c>
      <c r="I321" s="29">
        <v>4.307294</v>
      </c>
      <c r="J321" s="208"/>
      <c r="K321" s="208"/>
      <c r="L321" s="207"/>
      <c r="M321" s="207"/>
      <c r="N321" s="236"/>
      <c r="O321" s="236"/>
      <c r="P321" s="207"/>
      <c r="Q321" s="207"/>
      <c r="R321" s="207"/>
    </row>
    <row r="322" spans="2:18" s="28" customFormat="1" ht="12.75" hidden="1">
      <c r="B322" s="258">
        <v>38473</v>
      </c>
      <c r="C322" s="202"/>
      <c r="D322" s="29">
        <v>57</v>
      </c>
      <c r="E322" s="29">
        <v>113.371018</v>
      </c>
      <c r="F322" s="29">
        <v>10</v>
      </c>
      <c r="G322" s="29">
        <v>1.491419</v>
      </c>
      <c r="H322" s="29">
        <v>0</v>
      </c>
      <c r="I322" s="29">
        <v>0</v>
      </c>
      <c r="J322" s="208"/>
      <c r="K322" s="208"/>
      <c r="L322" s="207"/>
      <c r="M322" s="207"/>
      <c r="N322" s="236"/>
      <c r="O322" s="236"/>
      <c r="P322" s="207"/>
      <c r="Q322" s="207"/>
      <c r="R322" s="207"/>
    </row>
    <row r="323" spans="2:18" s="28" customFormat="1" ht="12.75" hidden="1">
      <c r="B323" s="258">
        <v>38504</v>
      </c>
      <c r="C323" s="202"/>
      <c r="D323" s="29">
        <v>59</v>
      </c>
      <c r="E323" s="29">
        <v>114.195588</v>
      </c>
      <c r="F323" s="29">
        <v>13</v>
      </c>
      <c r="G323" s="29">
        <v>3.229053</v>
      </c>
      <c r="H323" s="29">
        <v>2</v>
      </c>
      <c r="I323" s="29">
        <v>2.548054</v>
      </c>
      <c r="J323" s="208"/>
      <c r="K323" s="208"/>
      <c r="L323" s="207"/>
      <c r="M323" s="207"/>
      <c r="N323" s="236"/>
      <c r="O323" s="236"/>
      <c r="P323" s="207"/>
      <c r="Q323" s="207"/>
      <c r="R323" s="207"/>
    </row>
    <row r="324" spans="2:18" s="28" customFormat="1" ht="12.75" hidden="1">
      <c r="B324" s="258">
        <v>38534</v>
      </c>
      <c r="C324" s="202"/>
      <c r="D324" s="29">
        <v>56</v>
      </c>
      <c r="E324" s="29">
        <v>115.823953</v>
      </c>
      <c r="F324" s="29">
        <v>10</v>
      </c>
      <c r="G324" s="29">
        <v>1.511818</v>
      </c>
      <c r="H324" s="29">
        <v>1</v>
      </c>
      <c r="I324" s="29">
        <v>0.03444</v>
      </c>
      <c r="J324" s="208"/>
      <c r="K324" s="208"/>
      <c r="L324" s="207"/>
      <c r="M324" s="207"/>
      <c r="N324" s="236"/>
      <c r="O324" s="236"/>
      <c r="P324" s="207"/>
      <c r="Q324" s="207"/>
      <c r="R324" s="207"/>
    </row>
    <row r="325" spans="2:18" s="28" customFormat="1" ht="12.75" hidden="1">
      <c r="B325" s="258">
        <v>38565</v>
      </c>
      <c r="C325" s="202"/>
      <c r="D325" s="29">
        <v>53</v>
      </c>
      <c r="E325" s="29">
        <v>117.580376</v>
      </c>
      <c r="F325" s="29">
        <v>7</v>
      </c>
      <c r="G325" s="29">
        <v>1.283531</v>
      </c>
      <c r="H325" s="29">
        <v>0</v>
      </c>
      <c r="I325" s="29">
        <v>0</v>
      </c>
      <c r="J325" s="208"/>
      <c r="K325" s="208"/>
      <c r="L325" s="207"/>
      <c r="M325" s="207"/>
      <c r="N325" s="236"/>
      <c r="O325" s="236"/>
      <c r="P325" s="207"/>
      <c r="Q325" s="207"/>
      <c r="R325" s="207"/>
    </row>
    <row r="326" spans="2:18" s="28" customFormat="1" ht="12.75" hidden="1">
      <c r="B326" s="258">
        <v>38596</v>
      </c>
      <c r="C326" s="202"/>
      <c r="D326" s="29">
        <v>55</v>
      </c>
      <c r="E326" s="29">
        <v>119.022173</v>
      </c>
      <c r="F326" s="29">
        <v>7</v>
      </c>
      <c r="G326" s="29">
        <v>1.288895</v>
      </c>
      <c r="H326" s="29">
        <v>0</v>
      </c>
      <c r="I326" s="29">
        <v>0</v>
      </c>
      <c r="J326" s="208"/>
      <c r="K326" s="208"/>
      <c r="L326" s="207"/>
      <c r="M326" s="207"/>
      <c r="N326" s="236"/>
      <c r="O326" s="236"/>
      <c r="P326" s="207"/>
      <c r="Q326" s="207"/>
      <c r="R326" s="207"/>
    </row>
    <row r="327" spans="2:18" s="28" customFormat="1" ht="12.75" hidden="1">
      <c r="B327" s="258">
        <v>38626</v>
      </c>
      <c r="C327" s="202"/>
      <c r="D327" s="29">
        <v>57</v>
      </c>
      <c r="E327" s="29">
        <v>122.788852</v>
      </c>
      <c r="F327" s="29">
        <v>7</v>
      </c>
      <c r="G327" s="29">
        <v>0.506722</v>
      </c>
      <c r="H327" s="29">
        <v>0</v>
      </c>
      <c r="I327" s="29">
        <v>0</v>
      </c>
      <c r="J327" s="208"/>
      <c r="K327" s="208"/>
      <c r="L327" s="207"/>
      <c r="M327" s="207"/>
      <c r="N327" s="236"/>
      <c r="O327" s="236"/>
      <c r="P327" s="207"/>
      <c r="Q327" s="207"/>
      <c r="R327" s="207"/>
    </row>
    <row r="328" spans="2:18" s="28" customFormat="1" ht="12.75" hidden="1">
      <c r="B328" s="258">
        <v>38657</v>
      </c>
      <c r="C328" s="202"/>
      <c r="D328" s="29">
        <v>58</v>
      </c>
      <c r="E328" s="29">
        <v>124.994289</v>
      </c>
      <c r="F328" s="29">
        <v>8</v>
      </c>
      <c r="G328" s="29">
        <v>1.800745</v>
      </c>
      <c r="H328" s="29">
        <v>0</v>
      </c>
      <c r="I328" s="29">
        <v>0</v>
      </c>
      <c r="J328" s="208"/>
      <c r="K328" s="208"/>
      <c r="L328" s="207"/>
      <c r="M328" s="207"/>
      <c r="N328" s="236"/>
      <c r="O328" s="236"/>
      <c r="P328" s="207"/>
      <c r="Q328" s="207"/>
      <c r="R328" s="207"/>
    </row>
    <row r="329" spans="2:18" s="28" customFormat="1" ht="12.75" hidden="1">
      <c r="B329" s="258">
        <v>38687</v>
      </c>
      <c r="C329" s="202"/>
      <c r="D329" s="29">
        <v>57</v>
      </c>
      <c r="E329" s="29">
        <v>131.465328</v>
      </c>
      <c r="F329" s="29">
        <v>7</v>
      </c>
      <c r="G329" s="29">
        <v>5.722099</v>
      </c>
      <c r="H329" s="29">
        <v>0</v>
      </c>
      <c r="I329" s="29">
        <v>0</v>
      </c>
      <c r="J329" s="208"/>
      <c r="K329" s="208"/>
      <c r="L329" s="207"/>
      <c r="M329" s="207"/>
      <c r="N329" s="236"/>
      <c r="O329" s="236"/>
      <c r="P329" s="207"/>
      <c r="Q329" s="207"/>
      <c r="R329" s="207"/>
    </row>
    <row r="330" spans="2:18" s="28" customFormat="1" ht="12.75" hidden="1">
      <c r="B330" s="258">
        <v>38718</v>
      </c>
      <c r="C330" s="202"/>
      <c r="D330" s="29">
        <v>59</v>
      </c>
      <c r="E330" s="29">
        <v>132.434773</v>
      </c>
      <c r="F330" s="29">
        <v>8</v>
      </c>
      <c r="G330" s="29">
        <v>1.207076</v>
      </c>
      <c r="H330" s="29">
        <v>2</v>
      </c>
      <c r="I330" s="29">
        <v>32.177368</v>
      </c>
      <c r="J330" s="208"/>
      <c r="K330" s="208"/>
      <c r="L330" s="207"/>
      <c r="M330" s="207"/>
      <c r="N330" s="236"/>
      <c r="O330" s="236"/>
      <c r="P330" s="207"/>
      <c r="Q330" s="207"/>
      <c r="R330" s="207"/>
    </row>
    <row r="331" spans="2:18" s="28" customFormat="1" ht="12.75" hidden="1">
      <c r="B331" s="258">
        <v>38749</v>
      </c>
      <c r="C331" s="202"/>
      <c r="D331" s="29">
        <v>57</v>
      </c>
      <c r="E331" s="29">
        <v>99.390952</v>
      </c>
      <c r="F331" s="29">
        <v>11</v>
      </c>
      <c r="G331" s="29">
        <v>1.362899</v>
      </c>
      <c r="H331" s="29">
        <v>1</v>
      </c>
      <c r="I331" s="29">
        <v>0.45643</v>
      </c>
      <c r="J331" s="208"/>
      <c r="K331" s="208"/>
      <c r="L331" s="207"/>
      <c r="M331" s="207"/>
      <c r="N331" s="236"/>
      <c r="O331" s="236"/>
      <c r="P331" s="207"/>
      <c r="Q331" s="207"/>
      <c r="R331" s="207"/>
    </row>
    <row r="332" spans="2:18" s="28" customFormat="1" ht="12.75" hidden="1">
      <c r="B332" s="258">
        <v>38777</v>
      </c>
      <c r="C332" s="202"/>
      <c r="D332" s="29">
        <v>56</v>
      </c>
      <c r="E332" s="29">
        <v>100.598006</v>
      </c>
      <c r="F332" s="29">
        <v>6</v>
      </c>
      <c r="G332" s="29">
        <v>1.204053</v>
      </c>
      <c r="H332" s="29">
        <v>0</v>
      </c>
      <c r="I332" s="29">
        <v>0</v>
      </c>
      <c r="J332" s="208"/>
      <c r="K332" s="208"/>
      <c r="L332" s="207"/>
      <c r="M332" s="207"/>
      <c r="N332" s="236"/>
      <c r="O332" s="236"/>
      <c r="P332" s="207"/>
      <c r="Q332" s="207"/>
      <c r="R332" s="207"/>
    </row>
    <row r="333" spans="2:18" s="28" customFormat="1" ht="12.75" hidden="1">
      <c r="B333" s="258">
        <v>38808</v>
      </c>
      <c r="C333" s="202"/>
      <c r="D333" s="29">
        <v>56</v>
      </c>
      <c r="E333" s="29">
        <v>90.572647</v>
      </c>
      <c r="F333" s="29">
        <v>6</v>
      </c>
      <c r="G333" s="29">
        <v>1.203627</v>
      </c>
      <c r="H333" s="29">
        <v>0</v>
      </c>
      <c r="I333" s="29">
        <v>0</v>
      </c>
      <c r="J333" s="208"/>
      <c r="K333" s="208"/>
      <c r="L333" s="207"/>
      <c r="M333" s="207"/>
      <c r="N333" s="236"/>
      <c r="O333" s="236"/>
      <c r="P333" s="207"/>
      <c r="Q333" s="207"/>
      <c r="R333" s="207"/>
    </row>
    <row r="334" spans="2:18" s="28" customFormat="1" ht="12.75" hidden="1">
      <c r="B334" s="258">
        <v>38838</v>
      </c>
      <c r="C334" s="202"/>
      <c r="D334" s="29">
        <v>56</v>
      </c>
      <c r="E334" s="29">
        <v>91.587768</v>
      </c>
      <c r="F334" s="29">
        <v>7</v>
      </c>
      <c r="G334" s="29">
        <v>1.307735</v>
      </c>
      <c r="H334" s="29">
        <v>1</v>
      </c>
      <c r="I334" s="29">
        <v>0.364999</v>
      </c>
      <c r="J334" s="208"/>
      <c r="K334" s="208"/>
      <c r="L334" s="207"/>
      <c r="M334" s="207"/>
      <c r="N334" s="236"/>
      <c r="O334" s="236"/>
      <c r="P334" s="207"/>
      <c r="Q334" s="207"/>
      <c r="R334" s="207"/>
    </row>
    <row r="335" spans="2:18" s="28" customFormat="1" ht="12.75" hidden="1">
      <c r="B335" s="258">
        <v>38869</v>
      </c>
      <c r="C335" s="202"/>
      <c r="D335" s="29">
        <v>56</v>
      </c>
      <c r="E335" s="29">
        <v>93.344584</v>
      </c>
      <c r="F335" s="29">
        <v>7</v>
      </c>
      <c r="G335" s="29">
        <v>1.363817</v>
      </c>
      <c r="H335" s="29">
        <v>1</v>
      </c>
      <c r="I335" s="29">
        <v>0.364999</v>
      </c>
      <c r="J335" s="208"/>
      <c r="K335" s="208"/>
      <c r="L335" s="207"/>
      <c r="M335" s="207"/>
      <c r="N335" s="236"/>
      <c r="O335" s="236"/>
      <c r="P335" s="207"/>
      <c r="Q335" s="207"/>
      <c r="R335" s="207"/>
    </row>
    <row r="336" spans="2:18" s="28" customFormat="1" ht="12.75" hidden="1">
      <c r="B336" s="258">
        <v>38899</v>
      </c>
      <c r="C336" s="202"/>
      <c r="D336" s="29">
        <v>56</v>
      </c>
      <c r="E336" s="29">
        <v>94.502689</v>
      </c>
      <c r="F336" s="29">
        <v>5</v>
      </c>
      <c r="G336" s="29">
        <v>1.212431</v>
      </c>
      <c r="H336" s="29">
        <v>0</v>
      </c>
      <c r="I336" s="29">
        <v>0</v>
      </c>
      <c r="J336" s="208"/>
      <c r="K336" s="208"/>
      <c r="L336" s="207"/>
      <c r="M336" s="207"/>
      <c r="N336" s="236"/>
      <c r="O336" s="236"/>
      <c r="P336" s="207"/>
      <c r="Q336" s="207"/>
      <c r="R336" s="207"/>
    </row>
    <row r="337" spans="2:18" s="28" customFormat="1" ht="12.75" hidden="1">
      <c r="B337" s="258">
        <v>38930</v>
      </c>
      <c r="C337" s="202"/>
      <c r="D337" s="29">
        <v>54</v>
      </c>
      <c r="E337" s="29">
        <v>96.595241</v>
      </c>
      <c r="F337" s="29">
        <v>6</v>
      </c>
      <c r="G337" s="29">
        <v>1.221954</v>
      </c>
      <c r="H337" s="29">
        <v>1</v>
      </c>
      <c r="I337" s="29">
        <v>0.038542</v>
      </c>
      <c r="J337" s="208"/>
      <c r="K337" s="208"/>
      <c r="L337" s="207"/>
      <c r="M337" s="207"/>
      <c r="N337" s="236"/>
      <c r="O337" s="236"/>
      <c r="P337" s="207"/>
      <c r="Q337" s="207"/>
      <c r="R337" s="207"/>
    </row>
    <row r="338" spans="2:18" s="28" customFormat="1" ht="12.75" hidden="1">
      <c r="B338" s="258">
        <v>38961</v>
      </c>
      <c r="C338" s="202"/>
      <c r="D338" s="29">
        <v>53</v>
      </c>
      <c r="E338" s="29">
        <v>97.189682</v>
      </c>
      <c r="F338" s="29">
        <v>8</v>
      </c>
      <c r="G338" s="29">
        <v>1.327303</v>
      </c>
      <c r="H338" s="29">
        <v>2</v>
      </c>
      <c r="I338" s="29">
        <v>0.585074</v>
      </c>
      <c r="J338" s="208"/>
      <c r="K338" s="208"/>
      <c r="L338" s="207"/>
      <c r="M338" s="207"/>
      <c r="N338" s="236"/>
      <c r="O338" s="236"/>
      <c r="P338" s="207"/>
      <c r="Q338" s="207"/>
      <c r="R338" s="207"/>
    </row>
    <row r="339" spans="2:18" s="28" customFormat="1" ht="12.75" hidden="1">
      <c r="B339" s="258">
        <v>38991</v>
      </c>
      <c r="C339" s="202"/>
      <c r="D339" s="29">
        <v>53</v>
      </c>
      <c r="E339" s="29">
        <v>99.438076</v>
      </c>
      <c r="F339" s="29">
        <v>5</v>
      </c>
      <c r="G339" s="29">
        <v>1.127704</v>
      </c>
      <c r="H339" s="29">
        <v>3</v>
      </c>
      <c r="I339" s="29">
        <v>1.287593</v>
      </c>
      <c r="J339" s="208"/>
      <c r="K339" s="208"/>
      <c r="L339" s="207"/>
      <c r="M339" s="207"/>
      <c r="N339" s="236"/>
      <c r="O339" s="236"/>
      <c r="P339" s="207"/>
      <c r="Q339" s="207"/>
      <c r="R339" s="207"/>
    </row>
    <row r="340" spans="2:18" s="28" customFormat="1" ht="12.75" hidden="1">
      <c r="B340" s="258">
        <v>39022</v>
      </c>
      <c r="C340" s="202"/>
      <c r="D340" s="29">
        <v>52</v>
      </c>
      <c r="E340" s="29">
        <v>99.414623</v>
      </c>
      <c r="F340" s="29">
        <v>6</v>
      </c>
      <c r="G340" s="29">
        <v>1.181751</v>
      </c>
      <c r="H340" s="29">
        <v>1</v>
      </c>
      <c r="I340" s="29">
        <v>0.51</v>
      </c>
      <c r="J340" s="208"/>
      <c r="K340" s="208"/>
      <c r="L340" s="207"/>
      <c r="M340" s="207"/>
      <c r="N340" s="236"/>
      <c r="O340" s="236"/>
      <c r="P340" s="207"/>
      <c r="Q340" s="207"/>
      <c r="R340" s="207"/>
    </row>
    <row r="341" spans="2:18" s="28" customFormat="1" ht="12.75" hidden="1">
      <c r="B341" s="258">
        <v>39052</v>
      </c>
      <c r="C341" s="202"/>
      <c r="D341" s="29">
        <v>52</v>
      </c>
      <c r="E341" s="29">
        <v>100.613824</v>
      </c>
      <c r="F341" s="29">
        <v>2</v>
      </c>
      <c r="G341" s="29">
        <v>1.229527</v>
      </c>
      <c r="H341" s="29">
        <v>1</v>
      </c>
      <c r="I341" s="29">
        <v>0.04058</v>
      </c>
      <c r="J341" s="208"/>
      <c r="K341" s="208"/>
      <c r="L341" s="207"/>
      <c r="M341" s="207"/>
      <c r="N341" s="236"/>
      <c r="O341" s="236"/>
      <c r="P341" s="207"/>
      <c r="Q341" s="207"/>
      <c r="R341" s="207"/>
    </row>
    <row r="342" spans="2:18" s="28" customFormat="1" ht="12.75" hidden="1">
      <c r="B342" s="258">
        <v>39083</v>
      </c>
      <c r="C342" s="202"/>
      <c r="D342" s="29">
        <v>51</v>
      </c>
      <c r="E342" s="29">
        <v>101.883832</v>
      </c>
      <c r="F342" s="29">
        <v>6</v>
      </c>
      <c r="G342" s="29">
        <v>1.177153</v>
      </c>
      <c r="H342" s="29">
        <v>0</v>
      </c>
      <c r="I342" s="29">
        <v>0</v>
      </c>
      <c r="J342" s="208"/>
      <c r="K342" s="208"/>
      <c r="L342" s="207"/>
      <c r="M342" s="207"/>
      <c r="N342" s="236"/>
      <c r="O342" s="236"/>
      <c r="P342" s="207"/>
      <c r="Q342" s="207"/>
      <c r="R342" s="207"/>
    </row>
    <row r="343" spans="2:18" s="28" customFormat="1" ht="12.75" hidden="1">
      <c r="B343" s="258">
        <v>39114</v>
      </c>
      <c r="C343" s="202"/>
      <c r="D343" s="29">
        <v>51</v>
      </c>
      <c r="E343" s="29">
        <v>99.801825</v>
      </c>
      <c r="F343" s="29">
        <v>4</v>
      </c>
      <c r="G343" s="29">
        <v>0.223738</v>
      </c>
      <c r="H343" s="29">
        <v>2</v>
      </c>
      <c r="I343" s="29">
        <v>2.342709</v>
      </c>
      <c r="J343" s="208"/>
      <c r="K343" s="208"/>
      <c r="L343" s="207"/>
      <c r="M343" s="207"/>
      <c r="N343" s="236"/>
      <c r="O343" s="236"/>
      <c r="P343" s="207"/>
      <c r="Q343" s="207"/>
      <c r="R343" s="207"/>
    </row>
    <row r="344" spans="2:18" s="28" customFormat="1" ht="12.75" hidden="1">
      <c r="B344" s="258">
        <v>39142</v>
      </c>
      <c r="C344" s="202"/>
      <c r="D344" s="29">
        <v>51</v>
      </c>
      <c r="E344" s="29">
        <v>100.022558</v>
      </c>
      <c r="F344" s="29">
        <v>4</v>
      </c>
      <c r="G344" s="29">
        <v>0.210744</v>
      </c>
      <c r="H344" s="29">
        <v>0</v>
      </c>
      <c r="I344" s="29">
        <v>0</v>
      </c>
      <c r="J344" s="208"/>
      <c r="K344" s="208"/>
      <c r="L344" s="207"/>
      <c r="M344" s="207"/>
      <c r="N344" s="236"/>
      <c r="O344" s="236"/>
      <c r="P344" s="207"/>
      <c r="Q344" s="207"/>
      <c r="R344" s="207"/>
    </row>
    <row r="345" spans="2:18" s="28" customFormat="1" ht="12.75" hidden="1">
      <c r="B345" s="258">
        <v>39173</v>
      </c>
      <c r="C345" s="202"/>
      <c r="D345" s="29">
        <v>51</v>
      </c>
      <c r="E345" s="29">
        <v>101.822806</v>
      </c>
      <c r="F345" s="29">
        <v>3</v>
      </c>
      <c r="G345" s="29">
        <v>0.19219</v>
      </c>
      <c r="H345" s="29">
        <v>0</v>
      </c>
      <c r="I345" s="29">
        <v>0</v>
      </c>
      <c r="J345" s="208"/>
      <c r="K345" s="208"/>
      <c r="L345" s="207"/>
      <c r="M345" s="207"/>
      <c r="N345" s="236"/>
      <c r="O345" s="236"/>
      <c r="P345" s="207"/>
      <c r="Q345" s="207"/>
      <c r="R345" s="207"/>
    </row>
    <row r="346" spans="2:18" s="28" customFormat="1" ht="12.75" hidden="1">
      <c r="B346" s="258">
        <v>39203</v>
      </c>
      <c r="C346" s="202"/>
      <c r="D346" s="29">
        <v>51</v>
      </c>
      <c r="E346" s="29">
        <v>102.564144</v>
      </c>
      <c r="F346" s="29">
        <v>5</v>
      </c>
      <c r="G346" s="29">
        <v>0.73298</v>
      </c>
      <c r="H346" s="29">
        <v>0</v>
      </c>
      <c r="I346" s="29">
        <v>0</v>
      </c>
      <c r="J346" s="208"/>
      <c r="K346" s="208"/>
      <c r="L346" s="207"/>
      <c r="M346" s="207"/>
      <c r="N346" s="236"/>
      <c r="O346" s="236"/>
      <c r="P346" s="207"/>
      <c r="Q346" s="207"/>
      <c r="R346" s="207"/>
    </row>
    <row r="347" spans="2:18" s="28" customFormat="1" ht="12.75" hidden="1">
      <c r="B347" s="258">
        <v>39234</v>
      </c>
      <c r="C347" s="202"/>
      <c r="D347" s="29">
        <v>51</v>
      </c>
      <c r="E347" s="29">
        <v>106.190677</v>
      </c>
      <c r="F347" s="29">
        <v>8</v>
      </c>
      <c r="G347" s="29">
        <v>3.918424</v>
      </c>
      <c r="H347" s="29">
        <v>1</v>
      </c>
      <c r="I347" s="29">
        <v>0.6325</v>
      </c>
      <c r="J347" s="208"/>
      <c r="K347" s="208"/>
      <c r="L347" s="207"/>
      <c r="M347" s="207"/>
      <c r="N347" s="236"/>
      <c r="O347" s="236"/>
      <c r="P347" s="207"/>
      <c r="Q347" s="207"/>
      <c r="R347" s="207"/>
    </row>
    <row r="348" spans="2:18" s="28" customFormat="1" ht="12.75" hidden="1">
      <c r="B348" s="258">
        <v>39264</v>
      </c>
      <c r="C348" s="202"/>
      <c r="D348" s="29">
        <v>51</v>
      </c>
      <c r="E348" s="29">
        <v>108.176081</v>
      </c>
      <c r="F348" s="29">
        <v>6</v>
      </c>
      <c r="G348" s="29">
        <v>2.069228</v>
      </c>
      <c r="H348" s="29">
        <v>0</v>
      </c>
      <c r="I348" s="29">
        <v>0</v>
      </c>
      <c r="J348" s="208"/>
      <c r="K348" s="208"/>
      <c r="L348" s="207"/>
      <c r="M348" s="207"/>
      <c r="N348" s="236"/>
      <c r="O348" s="236"/>
      <c r="P348" s="207"/>
      <c r="Q348" s="207"/>
      <c r="R348" s="207"/>
    </row>
    <row r="349" spans="2:18" s="28" customFormat="1" ht="12.75" hidden="1">
      <c r="B349" s="258">
        <v>39295</v>
      </c>
      <c r="C349" s="202"/>
      <c r="D349" s="29">
        <v>51</v>
      </c>
      <c r="E349" s="29">
        <v>92.528059</v>
      </c>
      <c r="F349" s="29">
        <v>4</v>
      </c>
      <c r="G349" s="29">
        <v>0.244537</v>
      </c>
      <c r="H349" s="29">
        <v>2</v>
      </c>
      <c r="I349" s="29">
        <v>8.904591</v>
      </c>
      <c r="J349" s="208"/>
      <c r="K349" s="208"/>
      <c r="L349" s="207"/>
      <c r="M349" s="207"/>
      <c r="N349" s="236"/>
      <c r="O349" s="236"/>
      <c r="P349" s="207"/>
      <c r="Q349" s="207"/>
      <c r="R349" s="207"/>
    </row>
    <row r="350" spans="2:18" s="28" customFormat="1" ht="12.75" hidden="1">
      <c r="B350" s="258">
        <v>39326</v>
      </c>
      <c r="C350" s="202"/>
      <c r="D350" s="29">
        <v>51</v>
      </c>
      <c r="E350" s="29">
        <v>93.077312</v>
      </c>
      <c r="F350" s="29">
        <v>5</v>
      </c>
      <c r="G350" s="29">
        <v>1.184411</v>
      </c>
      <c r="H350" s="29">
        <v>1</v>
      </c>
      <c r="I350" s="29">
        <v>0.57</v>
      </c>
      <c r="J350" s="208"/>
      <c r="K350" s="208"/>
      <c r="L350" s="207"/>
      <c r="M350" s="207"/>
      <c r="N350" s="236"/>
      <c r="O350" s="236"/>
      <c r="P350" s="207"/>
      <c r="Q350" s="207"/>
      <c r="R350" s="207"/>
    </row>
    <row r="351" spans="2:18" s="28" customFormat="1" ht="12.75" hidden="1">
      <c r="B351" s="258">
        <v>39356</v>
      </c>
      <c r="C351" s="202"/>
      <c r="D351" s="29">
        <v>51</v>
      </c>
      <c r="E351" s="29">
        <v>95.09806</v>
      </c>
      <c r="F351" s="29">
        <v>3</v>
      </c>
      <c r="G351" s="29">
        <v>0.196629</v>
      </c>
      <c r="H351" s="29">
        <v>1</v>
      </c>
      <c r="I351" s="29">
        <v>0.57</v>
      </c>
      <c r="J351" s="208"/>
      <c r="K351" s="208"/>
      <c r="L351" s="207"/>
      <c r="M351" s="207"/>
      <c r="N351" s="236"/>
      <c r="O351" s="236"/>
      <c r="P351" s="207"/>
      <c r="Q351" s="207"/>
      <c r="R351" s="207"/>
    </row>
    <row r="352" spans="2:18" s="28" customFormat="1" ht="12.75" hidden="1">
      <c r="B352" s="258">
        <v>39387</v>
      </c>
      <c r="C352" s="202"/>
      <c r="D352" s="29">
        <v>51</v>
      </c>
      <c r="E352" s="29">
        <v>95.182041</v>
      </c>
      <c r="F352" s="29">
        <v>5</v>
      </c>
      <c r="G352" s="29">
        <v>0.297657</v>
      </c>
      <c r="H352" s="29">
        <v>2</v>
      </c>
      <c r="I352" s="29">
        <v>0.690149</v>
      </c>
      <c r="J352" s="208"/>
      <c r="K352" s="208"/>
      <c r="L352" s="207"/>
      <c r="M352" s="207"/>
      <c r="N352" s="236"/>
      <c r="O352" s="236"/>
      <c r="P352" s="207"/>
      <c r="Q352" s="207"/>
      <c r="R352" s="207"/>
    </row>
    <row r="353" spans="2:18" s="28" customFormat="1" ht="12.75" hidden="1">
      <c r="B353" s="258">
        <v>39417</v>
      </c>
      <c r="C353" s="202"/>
      <c r="D353" s="29">
        <v>51</v>
      </c>
      <c r="E353" s="29">
        <v>94.163247</v>
      </c>
      <c r="F353" s="29">
        <v>5</v>
      </c>
      <c r="G353" s="29">
        <v>4.113966</v>
      </c>
      <c r="H353" s="29">
        <v>2</v>
      </c>
      <c r="I353" s="29">
        <v>0.684809</v>
      </c>
      <c r="J353" s="208"/>
      <c r="K353" s="208"/>
      <c r="L353" s="207"/>
      <c r="M353" s="207"/>
      <c r="N353" s="236"/>
      <c r="O353" s="236"/>
      <c r="P353" s="207"/>
      <c r="Q353" s="207"/>
      <c r="R353" s="207"/>
    </row>
    <row r="354" spans="2:18" s="28" customFormat="1" ht="12.75">
      <c r="B354" s="258">
        <v>39448</v>
      </c>
      <c r="C354" s="202"/>
      <c r="D354" s="29">
        <v>51</v>
      </c>
      <c r="E354" s="29">
        <v>94.355743</v>
      </c>
      <c r="F354" s="29">
        <v>6</v>
      </c>
      <c r="G354" s="29">
        <v>0.225235</v>
      </c>
      <c r="H354" s="29">
        <v>1</v>
      </c>
      <c r="I354" s="29">
        <v>0.670588</v>
      </c>
      <c r="J354" s="208"/>
      <c r="K354" s="208"/>
      <c r="L354" s="207"/>
      <c r="M354" s="207"/>
      <c r="N354" s="236"/>
      <c r="O354" s="236"/>
      <c r="P354" s="207"/>
      <c r="Q354" s="207"/>
      <c r="R354" s="207"/>
    </row>
    <row r="355" spans="2:18" s="28" customFormat="1" ht="12.75">
      <c r="B355" s="258">
        <v>39479</v>
      </c>
      <c r="C355" s="202"/>
      <c r="D355" s="29">
        <v>50</v>
      </c>
      <c r="E355" s="29">
        <v>93.693955</v>
      </c>
      <c r="F355" s="29">
        <v>2</v>
      </c>
      <c r="G355" s="29">
        <v>0.139527</v>
      </c>
      <c r="H355" s="29">
        <v>0</v>
      </c>
      <c r="I355" s="29">
        <v>0</v>
      </c>
      <c r="J355" s="208"/>
      <c r="K355" s="208"/>
      <c r="L355" s="207"/>
      <c r="M355" s="207"/>
      <c r="N355" s="236"/>
      <c r="O355" s="236"/>
      <c r="P355" s="207"/>
      <c r="Q355" s="207"/>
      <c r="R355" s="207"/>
    </row>
    <row r="356" spans="2:18" s="28" customFormat="1" ht="12.75">
      <c r="B356" s="258">
        <v>39508</v>
      </c>
      <c r="C356" s="202"/>
      <c r="D356" s="29">
        <v>50</v>
      </c>
      <c r="E356" s="29">
        <v>94.868934</v>
      </c>
      <c r="F356" s="29">
        <v>5</v>
      </c>
      <c r="G356" s="29">
        <v>2.170671</v>
      </c>
      <c r="H356" s="29">
        <v>0</v>
      </c>
      <c r="I356" s="29">
        <v>0</v>
      </c>
      <c r="J356" s="208"/>
      <c r="K356" s="208"/>
      <c r="L356" s="207"/>
      <c r="M356" s="207"/>
      <c r="N356" s="236"/>
      <c r="O356" s="236"/>
      <c r="P356" s="207"/>
      <c r="Q356" s="207"/>
      <c r="R356" s="207"/>
    </row>
    <row r="357" spans="2:18" s="28" customFormat="1" ht="12.75">
      <c r="B357" s="258">
        <v>39539</v>
      </c>
      <c r="C357" s="202"/>
      <c r="D357" s="29">
        <v>50</v>
      </c>
      <c r="E357" s="29">
        <v>102.90872</v>
      </c>
      <c r="F357" s="29">
        <v>3</v>
      </c>
      <c r="G357" s="29">
        <v>1.139702</v>
      </c>
      <c r="H357" s="29">
        <v>1</v>
      </c>
      <c r="I357" s="29">
        <v>0.046248</v>
      </c>
      <c r="J357" s="208"/>
      <c r="K357" s="208"/>
      <c r="L357" s="207"/>
      <c r="M357" s="207"/>
      <c r="N357" s="236"/>
      <c r="O357" s="236"/>
      <c r="P357" s="207"/>
      <c r="Q357" s="207"/>
      <c r="R357" s="207"/>
    </row>
    <row r="358" spans="2:18" s="28" customFormat="1" ht="12.75">
      <c r="B358" s="258">
        <v>39569</v>
      </c>
      <c r="C358" s="202"/>
      <c r="D358" s="29">
        <v>50</v>
      </c>
      <c r="E358" s="29">
        <v>103.20787</v>
      </c>
      <c r="F358" s="29">
        <v>2</v>
      </c>
      <c r="G358" s="29">
        <v>1.040009</v>
      </c>
      <c r="H358" s="29">
        <v>0</v>
      </c>
      <c r="I358" s="29">
        <v>0</v>
      </c>
      <c r="J358" s="208"/>
      <c r="K358" s="208"/>
      <c r="L358" s="207"/>
      <c r="M358" s="207"/>
      <c r="N358" s="236"/>
      <c r="O358" s="236"/>
      <c r="P358" s="207"/>
      <c r="Q358" s="207"/>
      <c r="R358" s="207"/>
    </row>
    <row r="359" spans="2:18" s="28" customFormat="1" ht="12.75">
      <c r="B359" s="258">
        <v>39600</v>
      </c>
      <c r="C359" s="202"/>
      <c r="D359" s="29">
        <v>50</v>
      </c>
      <c r="E359" s="29">
        <v>104.546376</v>
      </c>
      <c r="F359" s="29">
        <v>2</v>
      </c>
      <c r="G359" s="29">
        <v>1.040185</v>
      </c>
      <c r="H359" s="29">
        <v>0</v>
      </c>
      <c r="I359" s="29">
        <v>0</v>
      </c>
      <c r="J359" s="208"/>
      <c r="K359" s="208"/>
      <c r="L359" s="207"/>
      <c r="M359" s="207"/>
      <c r="N359" s="236"/>
      <c r="O359" s="236"/>
      <c r="P359" s="207"/>
      <c r="Q359" s="207"/>
      <c r="R359" s="207"/>
    </row>
    <row r="360" spans="2:18" s="28" customFormat="1" ht="12.75">
      <c r="B360" s="258">
        <v>39630</v>
      </c>
      <c r="C360" s="202"/>
      <c r="D360" s="29">
        <v>50</v>
      </c>
      <c r="E360" s="29">
        <v>115.167225</v>
      </c>
      <c r="F360" s="29">
        <v>5</v>
      </c>
      <c r="G360" s="29">
        <v>9.514067</v>
      </c>
      <c r="H360" s="29">
        <v>0</v>
      </c>
      <c r="I360" s="29">
        <v>0</v>
      </c>
      <c r="J360" s="208"/>
      <c r="K360" s="208"/>
      <c r="L360" s="207"/>
      <c r="M360" s="207"/>
      <c r="N360" s="236"/>
      <c r="O360" s="236"/>
      <c r="P360" s="207"/>
      <c r="Q360" s="207"/>
      <c r="R360" s="207"/>
    </row>
    <row r="361" spans="2:18" s="28" customFormat="1" ht="12.75">
      <c r="B361" s="258">
        <v>39661</v>
      </c>
      <c r="C361" s="202"/>
      <c r="D361" s="29">
        <v>50</v>
      </c>
      <c r="E361" s="29">
        <v>116.359675</v>
      </c>
      <c r="F361" s="29">
        <v>2</v>
      </c>
      <c r="G361" s="29">
        <v>1.041241</v>
      </c>
      <c r="H361" s="29">
        <v>0</v>
      </c>
      <c r="I361" s="29">
        <v>0</v>
      </c>
      <c r="J361" s="208"/>
      <c r="K361" s="208"/>
      <c r="L361" s="207"/>
      <c r="M361" s="207"/>
      <c r="N361" s="236"/>
      <c r="O361" s="236"/>
      <c r="P361" s="207"/>
      <c r="Q361" s="207"/>
      <c r="R361" s="207"/>
    </row>
    <row r="362" spans="2:18" s="28" customFormat="1" ht="12.75">
      <c r="B362" s="258">
        <v>39692</v>
      </c>
      <c r="C362" s="202"/>
      <c r="D362" s="29">
        <v>50</v>
      </c>
      <c r="E362" s="29">
        <v>108.195949</v>
      </c>
      <c r="F362" s="29">
        <v>3</v>
      </c>
      <c r="G362" s="29">
        <v>1.141727</v>
      </c>
      <c r="H362" s="29">
        <v>1</v>
      </c>
      <c r="I362" s="29">
        <v>9.4</v>
      </c>
      <c r="J362" s="208"/>
      <c r="K362" s="208"/>
      <c r="L362" s="207"/>
      <c r="M362" s="207"/>
      <c r="N362" s="236"/>
      <c r="O362" s="236"/>
      <c r="P362" s="207"/>
      <c r="Q362" s="207"/>
      <c r="R362" s="207"/>
    </row>
    <row r="363" spans="2:18" s="28" customFormat="1" ht="12.75">
      <c r="B363" s="258">
        <v>39722</v>
      </c>
      <c r="C363" s="202"/>
      <c r="D363" s="29">
        <v>50</v>
      </c>
      <c r="E363" s="29">
        <v>113.853689</v>
      </c>
      <c r="F363" s="29">
        <v>3</v>
      </c>
      <c r="G363" s="29">
        <v>1.092105</v>
      </c>
      <c r="H363" s="29">
        <v>0</v>
      </c>
      <c r="I363" s="29">
        <v>0</v>
      </c>
      <c r="J363" s="208"/>
      <c r="K363" s="208"/>
      <c r="L363" s="207"/>
      <c r="M363" s="207"/>
      <c r="N363" s="236"/>
      <c r="O363" s="236"/>
      <c r="P363" s="207"/>
      <c r="Q363" s="207"/>
      <c r="R363" s="207"/>
    </row>
    <row r="364" spans="2:18" s="28" customFormat="1" ht="12.75">
      <c r="B364" s="258">
        <v>39753</v>
      </c>
      <c r="C364" s="202"/>
      <c r="D364" s="29">
        <v>50</v>
      </c>
      <c r="E364" s="29">
        <v>115.012999</v>
      </c>
      <c r="F364" s="29">
        <v>3</v>
      </c>
      <c r="G364" s="29">
        <v>1.142565</v>
      </c>
      <c r="H364" s="29">
        <v>0</v>
      </c>
      <c r="I364" s="29">
        <v>0</v>
      </c>
      <c r="J364" s="208"/>
      <c r="K364" s="208"/>
      <c r="L364" s="207"/>
      <c r="M364" s="207"/>
      <c r="N364" s="236"/>
      <c r="O364" s="236"/>
      <c r="P364" s="207"/>
      <c r="Q364" s="207"/>
      <c r="R364" s="207"/>
    </row>
    <row r="365" spans="2:18" s="28" customFormat="1" ht="12.75">
      <c r="B365" s="258">
        <v>39783</v>
      </c>
      <c r="C365" s="202"/>
      <c r="D365" s="29">
        <v>50</v>
      </c>
      <c r="E365" s="29">
        <v>106</v>
      </c>
      <c r="F365" s="29">
        <v>3</v>
      </c>
      <c r="G365" s="29">
        <v>1.142934</v>
      </c>
      <c r="H365" s="29">
        <v>1</v>
      </c>
      <c r="I365" s="29">
        <v>10</v>
      </c>
      <c r="J365" s="208"/>
      <c r="K365" s="208"/>
      <c r="L365" s="207"/>
      <c r="M365" s="207"/>
      <c r="N365" s="236"/>
      <c r="O365" s="236"/>
      <c r="P365" s="207"/>
      <c r="Q365" s="207"/>
      <c r="R365" s="207"/>
    </row>
    <row r="366" spans="2:18" s="28" customFormat="1" ht="12.75">
      <c r="B366" s="258">
        <v>39814</v>
      </c>
      <c r="C366" s="202"/>
      <c r="D366" s="29">
        <v>50</v>
      </c>
      <c r="E366" s="29">
        <v>106.81967</v>
      </c>
      <c r="F366" s="29">
        <v>3</v>
      </c>
      <c r="G366" s="29">
        <v>0.642893</v>
      </c>
      <c r="H366" s="29">
        <v>0</v>
      </c>
      <c r="I366" s="29">
        <v>0</v>
      </c>
      <c r="J366" s="208"/>
      <c r="K366" s="208"/>
      <c r="L366" s="207"/>
      <c r="M366" s="207"/>
      <c r="N366" s="236"/>
      <c r="O366" s="236"/>
      <c r="P366" s="207"/>
      <c r="Q366" s="207"/>
      <c r="R366" s="207"/>
    </row>
    <row r="367" spans="2:18" s="28" customFormat="1" ht="12.75">
      <c r="B367" s="258">
        <v>39845</v>
      </c>
      <c r="C367" s="202"/>
      <c r="D367" s="29">
        <v>50</v>
      </c>
      <c r="E367" s="29">
        <v>107.362036</v>
      </c>
      <c r="F367" s="29">
        <v>2</v>
      </c>
      <c r="G367" s="29">
        <v>0.542366</v>
      </c>
      <c r="H367" s="29">
        <v>0</v>
      </c>
      <c r="I367" s="29">
        <v>0</v>
      </c>
      <c r="J367" s="208"/>
      <c r="K367" s="208"/>
      <c r="L367" s="207"/>
      <c r="M367" s="207"/>
      <c r="N367" s="236"/>
      <c r="O367" s="236"/>
      <c r="P367" s="207"/>
      <c r="Q367" s="207"/>
      <c r="R367" s="207"/>
    </row>
    <row r="368" spans="2:18" s="28" customFormat="1" ht="12.75">
      <c r="B368" s="258">
        <v>39873</v>
      </c>
      <c r="C368" s="202"/>
      <c r="D368" s="29">
        <v>50</v>
      </c>
      <c r="E368" s="29">
        <v>107.504409</v>
      </c>
      <c r="F368" s="29">
        <v>3</v>
      </c>
      <c r="G368" s="29">
        <v>0.142034</v>
      </c>
      <c r="H368" s="29">
        <v>0</v>
      </c>
      <c r="I368" s="29">
        <v>0</v>
      </c>
      <c r="J368" s="208"/>
      <c r="K368" s="208"/>
      <c r="L368" s="207"/>
      <c r="M368" s="207"/>
      <c r="N368" s="236"/>
      <c r="O368" s="236"/>
      <c r="P368" s="207"/>
      <c r="Q368" s="207"/>
      <c r="R368" s="207"/>
    </row>
    <row r="369" spans="2:18" s="28" customFormat="1" ht="12.75">
      <c r="B369" s="258">
        <v>39904</v>
      </c>
      <c r="C369" s="202"/>
      <c r="D369" s="29">
        <v>50</v>
      </c>
      <c r="E369" s="29">
        <v>91.275314</v>
      </c>
      <c r="F369" s="29">
        <v>2</v>
      </c>
      <c r="G369" s="29">
        <v>0.141871</v>
      </c>
      <c r="H369" s="29">
        <v>1</v>
      </c>
      <c r="I369" s="29">
        <v>19.696607</v>
      </c>
      <c r="J369" s="208"/>
      <c r="K369" s="208"/>
      <c r="L369" s="207"/>
      <c r="M369" s="207"/>
      <c r="N369" s="236"/>
      <c r="O369" s="236"/>
      <c r="P369" s="207"/>
      <c r="Q369" s="207"/>
      <c r="R369" s="207"/>
    </row>
    <row r="370" spans="2:18" s="28" customFormat="1" ht="12.75">
      <c r="B370" s="258">
        <v>39934</v>
      </c>
      <c r="C370" s="202"/>
      <c r="D370" s="29">
        <v>50</v>
      </c>
      <c r="E370" s="29">
        <v>91.581983</v>
      </c>
      <c r="F370" s="29">
        <v>2</v>
      </c>
      <c r="G370" s="29">
        <v>0.092033</v>
      </c>
      <c r="H370" s="29">
        <v>0</v>
      </c>
      <c r="I370" s="29">
        <v>0</v>
      </c>
      <c r="J370" s="208"/>
      <c r="K370" s="208"/>
      <c r="L370" s="207"/>
      <c r="M370" s="207"/>
      <c r="N370" s="236"/>
      <c r="O370" s="236"/>
      <c r="P370" s="207"/>
      <c r="Q370" s="207"/>
      <c r="R370" s="207"/>
    </row>
    <row r="371" spans="2:18" s="28" customFormat="1" ht="12.75">
      <c r="B371" s="258">
        <v>39965</v>
      </c>
      <c r="C371" s="202"/>
      <c r="D371" s="29">
        <v>50</v>
      </c>
      <c r="E371" s="29">
        <v>91.740029</v>
      </c>
      <c r="F371" s="29">
        <v>3</v>
      </c>
      <c r="G371" s="29">
        <v>0.14195</v>
      </c>
      <c r="H371" s="29">
        <v>0</v>
      </c>
      <c r="I371" s="29">
        <v>0</v>
      </c>
      <c r="J371" s="208"/>
      <c r="K371" s="208"/>
      <c r="L371" s="207"/>
      <c r="M371" s="207"/>
      <c r="N371" s="236"/>
      <c r="O371" s="236"/>
      <c r="P371" s="207"/>
      <c r="Q371" s="207"/>
      <c r="R371" s="207"/>
    </row>
    <row r="372" spans="2:18" s="28" customFormat="1" ht="12.75">
      <c r="B372" s="258">
        <v>39995</v>
      </c>
      <c r="C372" s="202"/>
      <c r="D372" s="29">
        <v>50</v>
      </c>
      <c r="E372" s="29">
        <v>91.718664</v>
      </c>
      <c r="F372" s="29">
        <v>1</v>
      </c>
      <c r="G372" s="29">
        <v>0.041832</v>
      </c>
      <c r="H372" s="29">
        <v>1</v>
      </c>
      <c r="I372" s="29">
        <v>0.09056</v>
      </c>
      <c r="J372" s="208"/>
      <c r="K372" s="208"/>
      <c r="L372" s="207"/>
      <c r="M372" s="207"/>
      <c r="N372" s="236"/>
      <c r="O372" s="236"/>
      <c r="P372" s="207"/>
      <c r="Q372" s="207"/>
      <c r="R372" s="207"/>
    </row>
    <row r="373" spans="2:18" s="28" customFormat="1" ht="12.75">
      <c r="B373" s="258">
        <v>40026</v>
      </c>
      <c r="C373" s="202"/>
      <c r="D373" s="29">
        <v>50</v>
      </c>
      <c r="E373" s="29">
        <v>91.875925</v>
      </c>
      <c r="F373" s="29">
        <v>3</v>
      </c>
      <c r="G373" s="29">
        <v>0.141948</v>
      </c>
      <c r="H373" s="29">
        <v>0</v>
      </c>
      <c r="I373" s="29">
        <v>0</v>
      </c>
      <c r="J373" s="208"/>
      <c r="K373" s="208"/>
      <c r="L373" s="207"/>
      <c r="M373" s="207"/>
      <c r="N373" s="236"/>
      <c r="O373" s="236"/>
      <c r="P373" s="207"/>
      <c r="Q373" s="207"/>
      <c r="R373" s="207"/>
    </row>
    <row r="374" spans="2:18" s="28" customFormat="1" ht="12.75">
      <c r="B374" s="258">
        <v>40057</v>
      </c>
      <c r="C374" s="202"/>
      <c r="D374" s="29">
        <v>50</v>
      </c>
      <c r="E374" s="29">
        <v>91.929053</v>
      </c>
      <c r="F374" s="29">
        <v>1</v>
      </c>
      <c r="G374" s="29">
        <v>0.04178</v>
      </c>
      <c r="H374" s="29">
        <v>0</v>
      </c>
      <c r="I374" s="29">
        <v>0</v>
      </c>
      <c r="J374" s="208"/>
      <c r="K374" s="208"/>
      <c r="L374" s="207"/>
      <c r="M374" s="207"/>
      <c r="N374" s="236"/>
      <c r="O374" s="236"/>
      <c r="P374" s="207"/>
      <c r="Q374" s="207"/>
      <c r="R374" s="207"/>
    </row>
    <row r="375" spans="2:18" s="28" customFormat="1" ht="12.75">
      <c r="B375" s="258">
        <v>40087</v>
      </c>
      <c r="C375" s="202"/>
      <c r="D375" s="29">
        <v>50</v>
      </c>
      <c r="E375" s="29">
        <v>92.507214</v>
      </c>
      <c r="F375" s="29">
        <v>2</v>
      </c>
      <c r="G375" s="29">
        <v>0.091619</v>
      </c>
      <c r="H375" s="29">
        <v>0</v>
      </c>
      <c r="I375" s="29">
        <v>0</v>
      </c>
      <c r="J375" s="208"/>
      <c r="K375" s="208"/>
      <c r="L375" s="207"/>
      <c r="M375" s="207"/>
      <c r="N375" s="236"/>
      <c r="O375" s="236"/>
      <c r="P375" s="207"/>
      <c r="Q375" s="207"/>
      <c r="R375" s="207"/>
    </row>
    <row r="376" spans="2:18" s="28" customFormat="1" ht="12.75">
      <c r="B376" s="258">
        <v>40118</v>
      </c>
      <c r="C376" s="202"/>
      <c r="D376" s="29">
        <v>50</v>
      </c>
      <c r="E376" s="29">
        <v>92.669436</v>
      </c>
      <c r="F376" s="29">
        <v>3</v>
      </c>
      <c r="G376" s="29">
        <v>0.162035</v>
      </c>
      <c r="H376" s="29">
        <v>0</v>
      </c>
      <c r="I376" s="29">
        <v>0</v>
      </c>
      <c r="J376" s="208"/>
      <c r="K376" s="208"/>
      <c r="L376" s="207"/>
      <c r="M376" s="207"/>
      <c r="N376" s="236"/>
      <c r="O376" s="236"/>
      <c r="P376" s="207"/>
      <c r="Q376" s="207"/>
      <c r="R376" s="207"/>
    </row>
    <row r="377" spans="2:18" s="28" customFormat="1" ht="12.75">
      <c r="B377" s="258">
        <v>40148</v>
      </c>
      <c r="C377" s="202"/>
      <c r="D377" s="29">
        <v>50</v>
      </c>
      <c r="E377" s="29">
        <v>71.720468</v>
      </c>
      <c r="F377" s="29">
        <v>2</v>
      </c>
      <c r="G377" s="29">
        <v>0.142028</v>
      </c>
      <c r="H377" s="29">
        <v>2</v>
      </c>
      <c r="I377" s="29">
        <v>2.086473</v>
      </c>
      <c r="J377" s="208"/>
      <c r="K377" s="208"/>
      <c r="L377" s="207"/>
      <c r="M377" s="207"/>
      <c r="N377" s="236"/>
      <c r="O377" s="236"/>
      <c r="P377" s="207"/>
      <c r="Q377" s="207"/>
      <c r="R377" s="207"/>
    </row>
    <row r="378" spans="2:18" s="28" customFormat="1" ht="12.75">
      <c r="B378" s="258">
        <v>40179</v>
      </c>
      <c r="C378" s="202"/>
      <c r="D378" s="29">
        <v>50</v>
      </c>
      <c r="E378" s="29">
        <v>71.720468</v>
      </c>
      <c r="F378" s="29">
        <v>2</v>
      </c>
      <c r="G378" s="29">
        <v>0.142028</v>
      </c>
      <c r="H378" s="29">
        <v>2</v>
      </c>
      <c r="I378" s="29">
        <v>2.086473</v>
      </c>
      <c r="J378" s="208"/>
      <c r="K378" s="208"/>
      <c r="L378" s="207"/>
      <c r="M378" s="207"/>
      <c r="N378" s="236"/>
      <c r="O378" s="236"/>
      <c r="P378" s="207"/>
      <c r="Q378" s="207"/>
      <c r="R378" s="207"/>
    </row>
    <row r="379" spans="2:18" s="28" customFormat="1" ht="12.75">
      <c r="B379" s="258">
        <v>40210</v>
      </c>
      <c r="C379" s="202"/>
      <c r="D379" s="29">
        <v>49</v>
      </c>
      <c r="E379" s="29">
        <v>71.854036</v>
      </c>
      <c r="F379" s="29">
        <v>1</v>
      </c>
      <c r="G379" s="29">
        <v>0.041707</v>
      </c>
      <c r="H379" s="29">
        <v>0</v>
      </c>
      <c r="I379" s="29">
        <v>0</v>
      </c>
      <c r="J379" s="208"/>
      <c r="K379" s="208"/>
      <c r="L379" s="207"/>
      <c r="M379" s="207"/>
      <c r="N379" s="236"/>
      <c r="O379" s="236"/>
      <c r="P379" s="207"/>
      <c r="Q379" s="207"/>
      <c r="R379" s="207"/>
    </row>
    <row r="380" spans="2:18" s="28" customFormat="1" ht="12.75">
      <c r="B380" s="258">
        <v>40238</v>
      </c>
      <c r="C380" s="202"/>
      <c r="D380" s="29">
        <v>49</v>
      </c>
      <c r="E380" s="29">
        <v>71.780548</v>
      </c>
      <c r="F380" s="29">
        <v>2</v>
      </c>
      <c r="G380" s="29">
        <v>0.141912</v>
      </c>
      <c r="H380" s="29">
        <v>1</v>
      </c>
      <c r="I380" s="29">
        <v>0.307537</v>
      </c>
      <c r="J380" s="208"/>
      <c r="K380" s="208"/>
      <c r="L380" s="207"/>
      <c r="M380" s="207"/>
      <c r="N380" s="236"/>
      <c r="O380" s="236"/>
      <c r="P380" s="207"/>
      <c r="Q380" s="207"/>
      <c r="R380" s="207"/>
    </row>
    <row r="381" spans="2:18" s="28" customFormat="1" ht="12.75">
      <c r="B381" s="258">
        <v>40269</v>
      </c>
      <c r="C381" s="202"/>
      <c r="D381" s="29">
        <v>49</v>
      </c>
      <c r="E381" s="29">
        <v>71.482618</v>
      </c>
      <c r="F381" s="29">
        <v>2</v>
      </c>
      <c r="G381" s="29">
        <v>0.1</v>
      </c>
      <c r="H381" s="29">
        <v>1</v>
      </c>
      <c r="I381" s="29">
        <v>0.705883</v>
      </c>
      <c r="J381" s="208"/>
      <c r="K381" s="208"/>
      <c r="L381" s="207"/>
      <c r="M381" s="207"/>
      <c r="N381" s="236"/>
      <c r="O381" s="236"/>
      <c r="P381" s="207"/>
      <c r="Q381" s="207"/>
      <c r="R381" s="207"/>
    </row>
    <row r="382" spans="2:18" s="28" customFormat="1" ht="12.75">
      <c r="B382" s="258">
        <v>40299</v>
      </c>
      <c r="C382" s="202"/>
      <c r="D382" s="29">
        <v>49</v>
      </c>
      <c r="E382" s="29">
        <v>71.577756</v>
      </c>
      <c r="F382" s="29">
        <v>2</v>
      </c>
      <c r="G382" s="29">
        <v>0.092082</v>
      </c>
      <c r="H382" s="29">
        <v>1</v>
      </c>
      <c r="I382" s="29">
        <v>0.116345</v>
      </c>
      <c r="J382" s="208"/>
      <c r="K382" s="208"/>
      <c r="L382" s="207"/>
      <c r="M382" s="207"/>
      <c r="N382" s="236"/>
      <c r="O382" s="236"/>
      <c r="P382" s="207"/>
      <c r="Q382" s="207"/>
      <c r="R382" s="207"/>
    </row>
    <row r="383" spans="2:18" s="28" customFormat="1" ht="12.75">
      <c r="B383" s="258">
        <v>40330</v>
      </c>
      <c r="C383" s="202"/>
      <c r="D383" s="29">
        <v>49</v>
      </c>
      <c r="E383" s="29">
        <v>71.708114</v>
      </c>
      <c r="F383" s="29">
        <v>2</v>
      </c>
      <c r="G383" s="29">
        <v>0.127292</v>
      </c>
      <c r="H383" s="29">
        <v>0</v>
      </c>
      <c r="I383" s="29">
        <v>0</v>
      </c>
      <c r="J383" s="208"/>
      <c r="K383" s="208"/>
      <c r="L383" s="207"/>
      <c r="M383" s="207"/>
      <c r="N383" s="236"/>
      <c r="O383" s="236"/>
      <c r="P383" s="207"/>
      <c r="Q383" s="207"/>
      <c r="R383" s="207"/>
    </row>
    <row r="384" spans="2:18" s="28" customFormat="1" ht="12.75">
      <c r="B384" s="258">
        <v>40360</v>
      </c>
      <c r="C384" s="202"/>
      <c r="D384" s="29">
        <v>49</v>
      </c>
      <c r="E384" s="29">
        <v>71.858429</v>
      </c>
      <c r="F384" s="29">
        <v>3</v>
      </c>
      <c r="G384" s="29">
        <v>0.142455</v>
      </c>
      <c r="H384" s="29">
        <v>0</v>
      </c>
      <c r="I384" s="29">
        <v>0</v>
      </c>
      <c r="J384" s="208"/>
      <c r="K384" s="208"/>
      <c r="L384" s="207"/>
      <c r="M384" s="207"/>
      <c r="N384" s="236"/>
      <c r="O384" s="236"/>
      <c r="P384" s="207"/>
      <c r="Q384" s="207"/>
      <c r="R384" s="207"/>
    </row>
    <row r="385" spans="2:18" s="28" customFormat="1" ht="12.75">
      <c r="B385" s="258">
        <v>40391</v>
      </c>
      <c r="C385" s="202"/>
      <c r="D385" s="29">
        <v>50</v>
      </c>
      <c r="E385" s="29">
        <v>74.529305</v>
      </c>
      <c r="F385" s="29">
        <v>4</v>
      </c>
      <c r="G385" s="29">
        <v>2.662463</v>
      </c>
      <c r="H385" s="29">
        <v>0</v>
      </c>
      <c r="I385" s="29">
        <v>0</v>
      </c>
      <c r="J385" s="208"/>
      <c r="K385" s="208"/>
      <c r="L385" s="207"/>
      <c r="M385" s="207"/>
      <c r="N385" s="236"/>
      <c r="O385" s="236"/>
      <c r="P385" s="207"/>
      <c r="Q385" s="207"/>
      <c r="R385" s="207"/>
    </row>
    <row r="386" spans="2:18" s="28" customFormat="1" ht="12.75">
      <c r="B386" s="258">
        <v>40422</v>
      </c>
      <c r="C386" s="202"/>
      <c r="D386" s="29">
        <v>50</v>
      </c>
      <c r="E386" s="29">
        <v>74.742771</v>
      </c>
      <c r="F386" s="29">
        <v>3</v>
      </c>
      <c r="G386" s="29">
        <v>0.172708</v>
      </c>
      <c r="H386" s="29">
        <v>0</v>
      </c>
      <c r="I386" s="29">
        <v>0</v>
      </c>
      <c r="J386" s="208"/>
      <c r="K386" s="208"/>
      <c r="L386" s="207"/>
      <c r="M386" s="207"/>
      <c r="N386" s="236"/>
      <c r="O386" s="236"/>
      <c r="P386" s="207"/>
      <c r="Q386" s="207"/>
      <c r="R386" s="207"/>
    </row>
    <row r="387" spans="2:18" s="28" customFormat="1" ht="12.75">
      <c r="B387" s="258">
        <v>40452</v>
      </c>
      <c r="C387" s="202"/>
      <c r="D387" s="29">
        <v>50</v>
      </c>
      <c r="E387" s="29">
        <v>75.21389</v>
      </c>
      <c r="F387" s="29">
        <v>3</v>
      </c>
      <c r="G387" s="29">
        <v>0.342669</v>
      </c>
      <c r="H387" s="29">
        <v>0</v>
      </c>
      <c r="I387" s="29">
        <v>0</v>
      </c>
      <c r="J387" s="208"/>
      <c r="K387" s="208"/>
      <c r="L387" s="207"/>
      <c r="M387" s="207"/>
      <c r="N387" s="236"/>
      <c r="O387" s="236"/>
      <c r="P387" s="207"/>
      <c r="Q387" s="207"/>
      <c r="R387" s="207"/>
    </row>
    <row r="388" spans="2:18" s="28" customFormat="1" ht="12.75">
      <c r="B388" s="258">
        <v>40483</v>
      </c>
      <c r="C388" s="202"/>
      <c r="D388" s="29">
        <v>50</v>
      </c>
      <c r="E388" s="29">
        <v>74.551674</v>
      </c>
      <c r="F388" s="29">
        <v>4</v>
      </c>
      <c r="G388" s="29">
        <v>1.032839</v>
      </c>
      <c r="H388" s="29">
        <v>2</v>
      </c>
      <c r="I388" s="29">
        <v>1.7</v>
      </c>
      <c r="J388" s="208"/>
      <c r="K388" s="208"/>
      <c r="L388" s="207"/>
      <c r="M388" s="207"/>
      <c r="N388" s="236"/>
      <c r="O388" s="236"/>
      <c r="P388" s="207"/>
      <c r="Q388" s="207"/>
      <c r="R388" s="207"/>
    </row>
    <row r="389" spans="2:18" s="28" customFormat="1" ht="12.75">
      <c r="B389" s="258">
        <v>40513</v>
      </c>
      <c r="C389" s="202"/>
      <c r="D389" s="29">
        <v>49</v>
      </c>
      <c r="E389" s="29">
        <v>60.150661</v>
      </c>
      <c r="F389" s="29">
        <v>2</v>
      </c>
      <c r="G389" s="29">
        <v>0.092882</v>
      </c>
      <c r="H389" s="29">
        <v>2</v>
      </c>
      <c r="I389" s="29">
        <v>12.512313</v>
      </c>
      <c r="J389" s="208"/>
      <c r="K389" s="208"/>
      <c r="L389" s="207"/>
      <c r="M389" s="207"/>
      <c r="N389" s="236"/>
      <c r="O389" s="236"/>
      <c r="P389" s="207"/>
      <c r="Q389" s="207"/>
      <c r="R389" s="207"/>
    </row>
    <row r="390" spans="2:18" s="28" customFormat="1" ht="12.75">
      <c r="B390" s="258">
        <v>40544</v>
      </c>
      <c r="C390" s="202"/>
      <c r="D390" s="29">
        <v>49</v>
      </c>
      <c r="E390" s="29">
        <v>60.194718</v>
      </c>
      <c r="F390" s="29">
        <v>1</v>
      </c>
      <c r="G390" s="29">
        <v>0.042925</v>
      </c>
      <c r="H390" s="29">
        <v>0</v>
      </c>
      <c r="I390" s="29">
        <v>0</v>
      </c>
      <c r="J390" s="208"/>
      <c r="K390" s="208"/>
      <c r="L390" s="207"/>
      <c r="M390" s="207"/>
      <c r="N390" s="236"/>
      <c r="O390" s="236"/>
      <c r="P390" s="207"/>
      <c r="Q390" s="207"/>
      <c r="R390" s="207"/>
    </row>
    <row r="391" spans="2:18" s="28" customFormat="1" ht="12.75">
      <c r="B391" s="258">
        <v>40575</v>
      </c>
      <c r="C391" s="202"/>
      <c r="D391" s="29">
        <v>49</v>
      </c>
      <c r="E391" s="29">
        <v>60.287689</v>
      </c>
      <c r="F391" s="29">
        <v>2</v>
      </c>
      <c r="G391" s="29">
        <v>0.092971</v>
      </c>
      <c r="H391" s="29">
        <v>0</v>
      </c>
      <c r="I391" s="29">
        <v>0</v>
      </c>
      <c r="J391" s="208"/>
      <c r="K391" s="208"/>
      <c r="L391" s="207"/>
      <c r="M391" s="207"/>
      <c r="N391" s="236"/>
      <c r="O391" s="236"/>
      <c r="P391" s="207"/>
      <c r="Q391" s="207"/>
      <c r="R391" s="207"/>
    </row>
    <row r="392" spans="2:18" s="28" customFormat="1" ht="12.75">
      <c r="B392" s="258">
        <v>40603</v>
      </c>
      <c r="C392" s="202"/>
      <c r="D392" s="29">
        <v>49</v>
      </c>
      <c r="E392" s="29">
        <v>60.381017</v>
      </c>
      <c r="F392" s="29">
        <v>2</v>
      </c>
      <c r="G392" s="29">
        <v>0.093098</v>
      </c>
      <c r="H392" s="29">
        <v>0</v>
      </c>
      <c r="I392" s="29">
        <v>0</v>
      </c>
      <c r="J392" s="208"/>
      <c r="K392" s="208"/>
      <c r="L392" s="207"/>
      <c r="M392" s="207"/>
      <c r="N392" s="236"/>
      <c r="O392" s="236"/>
      <c r="P392" s="207"/>
      <c r="Q392" s="207"/>
      <c r="R392" s="207"/>
    </row>
    <row r="393" spans="2:18" s="28" customFormat="1" ht="12.75">
      <c r="B393" s="258">
        <v>40634</v>
      </c>
      <c r="C393" s="29"/>
      <c r="D393" s="29">
        <v>49</v>
      </c>
      <c r="E393" s="29">
        <v>62.432871</v>
      </c>
      <c r="F393" s="273">
        <v>2</v>
      </c>
      <c r="G393" s="29">
        <v>0.093179</v>
      </c>
      <c r="H393" s="29">
        <v>0</v>
      </c>
      <c r="I393" s="29">
        <v>0</v>
      </c>
      <c r="J393" s="208"/>
      <c r="K393" s="208"/>
      <c r="L393" s="207"/>
      <c r="M393" s="207"/>
      <c r="N393" s="236"/>
      <c r="O393" s="236"/>
      <c r="P393" s="207"/>
      <c r="Q393" s="207"/>
      <c r="R393" s="207"/>
    </row>
    <row r="394" spans="2:18" s="28" customFormat="1" ht="12.75">
      <c r="B394" s="258">
        <v>40664</v>
      </c>
      <c r="C394" s="29"/>
      <c r="D394" s="29">
        <v>49</v>
      </c>
      <c r="E394" s="29">
        <v>62.679344</v>
      </c>
      <c r="F394" s="273">
        <v>2</v>
      </c>
      <c r="G394" s="29">
        <v>0.093531</v>
      </c>
      <c r="H394" s="29">
        <v>0</v>
      </c>
      <c r="I394" s="29">
        <v>0</v>
      </c>
      <c r="J394" s="208"/>
      <c r="K394" s="208"/>
      <c r="L394" s="207"/>
      <c r="M394" s="207"/>
      <c r="N394" s="236"/>
      <c r="O394" s="236"/>
      <c r="P394" s="207"/>
      <c r="Q394" s="207"/>
      <c r="R394" s="207"/>
    </row>
    <row r="395" spans="2:18" s="28" customFormat="1" ht="12.75">
      <c r="B395" s="258">
        <v>40695</v>
      </c>
      <c r="C395" s="29"/>
      <c r="D395" s="29">
        <v>49</v>
      </c>
      <c r="E395" s="29">
        <v>62.828244</v>
      </c>
      <c r="F395" s="273">
        <v>2</v>
      </c>
      <c r="G395" s="29">
        <v>0.145663</v>
      </c>
      <c r="H395" s="29">
        <v>0</v>
      </c>
      <c r="I395" s="29">
        <v>0</v>
      </c>
      <c r="J395" s="208"/>
      <c r="K395" s="208"/>
      <c r="L395" s="207"/>
      <c r="M395" s="207"/>
      <c r="N395" s="236"/>
      <c r="O395" s="236"/>
      <c r="P395" s="207"/>
      <c r="Q395" s="207"/>
      <c r="R395" s="207"/>
    </row>
    <row r="396" spans="2:24" s="236" customFormat="1" ht="12.75">
      <c r="B396" s="258">
        <v>40725</v>
      </c>
      <c r="C396" s="202"/>
      <c r="D396" s="29">
        <v>49</v>
      </c>
      <c r="E396" s="29">
        <v>62.922631</v>
      </c>
      <c r="F396" s="29">
        <v>2</v>
      </c>
      <c r="G396" s="29">
        <v>0.093826</v>
      </c>
      <c r="H396" s="29">
        <v>0</v>
      </c>
      <c r="I396" s="29">
        <v>0</v>
      </c>
      <c r="J396" s="234"/>
      <c r="K396" s="234"/>
      <c r="P396" s="207"/>
      <c r="Q396" s="207"/>
      <c r="R396" s="207"/>
      <c r="S396" s="207"/>
      <c r="T396" s="207"/>
      <c r="U396" s="207"/>
      <c r="V396" s="207"/>
      <c r="W396" s="207"/>
      <c r="X396" s="207"/>
    </row>
    <row r="397" spans="2:24" s="236" customFormat="1" ht="12.75">
      <c r="B397" s="258">
        <v>40756</v>
      </c>
      <c r="C397" s="202"/>
      <c r="D397" s="29">
        <v>49</v>
      </c>
      <c r="E397" s="29">
        <v>62.98343</v>
      </c>
      <c r="F397" s="29">
        <v>1</v>
      </c>
      <c r="G397" s="29">
        <v>0.043921</v>
      </c>
      <c r="H397" s="29">
        <v>0</v>
      </c>
      <c r="I397" s="29">
        <v>0</v>
      </c>
      <c r="J397" s="234"/>
      <c r="K397" s="234"/>
      <c r="P397" s="207"/>
      <c r="Q397" s="207"/>
      <c r="R397" s="207"/>
      <c r="S397" s="207"/>
      <c r="T397" s="207"/>
      <c r="U397" s="207"/>
      <c r="V397" s="207"/>
      <c r="W397" s="207"/>
      <c r="X397" s="207"/>
    </row>
    <row r="398" spans="2:24" s="236" customFormat="1" ht="12.75">
      <c r="B398" s="258">
        <v>40787</v>
      </c>
      <c r="C398" s="202"/>
      <c r="D398" s="29">
        <v>49</v>
      </c>
      <c r="E398" s="29">
        <v>63.076626</v>
      </c>
      <c r="F398" s="29">
        <v>1</v>
      </c>
      <c r="G398" s="29">
        <v>0.043964</v>
      </c>
      <c r="H398" s="29">
        <v>0</v>
      </c>
      <c r="I398" s="29">
        <v>0</v>
      </c>
      <c r="J398" s="234"/>
      <c r="K398" s="234"/>
      <c r="P398" s="207"/>
      <c r="Q398" s="207"/>
      <c r="R398" s="207"/>
      <c r="S398" s="207"/>
      <c r="T398" s="207"/>
      <c r="U398" s="207"/>
      <c r="V398" s="207"/>
      <c r="W398" s="207"/>
      <c r="X398" s="207"/>
    </row>
    <row r="399" spans="2:24" s="236" customFormat="1" ht="12.75">
      <c r="B399" s="258">
        <v>40817</v>
      </c>
      <c r="C399" s="202"/>
      <c r="D399" s="29">
        <v>49</v>
      </c>
      <c r="E399" s="29">
        <v>63.318664</v>
      </c>
      <c r="F399" s="29">
        <v>1</v>
      </c>
      <c r="G399" s="29">
        <v>0.044046</v>
      </c>
      <c r="H399" s="29">
        <v>0</v>
      </c>
      <c r="I399" s="29">
        <v>0</v>
      </c>
      <c r="J399" s="234"/>
      <c r="K399" s="234"/>
      <c r="P399" s="207"/>
      <c r="Q399" s="207"/>
      <c r="R399" s="207"/>
      <c r="S399" s="207"/>
      <c r="T399" s="207"/>
      <c r="U399" s="207"/>
      <c r="V399" s="207"/>
      <c r="W399" s="207"/>
      <c r="X399" s="207"/>
    </row>
    <row r="400" spans="2:24" s="236" customFormat="1" ht="12.75">
      <c r="B400" s="258">
        <v>40848</v>
      </c>
      <c r="C400" s="202"/>
      <c r="D400" s="29">
        <v>49</v>
      </c>
      <c r="E400" s="29">
        <v>63.370109</v>
      </c>
      <c r="F400" s="29">
        <v>1</v>
      </c>
      <c r="G400" s="29">
        <v>0.044279</v>
      </c>
      <c r="H400" s="29">
        <v>0</v>
      </c>
      <c r="I400" s="29">
        <v>0</v>
      </c>
      <c r="J400" s="234"/>
      <c r="K400" s="234"/>
      <c r="P400" s="207"/>
      <c r="Q400" s="207"/>
      <c r="R400" s="207"/>
      <c r="S400" s="207"/>
      <c r="T400" s="207"/>
      <c r="U400" s="207"/>
      <c r="V400" s="207"/>
      <c r="W400" s="207"/>
      <c r="X400" s="207"/>
    </row>
    <row r="401" spans="2:24" s="236" customFormat="1" ht="12.75">
      <c r="B401" s="258">
        <v>40878</v>
      </c>
      <c r="C401" s="202"/>
      <c r="D401" s="29">
        <v>49</v>
      </c>
      <c r="E401" s="29">
        <v>64.626017</v>
      </c>
      <c r="F401" s="29">
        <v>2</v>
      </c>
      <c r="G401" s="29">
        <v>1.244493</v>
      </c>
      <c r="H401" s="29">
        <v>0</v>
      </c>
      <c r="I401" s="29">
        <v>0</v>
      </c>
      <c r="J401" s="234"/>
      <c r="K401" s="234"/>
      <c r="P401" s="207"/>
      <c r="Q401" s="207"/>
      <c r="R401" s="207"/>
      <c r="S401" s="207"/>
      <c r="T401" s="207"/>
      <c r="U401" s="207"/>
      <c r="V401" s="207"/>
      <c r="W401" s="207"/>
      <c r="X401" s="207"/>
    </row>
    <row r="402" spans="2:24" s="236" customFormat="1" ht="12.75">
      <c r="B402" s="258">
        <v>40909</v>
      </c>
      <c r="C402" s="202"/>
      <c r="D402" s="29">
        <v>49</v>
      </c>
      <c r="E402" s="29">
        <v>64.131334</v>
      </c>
      <c r="F402" s="29">
        <v>2</v>
      </c>
      <c r="G402" s="29">
        <v>0.054635</v>
      </c>
      <c r="H402" s="29">
        <v>0</v>
      </c>
      <c r="I402" s="29">
        <v>0</v>
      </c>
      <c r="J402" s="234"/>
      <c r="K402" s="234"/>
      <c r="P402" s="207"/>
      <c r="Q402" s="207"/>
      <c r="R402" s="207"/>
      <c r="S402" s="207"/>
      <c r="T402" s="207"/>
      <c r="U402" s="207"/>
      <c r="V402" s="207"/>
      <c r="W402" s="207"/>
      <c r="X402" s="207"/>
    </row>
    <row r="403" spans="2:24" s="236" customFormat="1" ht="12.75">
      <c r="B403" s="258">
        <v>40940</v>
      </c>
      <c r="C403" s="202"/>
      <c r="D403" s="29">
        <v>49</v>
      </c>
      <c r="E403" s="29">
        <v>64.19623</v>
      </c>
      <c r="F403" s="29">
        <v>2</v>
      </c>
      <c r="G403" s="29">
        <v>0.064896</v>
      </c>
      <c r="H403" s="29">
        <v>0</v>
      </c>
      <c r="I403" s="29">
        <v>0</v>
      </c>
      <c r="J403" s="234"/>
      <c r="K403" s="234"/>
      <c r="P403" s="207"/>
      <c r="Q403" s="207"/>
      <c r="R403" s="207"/>
      <c r="S403" s="207"/>
      <c r="T403" s="207"/>
      <c r="U403" s="207"/>
      <c r="V403" s="207"/>
      <c r="W403" s="207"/>
      <c r="X403" s="207"/>
    </row>
    <row r="404" spans="2:24" s="236" customFormat="1" ht="12.75">
      <c r="B404" s="258">
        <v>40969</v>
      </c>
      <c r="C404" s="202"/>
      <c r="D404" s="29">
        <v>49</v>
      </c>
      <c r="E404" s="29">
        <v>67.599757</v>
      </c>
      <c r="F404" s="29">
        <v>4</v>
      </c>
      <c r="G404" s="29">
        <v>3.4032</v>
      </c>
      <c r="H404" s="29">
        <v>0</v>
      </c>
      <c r="I404" s="29">
        <v>0</v>
      </c>
      <c r="J404" s="234"/>
      <c r="K404" s="234"/>
      <c r="P404" s="207"/>
      <c r="Q404" s="207"/>
      <c r="R404" s="207"/>
      <c r="S404" s="207"/>
      <c r="T404" s="207"/>
      <c r="U404" s="207"/>
      <c r="V404" s="207"/>
      <c r="W404" s="207"/>
      <c r="X404" s="207"/>
    </row>
    <row r="405" spans="2:24" s="236" customFormat="1" ht="12.75">
      <c r="B405" s="258">
        <v>41000</v>
      </c>
      <c r="C405" s="202"/>
      <c r="D405" s="29">
        <v>49</v>
      </c>
      <c r="E405" s="29">
        <v>71.581344</v>
      </c>
      <c r="F405" s="29">
        <v>2</v>
      </c>
      <c r="G405" s="29">
        <v>1.171798</v>
      </c>
      <c r="H405" s="29">
        <v>0</v>
      </c>
      <c r="I405" s="29">
        <v>0</v>
      </c>
      <c r="J405" s="234"/>
      <c r="K405" s="234"/>
      <c r="P405" s="207"/>
      <c r="Q405" s="207"/>
      <c r="R405" s="207"/>
      <c r="S405" s="207"/>
      <c r="T405" s="207"/>
      <c r="U405" s="207"/>
      <c r="V405" s="207"/>
      <c r="W405" s="207"/>
      <c r="X405" s="207"/>
    </row>
    <row r="406" spans="2:24" s="236" customFormat="1" ht="12.75">
      <c r="B406" s="258">
        <v>41030</v>
      </c>
      <c r="C406" s="202"/>
      <c r="D406" s="29">
        <v>49</v>
      </c>
      <c r="E406" s="29">
        <v>72.781434</v>
      </c>
      <c r="F406" s="29">
        <v>2</v>
      </c>
      <c r="G406" s="29">
        <v>1.174772</v>
      </c>
      <c r="H406" s="29">
        <v>0</v>
      </c>
      <c r="I406" s="29">
        <v>0</v>
      </c>
      <c r="J406" s="234"/>
      <c r="K406" s="234"/>
      <c r="P406" s="207"/>
      <c r="Q406" s="207"/>
      <c r="R406" s="207"/>
      <c r="S406" s="207"/>
      <c r="T406" s="207"/>
      <c r="U406" s="207"/>
      <c r="V406" s="207"/>
      <c r="W406" s="207"/>
      <c r="X406" s="207"/>
    </row>
    <row r="407" spans="2:18" s="28" customFormat="1" ht="12.75">
      <c r="B407" s="258">
        <v>41061</v>
      </c>
      <c r="C407" s="202"/>
      <c r="D407" s="29">
        <v>49</v>
      </c>
      <c r="E407" s="29">
        <v>73.961412</v>
      </c>
      <c r="F407" s="29">
        <v>2</v>
      </c>
      <c r="G407" s="29">
        <v>1.176293</v>
      </c>
      <c r="H407" s="29">
        <v>0</v>
      </c>
      <c r="I407" s="29">
        <v>0</v>
      </c>
      <c r="J407" s="208"/>
      <c r="K407" s="208"/>
      <c r="L407" s="207"/>
      <c r="M407" s="207"/>
      <c r="N407" s="236"/>
      <c r="O407" s="236"/>
      <c r="P407" s="207"/>
      <c r="Q407" s="207"/>
      <c r="R407" s="207"/>
    </row>
    <row r="408" spans="2:18" s="28" customFormat="1" ht="12.75">
      <c r="B408" s="258">
        <v>41092</v>
      </c>
      <c r="C408" s="202"/>
      <c r="D408" s="29">
        <v>48</v>
      </c>
      <c r="E408" s="29">
        <v>75.13659</v>
      </c>
      <c r="F408" s="29">
        <v>2</v>
      </c>
      <c r="G408" s="29">
        <v>1.176618</v>
      </c>
      <c r="H408" s="29">
        <v>0</v>
      </c>
      <c r="I408" s="29">
        <v>0</v>
      </c>
      <c r="J408" s="208"/>
      <c r="K408" s="208"/>
      <c r="L408" s="207"/>
      <c r="M408" s="207"/>
      <c r="N408" s="236"/>
      <c r="O408" s="236"/>
      <c r="P408" s="207"/>
      <c r="Q408" s="207"/>
      <c r="R408" s="207"/>
    </row>
    <row r="409" spans="2:18" s="28" customFormat="1" ht="12.75">
      <c r="B409" s="258">
        <v>41124</v>
      </c>
      <c r="C409" s="202"/>
      <c r="D409" s="29">
        <v>48</v>
      </c>
      <c r="E409" s="29">
        <v>75.360425</v>
      </c>
      <c r="F409" s="29">
        <v>3</v>
      </c>
      <c r="G409" s="29">
        <v>0.208671</v>
      </c>
      <c r="H409" s="29">
        <v>0</v>
      </c>
      <c r="I409" s="29">
        <v>0</v>
      </c>
      <c r="J409" s="208"/>
      <c r="K409" s="208"/>
      <c r="L409" s="207"/>
      <c r="M409" s="207"/>
      <c r="N409" s="236"/>
      <c r="O409" s="236"/>
      <c r="P409" s="207"/>
      <c r="Q409" s="207"/>
      <c r="R409" s="207"/>
    </row>
    <row r="410" spans="2:18" s="28" customFormat="1" ht="12.75">
      <c r="B410" s="258">
        <v>41156</v>
      </c>
      <c r="C410" s="202"/>
      <c r="D410" s="29">
        <v>48</v>
      </c>
      <c r="E410" s="29">
        <v>75.452125</v>
      </c>
      <c r="F410" s="29">
        <v>1</v>
      </c>
      <c r="G410" s="29">
        <v>0.045122</v>
      </c>
      <c r="H410" s="29">
        <v>0</v>
      </c>
      <c r="I410" s="29">
        <v>0</v>
      </c>
      <c r="J410" s="208"/>
      <c r="K410" s="208"/>
      <c r="L410" s="207"/>
      <c r="M410" s="207"/>
      <c r="N410" s="236"/>
      <c r="O410" s="236"/>
      <c r="P410" s="207"/>
      <c r="Q410" s="207"/>
      <c r="R410" s="207"/>
    </row>
    <row r="411" spans="2:18" s="28" customFormat="1" ht="12.75">
      <c r="B411" s="318">
        <v>41188</v>
      </c>
      <c r="C411" s="320"/>
      <c r="D411" s="29">
        <v>48</v>
      </c>
      <c r="E411" s="29">
        <v>74.290566</v>
      </c>
      <c r="F411" s="29">
        <v>2</v>
      </c>
      <c r="G411" s="29">
        <v>0.065221</v>
      </c>
      <c r="H411" s="29">
        <v>0</v>
      </c>
      <c r="I411" s="29">
        <v>0</v>
      </c>
      <c r="J411" s="208"/>
      <c r="K411" s="208"/>
      <c r="L411" s="207"/>
      <c r="M411" s="207"/>
      <c r="N411" s="236"/>
      <c r="O411" s="236"/>
      <c r="P411" s="207"/>
      <c r="Q411" s="207"/>
      <c r="R411" s="207"/>
    </row>
    <row r="412" spans="2:18" s="28" customFormat="1" ht="12.75">
      <c r="B412" s="318">
        <v>41220</v>
      </c>
      <c r="C412" s="320"/>
      <c r="D412" s="29">
        <v>48</v>
      </c>
      <c r="E412" s="29">
        <v>74.285201</v>
      </c>
      <c r="F412" s="29">
        <v>1</v>
      </c>
      <c r="G412" s="29">
        <v>0.045571</v>
      </c>
      <c r="H412" s="29">
        <v>0</v>
      </c>
      <c r="I412" s="29">
        <v>0</v>
      </c>
      <c r="J412" s="208"/>
      <c r="K412" s="208"/>
      <c r="L412" s="207"/>
      <c r="M412" s="207"/>
      <c r="N412" s="236"/>
      <c r="O412" s="236"/>
      <c r="P412" s="207"/>
      <c r="Q412" s="207"/>
      <c r="R412" s="207"/>
    </row>
    <row r="413" spans="2:18" s="28" customFormat="1" ht="12.75">
      <c r="B413" s="318">
        <v>41252</v>
      </c>
      <c r="C413" s="320"/>
      <c r="D413" s="29">
        <v>48</v>
      </c>
      <c r="E413" s="29">
        <v>74.386826</v>
      </c>
      <c r="F413" s="29">
        <v>2</v>
      </c>
      <c r="G413" s="29">
        <v>0.095837</v>
      </c>
      <c r="H413" s="29">
        <v>0</v>
      </c>
      <c r="I413" s="29">
        <v>0</v>
      </c>
      <c r="J413" s="208"/>
      <c r="K413" s="208"/>
      <c r="L413" s="207"/>
      <c r="M413" s="207"/>
      <c r="N413" s="236"/>
      <c r="O413" s="236"/>
      <c r="P413" s="207"/>
      <c r="Q413" s="207"/>
      <c r="R413" s="207"/>
    </row>
    <row r="414" spans="2:18" s="28" customFormat="1" ht="12.75">
      <c r="B414" s="318">
        <v>41275</v>
      </c>
      <c r="C414" s="320"/>
      <c r="D414" s="29">
        <v>48</v>
      </c>
      <c r="E414" s="29">
        <v>74.428724</v>
      </c>
      <c r="F414" s="29">
        <v>1</v>
      </c>
      <c r="G414" s="29">
        <v>0.045615</v>
      </c>
      <c r="H414" s="29">
        <v>0</v>
      </c>
      <c r="I414" s="29">
        <v>0</v>
      </c>
      <c r="J414" s="208"/>
      <c r="K414" s="208"/>
      <c r="L414" s="207"/>
      <c r="M414" s="207"/>
      <c r="N414" s="236"/>
      <c r="O414" s="236"/>
      <c r="P414" s="207"/>
      <c r="Q414" s="207"/>
      <c r="R414" s="207"/>
    </row>
    <row r="415" spans="2:18" s="28" customFormat="1" ht="12.75">
      <c r="B415" s="318">
        <v>41306</v>
      </c>
      <c r="C415" s="320"/>
      <c r="D415" s="29">
        <v>48</v>
      </c>
      <c r="E415" s="29">
        <v>74.474339</v>
      </c>
      <c r="F415" s="29">
        <v>1</v>
      </c>
      <c r="G415" s="29">
        <v>0.045615</v>
      </c>
      <c r="H415" s="29">
        <v>0</v>
      </c>
      <c r="I415" s="29">
        <v>0</v>
      </c>
      <c r="J415" s="208"/>
      <c r="K415" s="208"/>
      <c r="L415" s="207"/>
      <c r="M415" s="207"/>
      <c r="N415" s="236"/>
      <c r="O415" s="236"/>
      <c r="P415" s="207"/>
      <c r="Q415" s="207"/>
      <c r="R415" s="207"/>
    </row>
    <row r="416" spans="2:18" s="28" customFormat="1" ht="12.75">
      <c r="B416" s="318">
        <v>41334</v>
      </c>
      <c r="C416" s="320"/>
      <c r="D416" s="29">
        <v>48</v>
      </c>
      <c r="E416" s="29">
        <v>75.692154</v>
      </c>
      <c r="F416" s="29">
        <v>3</v>
      </c>
      <c r="G416" s="29">
        <v>1.217627</v>
      </c>
      <c r="H416" s="29">
        <v>0</v>
      </c>
      <c r="I416" s="29">
        <v>0</v>
      </c>
      <c r="J416" s="208"/>
      <c r="K416" s="208"/>
      <c r="L416" s="207"/>
      <c r="M416" s="207"/>
      <c r="N416" s="236"/>
      <c r="O416" s="236"/>
      <c r="P416" s="207"/>
      <c r="Q416" s="207"/>
      <c r="R416" s="207"/>
    </row>
    <row r="417" spans="2:18" s="28" customFormat="1" ht="12.75">
      <c r="B417" s="318">
        <v>41365</v>
      </c>
      <c r="C417" s="320"/>
      <c r="D417" s="29">
        <v>48</v>
      </c>
      <c r="E417" s="29">
        <v>78.337</v>
      </c>
      <c r="F417" s="29">
        <v>4</v>
      </c>
      <c r="G417" s="29">
        <v>1.2891</v>
      </c>
      <c r="H417" s="29">
        <v>0</v>
      </c>
      <c r="I417" s="29">
        <v>0</v>
      </c>
      <c r="J417" s="208"/>
      <c r="K417" s="208"/>
      <c r="L417" s="207"/>
      <c r="M417" s="207"/>
      <c r="N417" s="236"/>
      <c r="O417" s="236"/>
      <c r="P417" s="207"/>
      <c r="Q417" s="207"/>
      <c r="R417" s="207"/>
    </row>
    <row r="418" spans="2:18" s="28" customFormat="1" ht="12.75">
      <c r="B418" s="318">
        <v>41395</v>
      </c>
      <c r="C418" s="320"/>
      <c r="D418" s="29">
        <v>48</v>
      </c>
      <c r="E418" s="29">
        <v>79.5872</v>
      </c>
      <c r="F418" s="29">
        <v>3</v>
      </c>
      <c r="G418" s="29">
        <v>1.2429</v>
      </c>
      <c r="H418" s="29">
        <v>0</v>
      </c>
      <c r="I418" s="29">
        <v>0</v>
      </c>
      <c r="J418" s="208"/>
      <c r="K418" s="208"/>
      <c r="L418" s="207"/>
      <c r="M418" s="207"/>
      <c r="N418" s="236"/>
      <c r="O418" s="236"/>
      <c r="P418" s="207"/>
      <c r="Q418" s="207"/>
      <c r="R418" s="207"/>
    </row>
    <row r="419" spans="2:18" s="28" customFormat="1" ht="12.75">
      <c r="B419" s="318">
        <v>41426</v>
      </c>
      <c r="C419" s="320"/>
      <c r="D419" s="29">
        <v>48</v>
      </c>
      <c r="E419" s="29">
        <v>80.8234</v>
      </c>
      <c r="F419" s="29">
        <v>3</v>
      </c>
      <c r="G419" s="29">
        <v>1.2349</v>
      </c>
      <c r="H419" s="29">
        <v>0</v>
      </c>
      <c r="I419" s="29">
        <v>0</v>
      </c>
      <c r="J419" s="208"/>
      <c r="K419" s="208"/>
      <c r="L419" s="207"/>
      <c r="M419" s="207"/>
      <c r="N419" s="236"/>
      <c r="O419" s="236"/>
      <c r="P419" s="207"/>
      <c r="Q419" s="207"/>
      <c r="R419" s="207"/>
    </row>
    <row r="420" spans="2:18" s="28" customFormat="1" ht="12.75">
      <c r="B420" s="318">
        <v>41456</v>
      </c>
      <c r="C420" s="320"/>
      <c r="D420" s="29">
        <v>48</v>
      </c>
      <c r="E420" s="29">
        <v>82.0619</v>
      </c>
      <c r="F420" s="29">
        <v>3</v>
      </c>
      <c r="G420" s="29">
        <v>1.2383</v>
      </c>
      <c r="H420" s="29">
        <v>0</v>
      </c>
      <c r="I420" s="29">
        <v>0</v>
      </c>
      <c r="J420" s="208"/>
      <c r="K420" s="208"/>
      <c r="L420" s="207"/>
      <c r="M420" s="207"/>
      <c r="N420" s="236"/>
      <c r="O420" s="236"/>
      <c r="P420" s="207"/>
      <c r="Q420" s="207"/>
      <c r="R420" s="207"/>
    </row>
    <row r="421" spans="2:18" s="28" customFormat="1" ht="12.75">
      <c r="B421" s="318">
        <v>41487</v>
      </c>
      <c r="C421" s="320"/>
      <c r="D421" s="29">
        <v>48</v>
      </c>
      <c r="E421" s="29">
        <v>83.2436</v>
      </c>
      <c r="F421" s="29">
        <v>2</v>
      </c>
      <c r="G421" s="29">
        <v>1.1933</v>
      </c>
      <c r="H421" s="29">
        <v>0</v>
      </c>
      <c r="I421" s="29">
        <v>0</v>
      </c>
      <c r="J421" s="208"/>
      <c r="K421" s="208"/>
      <c r="L421" s="207"/>
      <c r="M421" s="207"/>
      <c r="N421" s="236"/>
      <c r="O421" s="236"/>
      <c r="P421" s="207"/>
      <c r="Q421" s="207"/>
      <c r="R421" s="207"/>
    </row>
    <row r="422" spans="2:18" s="28" customFormat="1" ht="12.75">
      <c r="B422" s="318">
        <v>41518</v>
      </c>
      <c r="C422" s="320"/>
      <c r="D422" s="29">
        <v>48</v>
      </c>
      <c r="E422" s="29">
        <v>84.5602</v>
      </c>
      <c r="F422" s="29">
        <v>3</v>
      </c>
      <c r="G422" s="29">
        <v>1.248</v>
      </c>
      <c r="H422" s="29">
        <v>0</v>
      </c>
      <c r="I422" s="29">
        <v>0</v>
      </c>
      <c r="J422" s="208"/>
      <c r="K422" s="208"/>
      <c r="L422" s="207"/>
      <c r="M422" s="207"/>
      <c r="N422" s="236"/>
      <c r="O422" s="236"/>
      <c r="P422" s="207"/>
      <c r="Q422" s="207"/>
      <c r="R422" s="207"/>
    </row>
    <row r="423" spans="2:18" s="28" customFormat="1" ht="12.75">
      <c r="B423" s="272"/>
      <c r="C423" s="199"/>
      <c r="D423" s="30"/>
      <c r="E423" s="30"/>
      <c r="F423" s="30"/>
      <c r="G423" s="30"/>
      <c r="H423" s="30"/>
      <c r="I423" s="30"/>
      <c r="J423" s="208"/>
      <c r="K423" s="208"/>
      <c r="L423" s="207"/>
      <c r="M423" s="207"/>
      <c r="N423" s="236"/>
      <c r="O423" s="236"/>
      <c r="P423" s="207"/>
      <c r="Q423" s="207"/>
      <c r="R423" s="207"/>
    </row>
    <row r="424" spans="2:18" s="28" customFormat="1" ht="12.75">
      <c r="B424" s="272"/>
      <c r="C424" s="199"/>
      <c r="D424" s="30"/>
      <c r="E424" s="30"/>
      <c r="F424" s="30"/>
      <c r="G424" s="30"/>
      <c r="H424" s="30"/>
      <c r="I424" s="30"/>
      <c r="J424" s="208"/>
      <c r="K424" s="208"/>
      <c r="L424" s="207"/>
      <c r="M424" s="207"/>
      <c r="N424" s="236"/>
      <c r="O424" s="236"/>
      <c r="P424" s="207"/>
      <c r="Q424" s="207"/>
      <c r="R424" s="207"/>
    </row>
    <row r="425" spans="2:18" s="16" customFormat="1" ht="12.75">
      <c r="B425" s="299"/>
      <c r="C425" s="303"/>
      <c r="D425" s="304"/>
      <c r="E425" s="304"/>
      <c r="F425" s="304"/>
      <c r="G425" s="304"/>
      <c r="H425" s="304"/>
      <c r="I425" s="302"/>
      <c r="J425" s="297"/>
      <c r="K425" s="297"/>
      <c r="L425" s="298"/>
      <c r="M425" s="298"/>
      <c r="N425" s="262"/>
      <c r="O425" s="262"/>
      <c r="P425" s="298"/>
      <c r="Q425" s="298"/>
      <c r="R425" s="298"/>
    </row>
    <row r="426" spans="2:18" s="28" customFormat="1" ht="12.75">
      <c r="B426" s="204" t="s">
        <v>67</v>
      </c>
      <c r="C426" s="195"/>
      <c r="D426" s="31"/>
      <c r="E426" s="31"/>
      <c r="F426" s="31"/>
      <c r="G426" s="31"/>
      <c r="H426" s="31"/>
      <c r="I426" s="200"/>
      <c r="J426" s="208"/>
      <c r="K426" s="208"/>
      <c r="L426" s="207"/>
      <c r="M426" s="207"/>
      <c r="N426" s="236"/>
      <c r="O426" s="236"/>
      <c r="P426" s="207"/>
      <c r="Q426" s="207"/>
      <c r="R426" s="207"/>
    </row>
    <row r="427" spans="2:18" s="28" customFormat="1" ht="12.75">
      <c r="B427" s="195"/>
      <c r="C427" s="195"/>
      <c r="D427" s="31"/>
      <c r="E427" s="31"/>
      <c r="F427" s="31"/>
      <c r="G427" s="31"/>
      <c r="H427" s="31"/>
      <c r="I427" s="200"/>
      <c r="J427" s="208"/>
      <c r="K427" s="208"/>
      <c r="L427" s="207"/>
      <c r="M427" s="207"/>
      <c r="N427" s="236"/>
      <c r="O427" s="236"/>
      <c r="P427" s="207"/>
      <c r="Q427" s="207"/>
      <c r="R427" s="207"/>
    </row>
    <row r="428" spans="2:18" s="198" customFormat="1" ht="25.5">
      <c r="B428" s="196" t="s">
        <v>26</v>
      </c>
      <c r="C428" s="196"/>
      <c r="D428" s="197" t="s">
        <v>29</v>
      </c>
      <c r="E428" s="197" t="s">
        <v>0</v>
      </c>
      <c r="F428" s="197" t="s">
        <v>1</v>
      </c>
      <c r="G428" s="197" t="s">
        <v>2</v>
      </c>
      <c r="H428" s="197" t="s">
        <v>3</v>
      </c>
      <c r="I428" s="201" t="s">
        <v>4</v>
      </c>
      <c r="J428" s="250"/>
      <c r="K428" s="250"/>
      <c r="L428" s="251"/>
      <c r="M428" s="251"/>
      <c r="N428" s="280"/>
      <c r="O428" s="280"/>
      <c r="P428" s="251"/>
      <c r="Q428" s="251"/>
      <c r="R428" s="251"/>
    </row>
    <row r="429" spans="2:18" s="28" customFormat="1" ht="12.75" hidden="1">
      <c r="B429" s="258">
        <v>37469</v>
      </c>
      <c r="C429" s="199"/>
      <c r="D429" s="30">
        <v>66</v>
      </c>
      <c r="E429" s="30">
        <v>144.142248</v>
      </c>
      <c r="F429" s="30">
        <v>23</v>
      </c>
      <c r="G429" s="30">
        <v>4.792275</v>
      </c>
      <c r="H429" s="30">
        <v>0</v>
      </c>
      <c r="I429" s="30">
        <v>0</v>
      </c>
      <c r="J429" s="208"/>
      <c r="K429" s="208"/>
      <c r="L429" s="207"/>
      <c r="M429" s="207"/>
      <c r="N429" s="236"/>
      <c r="O429" s="236"/>
      <c r="P429" s="207"/>
      <c r="Q429" s="207"/>
      <c r="R429" s="207"/>
    </row>
    <row r="430" spans="2:18" s="28" customFormat="1" ht="12.75" hidden="1">
      <c r="B430" s="258">
        <v>37500</v>
      </c>
      <c r="C430" s="202"/>
      <c r="D430" s="29">
        <v>77</v>
      </c>
      <c r="E430" s="29">
        <v>197.436743</v>
      </c>
      <c r="F430" s="29">
        <v>22</v>
      </c>
      <c r="G430" s="29">
        <v>52.328593000000005</v>
      </c>
      <c r="H430" s="29">
        <v>0</v>
      </c>
      <c r="I430" s="29">
        <v>0</v>
      </c>
      <c r="J430" s="208"/>
      <c r="K430" s="208"/>
      <c r="L430" s="207"/>
      <c r="M430" s="207"/>
      <c r="N430" s="236"/>
      <c r="O430" s="236"/>
      <c r="P430" s="207"/>
      <c r="Q430" s="207"/>
      <c r="R430" s="207"/>
    </row>
    <row r="431" spans="2:18" s="28" customFormat="1" ht="12.75" hidden="1">
      <c r="B431" s="258">
        <v>37530</v>
      </c>
      <c r="C431" s="202"/>
      <c r="D431" s="29">
        <v>95</v>
      </c>
      <c r="E431" s="29">
        <v>208.659244</v>
      </c>
      <c r="F431" s="29">
        <v>30</v>
      </c>
      <c r="G431" s="29">
        <v>11.121237</v>
      </c>
      <c r="H431" s="29">
        <v>0</v>
      </c>
      <c r="I431" s="29">
        <v>0</v>
      </c>
      <c r="J431" s="208"/>
      <c r="K431" s="208"/>
      <c r="L431" s="207"/>
      <c r="M431" s="207"/>
      <c r="N431" s="236"/>
      <c r="O431" s="236"/>
      <c r="P431" s="207"/>
      <c r="Q431" s="207"/>
      <c r="R431" s="207"/>
    </row>
    <row r="432" spans="2:18" s="28" customFormat="1" ht="12.75" hidden="1">
      <c r="B432" s="258">
        <v>37561</v>
      </c>
      <c r="C432" s="202"/>
      <c r="D432" s="29">
        <v>107</v>
      </c>
      <c r="E432" s="29">
        <v>212.071875</v>
      </c>
      <c r="F432" s="29">
        <v>33</v>
      </c>
      <c r="G432" s="29">
        <v>3.363208</v>
      </c>
      <c r="H432" s="29">
        <v>0</v>
      </c>
      <c r="I432" s="29">
        <v>0</v>
      </c>
      <c r="J432" s="208"/>
      <c r="K432" s="208"/>
      <c r="L432" s="207"/>
      <c r="M432" s="207"/>
      <c r="N432" s="236"/>
      <c r="O432" s="236"/>
      <c r="P432" s="207"/>
      <c r="Q432" s="207"/>
      <c r="R432" s="207"/>
    </row>
    <row r="433" spans="2:18" s="28" customFormat="1" ht="12.75" hidden="1">
      <c r="B433" s="258">
        <v>37591</v>
      </c>
      <c r="C433" s="202"/>
      <c r="D433" s="29">
        <v>110</v>
      </c>
      <c r="E433" s="29">
        <v>220.983439</v>
      </c>
      <c r="F433" s="29">
        <v>49</v>
      </c>
      <c r="G433" s="29">
        <v>5.800562000000001</v>
      </c>
      <c r="H433" s="29">
        <v>0</v>
      </c>
      <c r="I433" s="29">
        <v>0</v>
      </c>
      <c r="J433" s="208"/>
      <c r="K433" s="208"/>
      <c r="L433" s="207"/>
      <c r="M433" s="207"/>
      <c r="N433" s="236"/>
      <c r="O433" s="236"/>
      <c r="P433" s="207"/>
      <c r="Q433" s="207"/>
      <c r="R433" s="207"/>
    </row>
    <row r="434" spans="2:18" s="28" customFormat="1" ht="12.75" hidden="1">
      <c r="B434" s="258">
        <v>37622</v>
      </c>
      <c r="C434" s="202"/>
      <c r="D434" s="29">
        <v>113</v>
      </c>
      <c r="E434" s="29">
        <v>229.78711700000002</v>
      </c>
      <c r="F434" s="29">
        <v>47</v>
      </c>
      <c r="G434" s="29">
        <v>6.484271</v>
      </c>
      <c r="H434" s="29">
        <v>0</v>
      </c>
      <c r="I434" s="29">
        <v>0</v>
      </c>
      <c r="J434" s="208"/>
      <c r="K434" s="208"/>
      <c r="L434" s="207"/>
      <c r="M434" s="207"/>
      <c r="N434" s="236"/>
      <c r="O434" s="236"/>
      <c r="P434" s="207"/>
      <c r="Q434" s="207"/>
      <c r="R434" s="207"/>
    </row>
    <row r="435" spans="2:18" s="28" customFormat="1" ht="12.75" hidden="1">
      <c r="B435" s="258">
        <v>37653</v>
      </c>
      <c r="C435" s="202"/>
      <c r="D435" s="29">
        <v>121</v>
      </c>
      <c r="E435" s="29">
        <v>249.62236600000003</v>
      </c>
      <c r="F435" s="29">
        <v>49</v>
      </c>
      <c r="G435" s="29">
        <v>3.52417</v>
      </c>
      <c r="H435" s="29">
        <v>0</v>
      </c>
      <c r="I435" s="29">
        <v>0</v>
      </c>
      <c r="J435" s="208"/>
      <c r="K435" s="208"/>
      <c r="L435" s="207"/>
      <c r="M435" s="207"/>
      <c r="N435" s="236"/>
      <c r="O435" s="236"/>
      <c r="P435" s="207"/>
      <c r="Q435" s="207"/>
      <c r="R435" s="207"/>
    </row>
    <row r="436" spans="2:18" s="28" customFormat="1" ht="12.75" hidden="1">
      <c r="B436" s="258">
        <v>37681</v>
      </c>
      <c r="C436" s="202"/>
      <c r="D436" s="29">
        <v>131</v>
      </c>
      <c r="E436" s="29">
        <v>262.05527700000005</v>
      </c>
      <c r="F436" s="29">
        <v>48</v>
      </c>
      <c r="G436" s="29">
        <v>6.553765</v>
      </c>
      <c r="H436" s="29">
        <v>0</v>
      </c>
      <c r="I436" s="29">
        <v>0</v>
      </c>
      <c r="J436" s="208"/>
      <c r="K436" s="208"/>
      <c r="L436" s="207"/>
      <c r="M436" s="207"/>
      <c r="N436" s="236"/>
      <c r="O436" s="236"/>
      <c r="P436" s="207"/>
      <c r="Q436" s="207"/>
      <c r="R436" s="207"/>
    </row>
    <row r="437" spans="2:18" s="28" customFormat="1" ht="12.75" hidden="1">
      <c r="B437" s="258">
        <v>37712</v>
      </c>
      <c r="C437" s="202"/>
      <c r="D437" s="29">
        <v>137</v>
      </c>
      <c r="E437" s="29">
        <v>313.92261300000007</v>
      </c>
      <c r="F437" s="29">
        <v>63</v>
      </c>
      <c r="G437" s="29">
        <v>47.233988</v>
      </c>
      <c r="H437" s="29">
        <v>0</v>
      </c>
      <c r="I437" s="29">
        <v>0</v>
      </c>
      <c r="J437" s="208"/>
      <c r="K437" s="208"/>
      <c r="L437" s="207"/>
      <c r="M437" s="207"/>
      <c r="N437" s="236"/>
      <c r="O437" s="236"/>
      <c r="P437" s="207"/>
      <c r="Q437" s="207"/>
      <c r="R437" s="207"/>
    </row>
    <row r="438" spans="2:18" s="28" customFormat="1" ht="12.75" hidden="1">
      <c r="B438" s="258">
        <v>37742</v>
      </c>
      <c r="C438" s="202"/>
      <c r="D438" s="29">
        <v>149</v>
      </c>
      <c r="E438" s="29">
        <v>318.02967500000005</v>
      </c>
      <c r="F438" s="29">
        <v>62</v>
      </c>
      <c r="G438" s="29">
        <v>5.141183</v>
      </c>
      <c r="H438" s="29">
        <v>0</v>
      </c>
      <c r="I438" s="29">
        <v>0</v>
      </c>
      <c r="J438" s="208"/>
      <c r="K438" s="208"/>
      <c r="L438" s="207"/>
      <c r="M438" s="207"/>
      <c r="N438" s="236"/>
      <c r="O438" s="236"/>
      <c r="P438" s="207"/>
      <c r="Q438" s="207"/>
      <c r="R438" s="207"/>
    </row>
    <row r="439" spans="2:18" s="28" customFormat="1" ht="12.75" hidden="1">
      <c r="B439" s="258">
        <v>37773</v>
      </c>
      <c r="C439" s="202"/>
      <c r="D439" s="29">
        <v>152</v>
      </c>
      <c r="E439" s="29">
        <v>301.12167500000004</v>
      </c>
      <c r="F439" s="29">
        <v>54</v>
      </c>
      <c r="G439" s="29">
        <v>4.253071</v>
      </c>
      <c r="H439" s="29">
        <v>0</v>
      </c>
      <c r="I439" s="29">
        <v>0</v>
      </c>
      <c r="J439" s="208"/>
      <c r="K439" s="208"/>
      <c r="L439" s="207"/>
      <c r="M439" s="207"/>
      <c r="N439" s="236"/>
      <c r="O439" s="236"/>
      <c r="P439" s="207"/>
      <c r="Q439" s="207"/>
      <c r="R439" s="207"/>
    </row>
    <row r="440" spans="2:18" s="28" customFormat="1" ht="12.75" hidden="1">
      <c r="B440" s="258">
        <v>37803</v>
      </c>
      <c r="C440" s="202"/>
      <c r="D440" s="29">
        <v>159</v>
      </c>
      <c r="E440" s="29">
        <v>305.30162000000007</v>
      </c>
      <c r="F440" s="29">
        <v>64</v>
      </c>
      <c r="G440" s="29">
        <v>4.80324</v>
      </c>
      <c r="H440" s="29">
        <v>0</v>
      </c>
      <c r="I440" s="29">
        <v>0</v>
      </c>
      <c r="J440" s="208"/>
      <c r="K440" s="208"/>
      <c r="L440" s="207"/>
      <c r="M440" s="207"/>
      <c r="N440" s="236"/>
      <c r="O440" s="236"/>
      <c r="P440" s="207"/>
      <c r="Q440" s="207"/>
      <c r="R440" s="207"/>
    </row>
    <row r="441" spans="2:18" s="28" customFormat="1" ht="12.75" hidden="1">
      <c r="B441" s="258">
        <v>37834</v>
      </c>
      <c r="C441" s="202"/>
      <c r="D441" s="29">
        <v>160</v>
      </c>
      <c r="E441" s="29">
        <v>311.366959</v>
      </c>
      <c r="F441" s="29">
        <v>63</v>
      </c>
      <c r="G441" s="29">
        <v>7.320895000000001</v>
      </c>
      <c r="H441" s="29">
        <v>0</v>
      </c>
      <c r="I441" s="29">
        <v>0</v>
      </c>
      <c r="J441" s="208"/>
      <c r="K441" s="208"/>
      <c r="L441" s="207"/>
      <c r="M441" s="207"/>
      <c r="N441" s="236"/>
      <c r="O441" s="236"/>
      <c r="P441" s="207"/>
      <c r="Q441" s="207"/>
      <c r="R441" s="207"/>
    </row>
    <row r="442" spans="2:18" s="28" customFormat="1" ht="12.75" hidden="1">
      <c r="B442" s="258">
        <v>37865</v>
      </c>
      <c r="C442" s="202"/>
      <c r="D442" s="29">
        <v>170</v>
      </c>
      <c r="E442" s="29">
        <v>272.854059</v>
      </c>
      <c r="F442" s="29">
        <v>55</v>
      </c>
      <c r="G442" s="29">
        <v>4.086061</v>
      </c>
      <c r="H442" s="29">
        <v>0</v>
      </c>
      <c r="I442" s="29">
        <v>0</v>
      </c>
      <c r="J442" s="208"/>
      <c r="K442" s="208"/>
      <c r="L442" s="207"/>
      <c r="M442" s="207"/>
      <c r="N442" s="236"/>
      <c r="O442" s="236"/>
      <c r="P442" s="207"/>
      <c r="Q442" s="207"/>
      <c r="R442" s="207"/>
    </row>
    <row r="443" spans="2:18" s="28" customFormat="1" ht="12.75" hidden="1">
      <c r="B443" s="258">
        <v>37895</v>
      </c>
      <c r="C443" s="202"/>
      <c r="D443" s="29">
        <v>173</v>
      </c>
      <c r="E443" s="29">
        <v>277.20442</v>
      </c>
      <c r="F443" s="29">
        <v>66</v>
      </c>
      <c r="G443" s="29">
        <v>5.089604</v>
      </c>
      <c r="H443" s="29">
        <v>0</v>
      </c>
      <c r="I443" s="29">
        <v>0</v>
      </c>
      <c r="J443" s="208"/>
      <c r="K443" s="208"/>
      <c r="L443" s="207"/>
      <c r="M443" s="207"/>
      <c r="N443" s="236"/>
      <c r="O443" s="236"/>
      <c r="P443" s="207"/>
      <c r="Q443" s="207"/>
      <c r="R443" s="207"/>
    </row>
    <row r="444" spans="2:18" s="28" customFormat="1" ht="12.75" hidden="1">
      <c r="B444" s="258">
        <v>37926</v>
      </c>
      <c r="C444" s="202"/>
      <c r="D444" s="29">
        <v>180</v>
      </c>
      <c r="E444" s="29">
        <v>202.080948</v>
      </c>
      <c r="F444" s="29">
        <v>57</v>
      </c>
      <c r="G444" s="29">
        <v>2.02</v>
      </c>
      <c r="H444" s="29">
        <v>0</v>
      </c>
      <c r="I444" s="29">
        <v>0</v>
      </c>
      <c r="J444" s="208"/>
      <c r="K444" s="208"/>
      <c r="L444" s="207"/>
      <c r="M444" s="207"/>
      <c r="N444" s="236"/>
      <c r="O444" s="236"/>
      <c r="P444" s="207"/>
      <c r="Q444" s="207"/>
      <c r="R444" s="207"/>
    </row>
    <row r="445" spans="2:18" s="28" customFormat="1" ht="12.75" hidden="1">
      <c r="B445" s="258">
        <v>37956</v>
      </c>
      <c r="C445" s="202"/>
      <c r="D445" s="29">
        <v>187</v>
      </c>
      <c r="E445" s="29">
        <v>186.26830800000002</v>
      </c>
      <c r="F445" s="29">
        <v>63</v>
      </c>
      <c r="G445" s="29">
        <v>4.381</v>
      </c>
      <c r="H445" s="29">
        <v>0</v>
      </c>
      <c r="I445" s="29">
        <v>0</v>
      </c>
      <c r="J445" s="208"/>
      <c r="K445" s="208"/>
      <c r="L445" s="207"/>
      <c r="M445" s="207"/>
      <c r="N445" s="236"/>
      <c r="O445" s="236"/>
      <c r="P445" s="207"/>
      <c r="Q445" s="207"/>
      <c r="R445" s="207"/>
    </row>
    <row r="446" spans="2:18" s="28" customFormat="1" ht="12.75" hidden="1">
      <c r="B446" s="258">
        <v>37987</v>
      </c>
      <c r="C446" s="202"/>
      <c r="D446" s="29">
        <v>184</v>
      </c>
      <c r="E446" s="29">
        <v>138.303077</v>
      </c>
      <c r="F446" s="29">
        <v>63</v>
      </c>
      <c r="G446" s="29">
        <v>1.931175</v>
      </c>
      <c r="H446" s="29">
        <v>0</v>
      </c>
      <c r="I446" s="29">
        <v>0</v>
      </c>
      <c r="J446" s="208"/>
      <c r="K446" s="208"/>
      <c r="L446" s="207"/>
      <c r="M446" s="207"/>
      <c r="N446" s="236"/>
      <c r="O446" s="236"/>
      <c r="P446" s="207"/>
      <c r="Q446" s="207"/>
      <c r="R446" s="207"/>
    </row>
    <row r="447" spans="2:18" s="28" customFormat="1" ht="12.75" hidden="1">
      <c r="B447" s="258">
        <v>38018</v>
      </c>
      <c r="C447" s="202"/>
      <c r="D447" s="29">
        <v>188</v>
      </c>
      <c r="E447" s="29">
        <v>133.688655</v>
      </c>
      <c r="F447" s="29">
        <v>55</v>
      </c>
      <c r="G447" s="29">
        <v>1.6</v>
      </c>
      <c r="H447" s="29">
        <v>0</v>
      </c>
      <c r="I447" s="29">
        <v>0</v>
      </c>
      <c r="J447" s="208"/>
      <c r="K447" s="208"/>
      <c r="L447" s="207"/>
      <c r="M447" s="207"/>
      <c r="N447" s="236"/>
      <c r="O447" s="236"/>
      <c r="P447" s="207"/>
      <c r="Q447" s="207"/>
      <c r="R447" s="207"/>
    </row>
    <row r="448" spans="2:18" s="28" customFormat="1" ht="12.75" hidden="1">
      <c r="B448" s="258">
        <v>38047</v>
      </c>
      <c r="C448" s="202"/>
      <c r="D448" s="29">
        <v>188</v>
      </c>
      <c r="E448" s="29">
        <v>131.74960900000002</v>
      </c>
      <c r="F448" s="29">
        <v>59</v>
      </c>
      <c r="G448" s="29">
        <v>1.562304</v>
      </c>
      <c r="H448" s="29">
        <v>0</v>
      </c>
      <c r="I448" s="29">
        <v>0</v>
      </c>
      <c r="J448" s="208"/>
      <c r="K448" s="208"/>
      <c r="L448" s="207"/>
      <c r="M448" s="207"/>
      <c r="N448" s="236"/>
      <c r="O448" s="236"/>
      <c r="P448" s="207"/>
      <c r="Q448" s="207"/>
      <c r="R448" s="207"/>
    </row>
    <row r="449" spans="2:18" s="28" customFormat="1" ht="12.75" hidden="1">
      <c r="B449" s="258">
        <v>38078</v>
      </c>
      <c r="C449" s="202"/>
      <c r="D449" s="29">
        <v>188</v>
      </c>
      <c r="E449" s="29">
        <v>130.064382</v>
      </c>
      <c r="F449" s="29">
        <v>56</v>
      </c>
      <c r="G449" s="29">
        <v>1.68</v>
      </c>
      <c r="H449" s="29">
        <v>0</v>
      </c>
      <c r="I449" s="29">
        <v>0</v>
      </c>
      <c r="J449" s="208"/>
      <c r="K449" s="208"/>
      <c r="L449" s="207"/>
      <c r="M449" s="207"/>
      <c r="N449" s="236"/>
      <c r="O449" s="236"/>
      <c r="P449" s="207"/>
      <c r="Q449" s="207"/>
      <c r="R449" s="207"/>
    </row>
    <row r="450" spans="2:18" s="28" customFormat="1" ht="12.75" hidden="1">
      <c r="B450" s="258">
        <v>38108</v>
      </c>
      <c r="C450" s="202"/>
      <c r="D450" s="29">
        <v>197</v>
      </c>
      <c r="E450" s="29">
        <v>126.19818200000002</v>
      </c>
      <c r="F450" s="29">
        <v>49</v>
      </c>
      <c r="G450" s="29">
        <v>1.46</v>
      </c>
      <c r="H450" s="29">
        <v>0</v>
      </c>
      <c r="I450" s="29">
        <v>0</v>
      </c>
      <c r="J450" s="208"/>
      <c r="K450" s="207"/>
      <c r="L450" s="207"/>
      <c r="M450" s="207"/>
      <c r="N450" s="236"/>
      <c r="O450" s="236"/>
      <c r="P450" s="207"/>
      <c r="Q450" s="207"/>
      <c r="R450" s="207"/>
    </row>
    <row r="451" spans="2:18" s="28" customFormat="1" ht="12.75" hidden="1">
      <c r="B451" s="258">
        <v>38139</v>
      </c>
      <c r="C451" s="202"/>
      <c r="D451" s="29">
        <v>196</v>
      </c>
      <c r="E451" s="29">
        <v>57.022555</v>
      </c>
      <c r="F451" s="29">
        <v>55</v>
      </c>
      <c r="G451" s="29">
        <v>1.573901</v>
      </c>
      <c r="H451" s="29">
        <v>0</v>
      </c>
      <c r="I451" s="29">
        <v>0</v>
      </c>
      <c r="J451" s="208"/>
      <c r="K451" s="208"/>
      <c r="L451" s="207"/>
      <c r="M451" s="207"/>
      <c r="N451" s="236"/>
      <c r="O451" s="236"/>
      <c r="P451" s="207"/>
      <c r="Q451" s="207"/>
      <c r="R451" s="207"/>
    </row>
    <row r="452" spans="2:18" s="28" customFormat="1" ht="12.75" hidden="1">
      <c r="B452" s="258">
        <v>38169</v>
      </c>
      <c r="C452" s="202"/>
      <c r="D452" s="29">
        <f aca="true" t="shared" si="4" ref="D452:I461">+D590+D728</f>
        <v>195</v>
      </c>
      <c r="E452" s="29">
        <f t="shared" si="4"/>
        <v>59</v>
      </c>
      <c r="F452" s="29">
        <f t="shared" si="4"/>
        <v>53</v>
      </c>
      <c r="G452" s="29">
        <f t="shared" si="4"/>
        <v>1</v>
      </c>
      <c r="H452" s="29">
        <f t="shared" si="4"/>
        <v>0</v>
      </c>
      <c r="I452" s="29">
        <f t="shared" si="4"/>
        <v>0</v>
      </c>
      <c r="J452" s="208"/>
      <c r="K452" s="208"/>
      <c r="L452" s="207"/>
      <c r="M452" s="207"/>
      <c r="N452" s="236"/>
      <c r="O452" s="236"/>
      <c r="P452" s="207"/>
      <c r="Q452" s="207"/>
      <c r="R452" s="207"/>
    </row>
    <row r="453" spans="2:18" s="28" customFormat="1" ht="12.75" hidden="1">
      <c r="B453" s="258">
        <v>38200</v>
      </c>
      <c r="C453" s="202"/>
      <c r="D453" s="29">
        <f t="shared" si="4"/>
        <v>192</v>
      </c>
      <c r="E453" s="29">
        <f t="shared" si="4"/>
        <v>60</v>
      </c>
      <c r="F453" s="29">
        <f t="shared" si="4"/>
        <v>50</v>
      </c>
      <c r="G453" s="29">
        <f t="shared" si="4"/>
        <v>3</v>
      </c>
      <c r="H453" s="29">
        <f t="shared" si="4"/>
        <v>0</v>
      </c>
      <c r="I453" s="29">
        <f t="shared" si="4"/>
        <v>0</v>
      </c>
      <c r="J453" s="208"/>
      <c r="K453" s="208"/>
      <c r="L453" s="207"/>
      <c r="M453" s="207"/>
      <c r="N453" s="236"/>
      <c r="O453" s="236"/>
      <c r="P453" s="207"/>
      <c r="Q453" s="207"/>
      <c r="R453" s="207"/>
    </row>
    <row r="454" spans="2:18" s="28" customFormat="1" ht="12.75" hidden="1">
      <c r="B454" s="258">
        <v>38231</v>
      </c>
      <c r="C454" s="202"/>
      <c r="D454" s="29">
        <f t="shared" si="4"/>
        <v>213</v>
      </c>
      <c r="E454" s="29">
        <f t="shared" si="4"/>
        <v>123</v>
      </c>
      <c r="F454" s="29">
        <f t="shared" si="4"/>
        <v>60</v>
      </c>
      <c r="G454" s="29">
        <f t="shared" si="4"/>
        <v>2</v>
      </c>
      <c r="H454" s="29">
        <f t="shared" si="4"/>
        <v>13</v>
      </c>
      <c r="I454" s="29">
        <f t="shared" si="4"/>
        <v>0</v>
      </c>
      <c r="J454" s="208"/>
      <c r="K454" s="208"/>
      <c r="L454" s="207"/>
      <c r="M454" s="207"/>
      <c r="N454" s="236"/>
      <c r="O454" s="236"/>
      <c r="P454" s="207"/>
      <c r="Q454" s="207"/>
      <c r="R454" s="207"/>
    </row>
    <row r="455" spans="2:18" s="28" customFormat="1" ht="12.75" hidden="1">
      <c r="B455" s="258">
        <v>38261</v>
      </c>
      <c r="C455" s="202"/>
      <c r="D455" s="29">
        <f t="shared" si="4"/>
        <v>188</v>
      </c>
      <c r="E455" s="29">
        <f t="shared" si="4"/>
        <v>61.971718</v>
      </c>
      <c r="F455" s="29">
        <f t="shared" si="4"/>
        <v>50</v>
      </c>
      <c r="G455" s="29">
        <f t="shared" si="4"/>
        <v>4.343827</v>
      </c>
      <c r="H455" s="29">
        <f t="shared" si="4"/>
        <v>0</v>
      </c>
      <c r="I455" s="29">
        <f t="shared" si="4"/>
        <v>0</v>
      </c>
      <c r="J455" s="208"/>
      <c r="K455" s="208"/>
      <c r="L455" s="207"/>
      <c r="M455" s="207"/>
      <c r="N455" s="236"/>
      <c r="O455" s="236"/>
      <c r="P455" s="207"/>
      <c r="Q455" s="207"/>
      <c r="R455" s="207"/>
    </row>
    <row r="456" spans="2:18" s="28" customFormat="1" ht="12.75" hidden="1">
      <c r="B456" s="258">
        <v>38292</v>
      </c>
      <c r="C456" s="202"/>
      <c r="D456" s="29">
        <f t="shared" si="4"/>
        <v>188</v>
      </c>
      <c r="E456" s="29">
        <f t="shared" si="4"/>
        <v>58.418631000000005</v>
      </c>
      <c r="F456" s="29">
        <f t="shared" si="4"/>
        <v>47</v>
      </c>
      <c r="G456" s="29">
        <f t="shared" si="4"/>
        <v>1.255</v>
      </c>
      <c r="H456" s="29">
        <f t="shared" si="4"/>
        <v>0</v>
      </c>
      <c r="I456" s="29">
        <f t="shared" si="4"/>
        <v>0</v>
      </c>
      <c r="J456" s="208"/>
      <c r="K456" s="208"/>
      <c r="L456" s="207"/>
      <c r="M456" s="207"/>
      <c r="N456" s="236"/>
      <c r="O456" s="236"/>
      <c r="P456" s="207"/>
      <c r="Q456" s="207"/>
      <c r="R456" s="207"/>
    </row>
    <row r="457" spans="2:18" s="28" customFormat="1" ht="12.75" hidden="1">
      <c r="B457" s="258">
        <v>38322</v>
      </c>
      <c r="C457" s="202"/>
      <c r="D457" s="29">
        <f t="shared" si="4"/>
        <v>184</v>
      </c>
      <c r="E457" s="29">
        <f t="shared" si="4"/>
        <v>58.889211</v>
      </c>
      <c r="F457" s="29">
        <f t="shared" si="4"/>
        <v>45</v>
      </c>
      <c r="G457" s="29">
        <f t="shared" si="4"/>
        <v>1.235</v>
      </c>
      <c r="H457" s="29">
        <f t="shared" si="4"/>
        <v>1</v>
      </c>
      <c r="I457" s="29">
        <f t="shared" si="4"/>
        <v>0.338404</v>
      </c>
      <c r="J457" s="208"/>
      <c r="K457" s="208"/>
      <c r="L457" s="207"/>
      <c r="M457" s="207"/>
      <c r="N457" s="236"/>
      <c r="O457" s="236"/>
      <c r="P457" s="207"/>
      <c r="Q457" s="207"/>
      <c r="R457" s="207"/>
    </row>
    <row r="458" spans="2:18" s="28" customFormat="1" ht="12.75" hidden="1">
      <c r="B458" s="258">
        <v>38353</v>
      </c>
      <c r="C458" s="202"/>
      <c r="D458" s="29">
        <f t="shared" si="4"/>
        <v>183</v>
      </c>
      <c r="E458" s="29">
        <f t="shared" si="4"/>
        <v>48.068175</v>
      </c>
      <c r="F458" s="29">
        <f t="shared" si="4"/>
        <v>43</v>
      </c>
      <c r="G458" s="29">
        <f t="shared" si="4"/>
        <v>1.216</v>
      </c>
      <c r="H458" s="29">
        <f t="shared" si="4"/>
        <v>0</v>
      </c>
      <c r="I458" s="29">
        <f t="shared" si="4"/>
        <v>0</v>
      </c>
      <c r="J458" s="208"/>
      <c r="K458" s="208"/>
      <c r="L458" s="207"/>
      <c r="M458" s="207"/>
      <c r="N458" s="236"/>
      <c r="O458" s="236"/>
      <c r="P458" s="207"/>
      <c r="Q458" s="207"/>
      <c r="R458" s="207"/>
    </row>
    <row r="459" spans="2:18" s="28" customFormat="1" ht="12.75" hidden="1">
      <c r="B459" s="258">
        <v>38384</v>
      </c>
      <c r="C459" s="202"/>
      <c r="D459" s="29">
        <f t="shared" si="4"/>
        <v>179</v>
      </c>
      <c r="E459" s="29">
        <f t="shared" si="4"/>
        <v>48.412014</v>
      </c>
      <c r="F459" s="29">
        <f t="shared" si="4"/>
        <v>45</v>
      </c>
      <c r="G459" s="29">
        <f t="shared" si="4"/>
        <v>1.397359</v>
      </c>
      <c r="H459" s="29">
        <f t="shared" si="4"/>
        <v>0</v>
      </c>
      <c r="I459" s="29">
        <f t="shared" si="4"/>
        <v>0</v>
      </c>
      <c r="J459" s="208"/>
      <c r="K459" s="208"/>
      <c r="L459" s="207"/>
      <c r="M459" s="207"/>
      <c r="N459" s="236"/>
      <c r="O459" s="236"/>
      <c r="P459" s="207"/>
      <c r="Q459" s="207"/>
      <c r="R459" s="207"/>
    </row>
    <row r="460" spans="2:18" s="28" customFormat="1" ht="12.75" hidden="1">
      <c r="B460" s="258">
        <v>38412</v>
      </c>
      <c r="C460" s="202"/>
      <c r="D460" s="29">
        <f t="shared" si="4"/>
        <v>177</v>
      </c>
      <c r="E460" s="29">
        <f t="shared" si="4"/>
        <v>50.006316</v>
      </c>
      <c r="F460" s="29">
        <f t="shared" si="4"/>
        <v>42</v>
      </c>
      <c r="G460" s="29">
        <f t="shared" si="4"/>
        <v>1.13</v>
      </c>
      <c r="H460" s="29">
        <f t="shared" si="4"/>
        <v>0</v>
      </c>
      <c r="I460" s="29">
        <f t="shared" si="4"/>
        <v>0</v>
      </c>
      <c r="J460" s="208"/>
      <c r="K460" s="208"/>
      <c r="L460" s="207"/>
      <c r="M460" s="207"/>
      <c r="N460" s="236"/>
      <c r="O460" s="236"/>
      <c r="P460" s="207"/>
      <c r="Q460" s="207"/>
      <c r="R460" s="207"/>
    </row>
    <row r="461" spans="2:18" s="28" customFormat="1" ht="12.75" hidden="1">
      <c r="B461" s="258">
        <v>38443</v>
      </c>
      <c r="C461" s="202"/>
      <c r="D461" s="29">
        <f t="shared" si="4"/>
        <v>176</v>
      </c>
      <c r="E461" s="29">
        <f t="shared" si="4"/>
        <v>53.402138</v>
      </c>
      <c r="F461" s="29">
        <f t="shared" si="4"/>
        <v>44</v>
      </c>
      <c r="G461" s="29">
        <f t="shared" si="4"/>
        <v>3.291494</v>
      </c>
      <c r="H461" s="29">
        <f t="shared" si="4"/>
        <v>0</v>
      </c>
      <c r="I461" s="29">
        <f t="shared" si="4"/>
        <v>0</v>
      </c>
      <c r="J461" s="208"/>
      <c r="K461" s="208"/>
      <c r="L461" s="207"/>
      <c r="M461" s="207"/>
      <c r="N461" s="236"/>
      <c r="O461" s="236"/>
      <c r="P461" s="207"/>
      <c r="Q461" s="207"/>
      <c r="R461" s="207"/>
    </row>
    <row r="462" spans="2:18" s="28" customFormat="1" ht="12.75" hidden="1">
      <c r="B462" s="258">
        <v>38473</v>
      </c>
      <c r="C462" s="202"/>
      <c r="D462" s="29">
        <f aca="true" t="shared" si="5" ref="D462:I471">+D600+D738</f>
        <v>174</v>
      </c>
      <c r="E462" s="29">
        <f t="shared" si="5"/>
        <v>53.017184</v>
      </c>
      <c r="F462" s="29">
        <f t="shared" si="5"/>
        <v>38</v>
      </c>
      <c r="G462" s="29">
        <f t="shared" si="5"/>
        <v>1.025</v>
      </c>
      <c r="H462" s="29">
        <f t="shared" si="5"/>
        <v>0</v>
      </c>
      <c r="I462" s="29">
        <f t="shared" si="5"/>
        <v>0</v>
      </c>
      <c r="J462" s="208"/>
      <c r="K462" s="208"/>
      <c r="L462" s="207"/>
      <c r="M462" s="207"/>
      <c r="N462" s="236"/>
      <c r="O462" s="236"/>
      <c r="P462" s="207"/>
      <c r="Q462" s="207"/>
      <c r="R462" s="207"/>
    </row>
    <row r="463" spans="2:18" s="28" customFormat="1" ht="12.75" hidden="1">
      <c r="B463" s="258">
        <v>38504</v>
      </c>
      <c r="C463" s="202"/>
      <c r="D463" s="29">
        <f t="shared" si="5"/>
        <v>173</v>
      </c>
      <c r="E463" s="29">
        <f t="shared" si="5"/>
        <v>53.509863</v>
      </c>
      <c r="F463" s="29">
        <f t="shared" si="5"/>
        <v>42</v>
      </c>
      <c r="G463" s="29">
        <f t="shared" si="5"/>
        <v>1.08572</v>
      </c>
      <c r="H463" s="29">
        <f t="shared" si="5"/>
        <v>0</v>
      </c>
      <c r="I463" s="29">
        <f t="shared" si="5"/>
        <v>0</v>
      </c>
      <c r="J463" s="208"/>
      <c r="K463" s="208"/>
      <c r="L463" s="207"/>
      <c r="M463" s="207"/>
      <c r="N463" s="236"/>
      <c r="O463" s="236"/>
      <c r="P463" s="207"/>
      <c r="Q463" s="207"/>
      <c r="R463" s="207"/>
    </row>
    <row r="464" spans="2:18" s="28" customFormat="1" ht="12.75" hidden="1">
      <c r="B464" s="258">
        <v>38534</v>
      </c>
      <c r="C464" s="202"/>
      <c r="D464" s="29">
        <f t="shared" si="5"/>
        <v>172</v>
      </c>
      <c r="E464" s="29">
        <f t="shared" si="5"/>
        <v>52.501708</v>
      </c>
      <c r="F464" s="29">
        <f t="shared" si="5"/>
        <v>40</v>
      </c>
      <c r="G464" s="29">
        <f t="shared" si="5"/>
        <v>1.055049</v>
      </c>
      <c r="H464" s="29">
        <f t="shared" si="5"/>
        <v>0</v>
      </c>
      <c r="I464" s="29">
        <f t="shared" si="5"/>
        <v>0</v>
      </c>
      <c r="J464" s="208"/>
      <c r="K464" s="208"/>
      <c r="L464" s="207"/>
      <c r="M464" s="207"/>
      <c r="N464" s="236"/>
      <c r="O464" s="236"/>
      <c r="P464" s="207"/>
      <c r="Q464" s="207"/>
      <c r="R464" s="207"/>
    </row>
    <row r="465" spans="2:18" s="28" customFormat="1" ht="12.75" hidden="1">
      <c r="B465" s="258">
        <v>38565</v>
      </c>
      <c r="C465" s="202"/>
      <c r="D465" s="29">
        <f t="shared" si="5"/>
        <v>172</v>
      </c>
      <c r="E465" s="29">
        <f t="shared" si="5"/>
        <v>53.536135</v>
      </c>
      <c r="F465" s="29">
        <f t="shared" si="5"/>
        <v>38</v>
      </c>
      <c r="G465" s="29">
        <f t="shared" si="5"/>
        <v>1.03</v>
      </c>
      <c r="H465" s="29">
        <f t="shared" si="5"/>
        <v>0</v>
      </c>
      <c r="I465" s="29">
        <f t="shared" si="5"/>
        <v>0</v>
      </c>
      <c r="J465" s="208"/>
      <c r="K465" s="208"/>
      <c r="L465" s="207"/>
      <c r="M465" s="207"/>
      <c r="N465" s="236"/>
      <c r="O465" s="236"/>
      <c r="P465" s="207"/>
      <c r="Q465" s="207"/>
      <c r="R465" s="207"/>
    </row>
    <row r="466" spans="2:18" s="28" customFormat="1" ht="12.75" hidden="1">
      <c r="B466" s="258">
        <v>38596</v>
      </c>
      <c r="C466" s="202"/>
      <c r="D466" s="29">
        <f t="shared" si="5"/>
        <v>171</v>
      </c>
      <c r="E466" s="29">
        <f t="shared" si="5"/>
        <v>51.095063</v>
      </c>
      <c r="F466" s="29">
        <f t="shared" si="5"/>
        <v>38</v>
      </c>
      <c r="G466" s="29">
        <f t="shared" si="5"/>
        <v>1.11</v>
      </c>
      <c r="H466" s="29">
        <f t="shared" si="5"/>
        <v>0</v>
      </c>
      <c r="I466" s="29">
        <f t="shared" si="5"/>
        <v>0</v>
      </c>
      <c r="J466" s="208"/>
      <c r="K466" s="208"/>
      <c r="L466" s="207"/>
      <c r="M466" s="207"/>
      <c r="N466" s="236"/>
      <c r="O466" s="236"/>
      <c r="P466" s="207"/>
      <c r="Q466" s="207"/>
      <c r="R466" s="207"/>
    </row>
    <row r="467" spans="2:18" s="28" customFormat="1" ht="12.75" hidden="1">
      <c r="B467" s="258">
        <v>38626</v>
      </c>
      <c r="C467" s="202"/>
      <c r="D467" s="29">
        <f t="shared" si="5"/>
        <v>171</v>
      </c>
      <c r="E467" s="29">
        <f t="shared" si="5"/>
        <v>51.37123</v>
      </c>
      <c r="F467" s="29">
        <f t="shared" si="5"/>
        <v>31</v>
      </c>
      <c r="G467" s="29">
        <f t="shared" si="5"/>
        <v>0.775</v>
      </c>
      <c r="H467" s="29">
        <f t="shared" si="5"/>
        <v>13</v>
      </c>
      <c r="I467" s="29">
        <f t="shared" si="5"/>
        <v>0.679709</v>
      </c>
      <c r="J467" s="208"/>
      <c r="K467" s="208"/>
      <c r="L467" s="207"/>
      <c r="M467" s="207"/>
      <c r="N467" s="236"/>
      <c r="O467" s="236"/>
      <c r="P467" s="207"/>
      <c r="Q467" s="207"/>
      <c r="R467" s="207"/>
    </row>
    <row r="468" spans="2:18" s="28" customFormat="1" ht="12.75" hidden="1">
      <c r="B468" s="258">
        <v>38657</v>
      </c>
      <c r="C468" s="202"/>
      <c r="D468" s="29">
        <f t="shared" si="5"/>
        <v>169</v>
      </c>
      <c r="E468" s="29">
        <f t="shared" si="5"/>
        <v>51.133171</v>
      </c>
      <c r="F468" s="29">
        <f t="shared" si="5"/>
        <v>31</v>
      </c>
      <c r="G468" s="29">
        <f t="shared" si="5"/>
        <v>0.7613</v>
      </c>
      <c r="H468" s="29">
        <f t="shared" si="5"/>
        <v>0</v>
      </c>
      <c r="I468" s="29">
        <f t="shared" si="5"/>
        <v>0</v>
      </c>
      <c r="J468" s="208"/>
      <c r="K468" s="208"/>
      <c r="L468" s="207"/>
      <c r="M468" s="207"/>
      <c r="N468" s="236"/>
      <c r="O468" s="236"/>
      <c r="P468" s="207"/>
      <c r="Q468" s="207"/>
      <c r="R468" s="207"/>
    </row>
    <row r="469" spans="2:18" s="28" customFormat="1" ht="12.75" hidden="1">
      <c r="B469" s="258">
        <v>38687</v>
      </c>
      <c r="C469" s="202"/>
      <c r="D469" s="29">
        <f t="shared" si="5"/>
        <v>169</v>
      </c>
      <c r="E469" s="29">
        <f t="shared" si="5"/>
        <v>49.487233</v>
      </c>
      <c r="F469" s="29">
        <f t="shared" si="5"/>
        <v>32</v>
      </c>
      <c r="G469" s="29">
        <f t="shared" si="5"/>
        <v>0.765</v>
      </c>
      <c r="H469" s="29">
        <f t="shared" si="5"/>
        <v>0</v>
      </c>
      <c r="I469" s="29">
        <f t="shared" si="5"/>
        <v>0</v>
      </c>
      <c r="J469" s="207"/>
      <c r="K469" s="207"/>
      <c r="L469" s="207"/>
      <c r="M469" s="207"/>
      <c r="N469" s="236"/>
      <c r="O469" s="236"/>
      <c r="P469" s="207"/>
      <c r="Q469" s="207"/>
      <c r="R469" s="207"/>
    </row>
    <row r="470" spans="2:18" s="28" customFormat="1" ht="12.75" hidden="1">
      <c r="B470" s="258">
        <v>38718</v>
      </c>
      <c r="C470" s="202"/>
      <c r="D470" s="29">
        <f t="shared" si="5"/>
        <v>168</v>
      </c>
      <c r="E470" s="29">
        <f t="shared" si="5"/>
        <v>50.196109</v>
      </c>
      <c r="F470" s="29">
        <f t="shared" si="5"/>
        <v>30</v>
      </c>
      <c r="G470" s="29">
        <f t="shared" si="5"/>
        <v>0.715</v>
      </c>
      <c r="H470" s="29">
        <f t="shared" si="5"/>
        <v>3</v>
      </c>
      <c r="I470" s="29">
        <f t="shared" si="5"/>
        <v>0.002472</v>
      </c>
      <c r="J470" s="208"/>
      <c r="K470" s="208"/>
      <c r="L470" s="207"/>
      <c r="M470" s="207"/>
      <c r="N470" s="236"/>
      <c r="O470" s="236"/>
      <c r="P470" s="207"/>
      <c r="Q470" s="207"/>
      <c r="R470" s="207"/>
    </row>
    <row r="471" spans="2:18" s="28" customFormat="1" ht="12.75" hidden="1">
      <c r="B471" s="258">
        <v>38749</v>
      </c>
      <c r="C471" s="202"/>
      <c r="D471" s="29">
        <f t="shared" si="5"/>
        <v>168</v>
      </c>
      <c r="E471" s="29">
        <f t="shared" si="5"/>
        <v>50.720714</v>
      </c>
      <c r="F471" s="29">
        <f t="shared" si="5"/>
        <v>31</v>
      </c>
      <c r="G471" s="29">
        <f t="shared" si="5"/>
        <v>0.79</v>
      </c>
      <c r="H471" s="29">
        <f t="shared" si="5"/>
        <v>5</v>
      </c>
      <c r="I471" s="29">
        <f t="shared" si="5"/>
        <v>0.308928</v>
      </c>
      <c r="J471" s="208"/>
      <c r="K471" s="208"/>
      <c r="L471" s="207"/>
      <c r="M471" s="207"/>
      <c r="N471" s="236"/>
      <c r="O471" s="236"/>
      <c r="P471" s="207"/>
      <c r="Q471" s="207"/>
      <c r="R471" s="207"/>
    </row>
    <row r="472" spans="2:18" s="28" customFormat="1" ht="12.75" hidden="1">
      <c r="B472" s="258">
        <v>38777</v>
      </c>
      <c r="C472" s="202"/>
      <c r="D472" s="29">
        <f aca="true" t="shared" si="6" ref="D472:I481">+D610+D748</f>
        <v>168</v>
      </c>
      <c r="E472" s="29">
        <f t="shared" si="6"/>
        <v>52.246136</v>
      </c>
      <c r="F472" s="29">
        <f t="shared" si="6"/>
        <v>33</v>
      </c>
      <c r="G472" s="29">
        <f t="shared" si="6"/>
        <v>0.755282</v>
      </c>
      <c r="H472" s="29">
        <f t="shared" si="6"/>
        <v>13</v>
      </c>
      <c r="I472" s="29">
        <f t="shared" si="6"/>
        <v>0.394823</v>
      </c>
      <c r="J472" s="208"/>
      <c r="K472" s="208"/>
      <c r="L472" s="207"/>
      <c r="M472" s="207"/>
      <c r="N472" s="236"/>
      <c r="O472" s="236"/>
      <c r="P472" s="207"/>
      <c r="Q472" s="207"/>
      <c r="R472" s="207"/>
    </row>
    <row r="473" spans="2:18" s="28" customFormat="1" ht="12.75" hidden="1">
      <c r="B473" s="258">
        <v>38808</v>
      </c>
      <c r="C473" s="202"/>
      <c r="D473" s="29">
        <f t="shared" si="6"/>
        <v>168</v>
      </c>
      <c r="E473" s="29">
        <f t="shared" si="6"/>
        <v>54.222673</v>
      </c>
      <c r="F473" s="29">
        <f t="shared" si="6"/>
        <v>33</v>
      </c>
      <c r="G473" s="29">
        <f t="shared" si="6"/>
        <v>3.296604</v>
      </c>
      <c r="H473" s="29">
        <f t="shared" si="6"/>
        <v>8</v>
      </c>
      <c r="I473" s="29">
        <f t="shared" si="6"/>
        <v>1.398598</v>
      </c>
      <c r="J473" s="208"/>
      <c r="K473" s="208"/>
      <c r="L473" s="207"/>
      <c r="M473" s="207"/>
      <c r="N473" s="236"/>
      <c r="O473" s="236"/>
      <c r="P473" s="207"/>
      <c r="Q473" s="207"/>
      <c r="R473" s="207"/>
    </row>
    <row r="474" spans="2:18" s="28" customFormat="1" ht="12.75" hidden="1">
      <c r="B474" s="258">
        <v>38838</v>
      </c>
      <c r="C474" s="202"/>
      <c r="D474" s="29">
        <f t="shared" si="6"/>
        <v>167</v>
      </c>
      <c r="E474" s="29">
        <f t="shared" si="6"/>
        <v>54.723964</v>
      </c>
      <c r="F474" s="29">
        <f t="shared" si="6"/>
        <v>28</v>
      </c>
      <c r="G474" s="29">
        <f t="shared" si="6"/>
        <v>0.725</v>
      </c>
      <c r="H474" s="29">
        <f t="shared" si="6"/>
        <v>7</v>
      </c>
      <c r="I474" s="29">
        <f t="shared" si="6"/>
        <v>0.42391</v>
      </c>
      <c r="J474" s="208"/>
      <c r="K474" s="208"/>
      <c r="L474" s="207"/>
      <c r="M474" s="207"/>
      <c r="N474" s="236"/>
      <c r="O474" s="236"/>
      <c r="P474" s="207"/>
      <c r="Q474" s="207"/>
      <c r="R474" s="207"/>
    </row>
    <row r="475" spans="2:18" s="28" customFormat="1" ht="12.75" hidden="1">
      <c r="B475" s="258">
        <v>38869</v>
      </c>
      <c r="C475" s="202"/>
      <c r="D475" s="29">
        <f t="shared" si="6"/>
        <v>166</v>
      </c>
      <c r="E475" s="29">
        <f t="shared" si="6"/>
        <v>55.872149</v>
      </c>
      <c r="F475" s="29">
        <f t="shared" si="6"/>
        <v>32</v>
      </c>
      <c r="G475" s="29">
        <f t="shared" si="6"/>
        <v>1.200031</v>
      </c>
      <c r="H475" s="29">
        <f t="shared" si="6"/>
        <v>8</v>
      </c>
      <c r="I475" s="29">
        <f t="shared" si="6"/>
        <v>0.032568</v>
      </c>
      <c r="J475" s="208"/>
      <c r="K475" s="208"/>
      <c r="L475" s="207"/>
      <c r="M475" s="207"/>
      <c r="N475" s="236"/>
      <c r="O475" s="236"/>
      <c r="P475" s="207"/>
      <c r="Q475" s="207"/>
      <c r="R475" s="207"/>
    </row>
    <row r="476" spans="2:18" s="28" customFormat="1" ht="12.75" hidden="1">
      <c r="B476" s="258">
        <v>38899</v>
      </c>
      <c r="C476" s="202"/>
      <c r="D476" s="29">
        <f t="shared" si="6"/>
        <v>165</v>
      </c>
      <c r="E476" s="29">
        <f t="shared" si="6"/>
        <v>57.210332</v>
      </c>
      <c r="F476" s="29">
        <f t="shared" si="6"/>
        <v>28</v>
      </c>
      <c r="G476" s="29">
        <f t="shared" si="6"/>
        <v>1.12</v>
      </c>
      <c r="H476" s="29">
        <f t="shared" si="6"/>
        <v>7</v>
      </c>
      <c r="I476" s="29">
        <f t="shared" si="6"/>
        <v>0.615422</v>
      </c>
      <c r="J476" s="208"/>
      <c r="K476" s="208"/>
      <c r="L476" s="207"/>
      <c r="M476" s="207"/>
      <c r="N476" s="236"/>
      <c r="O476" s="236"/>
      <c r="P476" s="207"/>
      <c r="Q476" s="207"/>
      <c r="R476" s="207"/>
    </row>
    <row r="477" spans="2:18" s="28" customFormat="1" ht="12.75" hidden="1">
      <c r="B477" s="258">
        <v>38930</v>
      </c>
      <c r="C477" s="202"/>
      <c r="D477" s="29">
        <f t="shared" si="6"/>
        <v>165</v>
      </c>
      <c r="E477" s="29">
        <f t="shared" si="6"/>
        <v>58.011826</v>
      </c>
      <c r="F477" s="29">
        <f t="shared" si="6"/>
        <v>26</v>
      </c>
      <c r="G477" s="29">
        <f t="shared" si="6"/>
        <v>0.71</v>
      </c>
      <c r="H477" s="29">
        <f t="shared" si="6"/>
        <v>0</v>
      </c>
      <c r="I477" s="29">
        <f t="shared" si="6"/>
        <v>0</v>
      </c>
      <c r="J477" s="208"/>
      <c r="K477" s="208"/>
      <c r="L477" s="207"/>
      <c r="M477" s="207"/>
      <c r="N477" s="236"/>
      <c r="O477" s="236"/>
      <c r="P477" s="207"/>
      <c r="Q477" s="207"/>
      <c r="R477" s="207"/>
    </row>
    <row r="478" spans="2:18" s="28" customFormat="1" ht="12.75" hidden="1">
      <c r="B478" s="258">
        <v>38961</v>
      </c>
      <c r="C478" s="202"/>
      <c r="D478" s="29">
        <f t="shared" si="6"/>
        <v>164</v>
      </c>
      <c r="E478" s="29">
        <f t="shared" si="6"/>
        <v>58.623474</v>
      </c>
      <c r="F478" s="29">
        <f t="shared" si="6"/>
        <v>28</v>
      </c>
      <c r="G478" s="29">
        <f t="shared" si="6"/>
        <v>0.765</v>
      </c>
      <c r="H478" s="29">
        <f t="shared" si="6"/>
        <v>8</v>
      </c>
      <c r="I478" s="29">
        <f t="shared" si="6"/>
        <v>0.039074</v>
      </c>
      <c r="J478" s="208"/>
      <c r="K478" s="208"/>
      <c r="L478" s="207"/>
      <c r="M478" s="207"/>
      <c r="N478" s="236"/>
      <c r="O478" s="236"/>
      <c r="P478" s="207"/>
      <c r="Q478" s="207"/>
      <c r="R478" s="207"/>
    </row>
    <row r="479" spans="2:18" s="28" customFormat="1" ht="12.75" hidden="1">
      <c r="B479" s="258">
        <v>38991</v>
      </c>
      <c r="C479" s="202"/>
      <c r="D479" s="29">
        <f t="shared" si="6"/>
        <v>164</v>
      </c>
      <c r="E479" s="29">
        <f t="shared" si="6"/>
        <v>59.59472100000001</v>
      </c>
      <c r="F479" s="29">
        <f t="shared" si="6"/>
        <v>25</v>
      </c>
      <c r="G479" s="29">
        <f t="shared" si="6"/>
        <v>0.695</v>
      </c>
      <c r="H479" s="29">
        <f t="shared" si="6"/>
        <v>0</v>
      </c>
      <c r="I479" s="29">
        <f t="shared" si="6"/>
        <v>0</v>
      </c>
      <c r="J479" s="208"/>
      <c r="K479" s="208"/>
      <c r="L479" s="207"/>
      <c r="M479" s="207"/>
      <c r="N479" s="236"/>
      <c r="O479" s="236"/>
      <c r="P479" s="207"/>
      <c r="Q479" s="207"/>
      <c r="R479" s="207"/>
    </row>
    <row r="480" spans="2:18" s="28" customFormat="1" ht="12.75" hidden="1">
      <c r="B480" s="258">
        <v>39022</v>
      </c>
      <c r="C480" s="202"/>
      <c r="D480" s="29">
        <f t="shared" si="6"/>
        <v>164</v>
      </c>
      <c r="E480" s="29">
        <f t="shared" si="6"/>
        <v>58.817665000000005</v>
      </c>
      <c r="F480" s="29">
        <f t="shared" si="6"/>
        <v>27</v>
      </c>
      <c r="G480" s="29">
        <f t="shared" si="6"/>
        <v>0.735</v>
      </c>
      <c r="H480" s="29">
        <f t="shared" si="6"/>
        <v>3</v>
      </c>
      <c r="I480" s="29">
        <f t="shared" si="6"/>
        <v>1.623469</v>
      </c>
      <c r="J480" s="208"/>
      <c r="K480" s="208"/>
      <c r="L480" s="207"/>
      <c r="M480" s="207"/>
      <c r="N480" s="236"/>
      <c r="O480" s="236"/>
      <c r="P480" s="207"/>
      <c r="Q480" s="207"/>
      <c r="R480" s="207"/>
    </row>
    <row r="481" spans="2:18" s="28" customFormat="1" ht="12.75" hidden="1">
      <c r="B481" s="258">
        <v>39052</v>
      </c>
      <c r="C481" s="202"/>
      <c r="D481" s="29">
        <f t="shared" si="6"/>
        <v>164</v>
      </c>
      <c r="E481" s="29">
        <f t="shared" si="6"/>
        <v>59.002263</v>
      </c>
      <c r="F481" s="29">
        <f t="shared" si="6"/>
        <v>27</v>
      </c>
      <c r="G481" s="29">
        <f t="shared" si="6"/>
        <v>0.76</v>
      </c>
      <c r="H481" s="29">
        <f t="shared" si="6"/>
        <v>9</v>
      </c>
      <c r="I481" s="29">
        <f t="shared" si="6"/>
        <v>0.386238</v>
      </c>
      <c r="J481" s="208"/>
      <c r="K481" s="208"/>
      <c r="L481" s="207"/>
      <c r="M481" s="207"/>
      <c r="N481" s="236"/>
      <c r="O481" s="236"/>
      <c r="P481" s="207"/>
      <c r="Q481" s="207"/>
      <c r="R481" s="207"/>
    </row>
    <row r="482" spans="2:18" s="28" customFormat="1" ht="12.75" hidden="1">
      <c r="B482" s="258">
        <v>39083</v>
      </c>
      <c r="C482" s="202"/>
      <c r="D482" s="29">
        <f aca="true" t="shared" si="7" ref="D482:I484">+D620+D758</f>
        <v>163</v>
      </c>
      <c r="E482" s="29">
        <f t="shared" si="7"/>
        <v>53.461423</v>
      </c>
      <c r="F482" s="29">
        <f t="shared" si="7"/>
        <v>24</v>
      </c>
      <c r="G482" s="29">
        <f t="shared" si="7"/>
        <v>0.675</v>
      </c>
      <c r="H482" s="29">
        <f t="shared" si="7"/>
        <v>3</v>
      </c>
      <c r="I482" s="29">
        <f t="shared" si="7"/>
        <v>6.21654</v>
      </c>
      <c r="J482" s="208"/>
      <c r="K482" s="208"/>
      <c r="L482" s="207"/>
      <c r="M482" s="207"/>
      <c r="N482" s="236"/>
      <c r="O482" s="236"/>
      <c r="P482" s="207"/>
      <c r="Q482" s="207"/>
      <c r="R482" s="207"/>
    </row>
    <row r="483" spans="2:18" s="28" customFormat="1" ht="12.75" hidden="1">
      <c r="B483" s="258">
        <v>39114</v>
      </c>
      <c r="C483" s="202"/>
      <c r="D483" s="29">
        <f t="shared" si="7"/>
        <v>163</v>
      </c>
      <c r="E483" s="29">
        <f t="shared" si="7"/>
        <v>54.247681</v>
      </c>
      <c r="F483" s="29">
        <f t="shared" si="7"/>
        <v>27</v>
      </c>
      <c r="G483" s="29">
        <f t="shared" si="7"/>
        <v>0.745</v>
      </c>
      <c r="H483" s="29">
        <f t="shared" si="7"/>
        <v>0</v>
      </c>
      <c r="I483" s="29">
        <f t="shared" si="7"/>
        <v>0</v>
      </c>
      <c r="J483" s="208"/>
      <c r="K483" s="208"/>
      <c r="L483" s="207"/>
      <c r="M483" s="207"/>
      <c r="N483" s="236"/>
      <c r="O483" s="236"/>
      <c r="P483" s="207"/>
      <c r="Q483" s="207"/>
      <c r="R483" s="207"/>
    </row>
    <row r="484" spans="2:18" s="28" customFormat="1" ht="12.75" hidden="1">
      <c r="B484" s="258">
        <v>39142</v>
      </c>
      <c r="C484" s="202"/>
      <c r="D484" s="29">
        <f t="shared" si="7"/>
        <v>161</v>
      </c>
      <c r="E484" s="29">
        <f t="shared" si="7"/>
        <v>53.38316</v>
      </c>
      <c r="F484" s="29">
        <f t="shared" si="7"/>
        <v>29</v>
      </c>
      <c r="G484" s="29">
        <f t="shared" si="7"/>
        <v>0.746196</v>
      </c>
      <c r="H484" s="29">
        <f t="shared" si="7"/>
        <v>5</v>
      </c>
      <c r="I484" s="29">
        <f t="shared" si="7"/>
        <v>2.165727</v>
      </c>
      <c r="J484" s="208"/>
      <c r="K484" s="208"/>
      <c r="L484" s="207"/>
      <c r="M484" s="207"/>
      <c r="N484" s="236"/>
      <c r="O484" s="236"/>
      <c r="P484" s="207"/>
      <c r="Q484" s="207"/>
      <c r="R484" s="207"/>
    </row>
    <row r="485" spans="2:18" s="28" customFormat="1" ht="12.75" hidden="1">
      <c r="B485" s="258">
        <v>39173</v>
      </c>
      <c r="C485" s="202"/>
      <c r="D485" s="29">
        <v>160</v>
      </c>
      <c r="E485" s="29">
        <v>56.724635</v>
      </c>
      <c r="F485" s="29">
        <v>26</v>
      </c>
      <c r="G485" s="29">
        <v>3.265551</v>
      </c>
      <c r="H485" s="29">
        <v>1</v>
      </c>
      <c r="I485" s="29">
        <v>0.005935</v>
      </c>
      <c r="J485" s="208"/>
      <c r="K485" s="208"/>
      <c r="L485" s="207"/>
      <c r="M485" s="207"/>
      <c r="N485" s="236"/>
      <c r="O485" s="236"/>
      <c r="P485" s="207"/>
      <c r="Q485" s="207"/>
      <c r="R485" s="207"/>
    </row>
    <row r="486" spans="2:18" s="28" customFormat="1" ht="12.75" hidden="1">
      <c r="B486" s="258">
        <v>39203</v>
      </c>
      <c r="C486" s="202"/>
      <c r="D486" s="29">
        <v>160</v>
      </c>
      <c r="E486" s="29">
        <v>57.185895</v>
      </c>
      <c r="F486" s="29">
        <v>23</v>
      </c>
      <c r="G486" s="29">
        <v>0.64</v>
      </c>
      <c r="H486" s="29">
        <v>4</v>
      </c>
      <c r="I486" s="29">
        <v>0.517647</v>
      </c>
      <c r="J486" s="208"/>
      <c r="K486" s="208"/>
      <c r="L486" s="207"/>
      <c r="M486" s="207"/>
      <c r="N486" s="236"/>
      <c r="O486" s="236"/>
      <c r="P486" s="207"/>
      <c r="Q486" s="207"/>
      <c r="R486" s="207"/>
    </row>
    <row r="487" spans="2:18" s="28" customFormat="1" ht="12.75" hidden="1">
      <c r="B487" s="258">
        <v>39234</v>
      </c>
      <c r="C487" s="202"/>
      <c r="D487" s="29">
        <v>160</v>
      </c>
      <c r="E487" s="29">
        <v>56.847848</v>
      </c>
      <c r="F487" s="29">
        <v>29</v>
      </c>
      <c r="G487" s="29">
        <v>0.795106</v>
      </c>
      <c r="H487" s="29">
        <v>2</v>
      </c>
      <c r="I487" s="29">
        <v>1.047059</v>
      </c>
      <c r="J487" s="208"/>
      <c r="K487" s="208"/>
      <c r="L487" s="207"/>
      <c r="M487" s="207"/>
      <c r="N487" s="236"/>
      <c r="O487" s="236"/>
      <c r="P487" s="207"/>
      <c r="Q487" s="207"/>
      <c r="R487" s="207"/>
    </row>
    <row r="488" spans="2:18" s="28" customFormat="1" ht="12.75" hidden="1">
      <c r="B488" s="258">
        <v>39264</v>
      </c>
      <c r="C488" s="202"/>
      <c r="D488" s="29">
        <v>159</v>
      </c>
      <c r="E488" s="29">
        <v>57.927463</v>
      </c>
      <c r="F488" s="29">
        <v>24</v>
      </c>
      <c r="G488" s="29">
        <v>0.69</v>
      </c>
      <c r="H488" s="29">
        <v>2</v>
      </c>
      <c r="I488" s="29">
        <v>0.235294</v>
      </c>
      <c r="J488" s="208"/>
      <c r="K488" s="208"/>
      <c r="L488" s="207"/>
      <c r="M488" s="207"/>
      <c r="N488" s="236"/>
      <c r="O488" s="236"/>
      <c r="P488" s="207"/>
      <c r="Q488" s="207"/>
      <c r="R488" s="207"/>
    </row>
    <row r="489" spans="2:18" s="28" customFormat="1" ht="12.75" hidden="1">
      <c r="B489" s="258">
        <v>39295</v>
      </c>
      <c r="C489" s="202"/>
      <c r="D489" s="29">
        <v>158</v>
      </c>
      <c r="E489" s="29">
        <v>58.725212</v>
      </c>
      <c r="F489" s="29">
        <v>26</v>
      </c>
      <c r="G489" s="29">
        <v>0.71</v>
      </c>
      <c r="H489" s="29">
        <v>0</v>
      </c>
      <c r="I489" s="29">
        <v>0</v>
      </c>
      <c r="J489" s="208"/>
      <c r="K489" s="208"/>
      <c r="L489" s="207"/>
      <c r="M489" s="207"/>
      <c r="N489" s="236"/>
      <c r="O489" s="236"/>
      <c r="P489" s="207"/>
      <c r="Q489" s="207"/>
      <c r="R489" s="207"/>
    </row>
    <row r="490" spans="2:18" s="28" customFormat="1" ht="12.75" hidden="1">
      <c r="B490" s="258">
        <v>39326</v>
      </c>
      <c r="C490" s="202"/>
      <c r="D490" s="29">
        <v>158</v>
      </c>
      <c r="E490" s="29">
        <v>58.457601</v>
      </c>
      <c r="F490" s="29">
        <v>24</v>
      </c>
      <c r="G490" s="29">
        <v>1.22</v>
      </c>
      <c r="H490" s="29">
        <v>8</v>
      </c>
      <c r="I490" s="29">
        <v>1.461006</v>
      </c>
      <c r="J490" s="208"/>
      <c r="K490" s="208"/>
      <c r="L490" s="207"/>
      <c r="M490" s="207"/>
      <c r="N490" s="236"/>
      <c r="O490" s="236"/>
      <c r="P490" s="207"/>
      <c r="Q490" s="207"/>
      <c r="R490" s="207"/>
    </row>
    <row r="491" spans="2:18" s="28" customFormat="1" ht="12.75" hidden="1">
      <c r="B491" s="258">
        <v>39356</v>
      </c>
      <c r="C491" s="202"/>
      <c r="D491" s="29">
        <v>158</v>
      </c>
      <c r="E491" s="29">
        <v>58.882762</v>
      </c>
      <c r="F491" s="29">
        <v>23</v>
      </c>
      <c r="G491" s="29">
        <v>0.66</v>
      </c>
      <c r="H491" s="29">
        <v>2</v>
      </c>
      <c r="I491" s="29">
        <v>0.646091</v>
      </c>
      <c r="J491" s="208"/>
      <c r="K491" s="208"/>
      <c r="L491" s="207"/>
      <c r="M491" s="207"/>
      <c r="N491" s="236"/>
      <c r="O491" s="236"/>
      <c r="P491" s="207"/>
      <c r="Q491" s="207"/>
      <c r="R491" s="207"/>
    </row>
    <row r="492" spans="2:18" s="28" customFormat="1" ht="12.75" hidden="1">
      <c r="B492" s="258">
        <v>39387</v>
      </c>
      <c r="C492" s="202"/>
      <c r="D492" s="29">
        <v>157</v>
      </c>
      <c r="E492" s="29">
        <v>54.662512</v>
      </c>
      <c r="F492" s="29">
        <v>22</v>
      </c>
      <c r="G492" s="29">
        <v>0.78</v>
      </c>
      <c r="H492" s="29">
        <v>5</v>
      </c>
      <c r="I492" s="29">
        <v>4.384543</v>
      </c>
      <c r="J492" s="208"/>
      <c r="K492" s="208"/>
      <c r="L492" s="207"/>
      <c r="M492" s="207"/>
      <c r="N492" s="236"/>
      <c r="O492" s="236"/>
      <c r="P492" s="207"/>
      <c r="Q492" s="207"/>
      <c r="R492" s="207"/>
    </row>
    <row r="493" spans="2:18" s="28" customFormat="1" ht="12.75" hidden="1">
      <c r="B493" s="258">
        <v>39417</v>
      </c>
      <c r="C493" s="202"/>
      <c r="D493" s="29">
        <v>157</v>
      </c>
      <c r="E493" s="29">
        <v>55.173668</v>
      </c>
      <c r="F493" s="29">
        <v>22</v>
      </c>
      <c r="G493" s="29">
        <v>0.73</v>
      </c>
      <c r="H493" s="29">
        <v>0</v>
      </c>
      <c r="I493" s="29">
        <v>0</v>
      </c>
      <c r="J493" s="208"/>
      <c r="K493" s="208"/>
      <c r="L493" s="207"/>
      <c r="M493" s="207"/>
      <c r="N493" s="236"/>
      <c r="O493" s="236"/>
      <c r="P493" s="207"/>
      <c r="Q493" s="207"/>
      <c r="R493" s="207"/>
    </row>
    <row r="494" spans="2:18" s="28" customFormat="1" ht="12.75">
      <c r="B494" s="258">
        <v>39448</v>
      </c>
      <c r="C494" s="202"/>
      <c r="D494" s="29">
        <v>157</v>
      </c>
      <c r="E494" s="29">
        <v>54.977854</v>
      </c>
      <c r="F494" s="29">
        <v>21</v>
      </c>
      <c r="G494" s="29">
        <v>0.67</v>
      </c>
      <c r="H494" s="29">
        <v>4</v>
      </c>
      <c r="I494" s="29">
        <v>0.865883</v>
      </c>
      <c r="J494" s="208"/>
      <c r="K494" s="208"/>
      <c r="L494" s="207"/>
      <c r="M494" s="207"/>
      <c r="N494" s="236"/>
      <c r="O494" s="236"/>
      <c r="P494" s="207"/>
      <c r="Q494" s="207"/>
      <c r="R494" s="207"/>
    </row>
    <row r="495" spans="2:18" s="28" customFormat="1" ht="12.75">
      <c r="B495" s="258">
        <v>39479</v>
      </c>
      <c r="C495" s="202"/>
      <c r="D495" s="29">
        <v>157</v>
      </c>
      <c r="E495" s="29">
        <v>55.598658</v>
      </c>
      <c r="F495" s="29">
        <v>19</v>
      </c>
      <c r="G495" s="29">
        <v>0.54</v>
      </c>
      <c r="H495" s="29">
        <v>0</v>
      </c>
      <c r="I495" s="29">
        <v>0</v>
      </c>
      <c r="J495" s="208"/>
      <c r="K495" s="208"/>
      <c r="L495" s="207"/>
      <c r="M495" s="207"/>
      <c r="N495" s="236"/>
      <c r="O495" s="236"/>
      <c r="P495" s="207"/>
      <c r="Q495" s="207"/>
      <c r="R495" s="207"/>
    </row>
    <row r="496" spans="2:18" s="28" customFormat="1" ht="12.75">
      <c r="B496" s="258">
        <v>39508</v>
      </c>
      <c r="C496" s="202"/>
      <c r="D496" s="29">
        <v>157</v>
      </c>
      <c r="E496" s="29">
        <v>57.12345</v>
      </c>
      <c r="F496" s="29">
        <v>18</v>
      </c>
      <c r="G496" s="29">
        <v>0.58</v>
      </c>
      <c r="H496" s="29">
        <v>0</v>
      </c>
      <c r="I496" s="29">
        <v>0</v>
      </c>
      <c r="J496" s="208"/>
      <c r="K496" s="208"/>
      <c r="L496" s="207"/>
      <c r="M496" s="207"/>
      <c r="N496" s="236"/>
      <c r="O496" s="236"/>
      <c r="P496" s="207"/>
      <c r="Q496" s="207"/>
      <c r="R496" s="207"/>
    </row>
    <row r="497" spans="2:18" s="28" customFormat="1" ht="12.75">
      <c r="B497" s="258">
        <v>39539</v>
      </c>
      <c r="C497" s="202"/>
      <c r="D497" s="29">
        <v>156</v>
      </c>
      <c r="E497" s="29">
        <v>60.819855</v>
      </c>
      <c r="F497" s="29">
        <v>21</v>
      </c>
      <c r="G497" s="29">
        <v>3.699397</v>
      </c>
      <c r="H497" s="29">
        <v>4</v>
      </c>
      <c r="I497" s="29">
        <v>0.271764</v>
      </c>
      <c r="J497" s="208"/>
      <c r="K497" s="208"/>
      <c r="L497" s="207"/>
      <c r="M497" s="207"/>
      <c r="N497" s="236"/>
      <c r="O497" s="236"/>
      <c r="P497" s="207"/>
      <c r="Q497" s="207"/>
      <c r="R497" s="207"/>
    </row>
    <row r="498" spans="2:18" s="28" customFormat="1" ht="12.75">
      <c r="B498" s="258">
        <v>39569</v>
      </c>
      <c r="C498" s="202"/>
      <c r="D498" s="29">
        <v>156</v>
      </c>
      <c r="E498" s="29">
        <v>62.546869</v>
      </c>
      <c r="F498" s="29">
        <v>18</v>
      </c>
      <c r="G498" s="29">
        <v>0.58</v>
      </c>
      <c r="H498" s="29">
        <v>0</v>
      </c>
      <c r="I498" s="29">
        <v>0</v>
      </c>
      <c r="J498" s="208"/>
      <c r="K498" s="208"/>
      <c r="L498" s="207"/>
      <c r="M498" s="207"/>
      <c r="N498" s="236"/>
      <c r="O498" s="236"/>
      <c r="P498" s="207"/>
      <c r="Q498" s="207"/>
      <c r="R498" s="207"/>
    </row>
    <row r="499" spans="2:18" s="28" customFormat="1" ht="12.75">
      <c r="B499" s="258">
        <v>39600</v>
      </c>
      <c r="C499" s="202"/>
      <c r="D499" s="29">
        <v>156</v>
      </c>
      <c r="E499" s="29">
        <v>63.089764</v>
      </c>
      <c r="F499" s="29">
        <v>17</v>
      </c>
      <c r="G499" s="29">
        <v>0.55</v>
      </c>
      <c r="H499" s="29">
        <v>0</v>
      </c>
      <c r="I499" s="29">
        <v>0</v>
      </c>
      <c r="J499" s="208"/>
      <c r="K499" s="208"/>
      <c r="L499" s="207"/>
      <c r="M499" s="207"/>
      <c r="N499" s="236"/>
      <c r="O499" s="236"/>
      <c r="P499" s="207"/>
      <c r="Q499" s="207"/>
      <c r="R499" s="207"/>
    </row>
    <row r="500" spans="2:18" s="28" customFormat="1" ht="12.75">
      <c r="B500" s="258">
        <v>39630</v>
      </c>
      <c r="C500" s="202"/>
      <c r="D500" s="29">
        <v>154</v>
      </c>
      <c r="E500" s="29">
        <v>65.20128</v>
      </c>
      <c r="F500" s="29">
        <v>19</v>
      </c>
      <c r="G500" s="29">
        <v>0.61</v>
      </c>
      <c r="H500" s="29">
        <v>0</v>
      </c>
      <c r="I500" s="29">
        <v>0</v>
      </c>
      <c r="J500" s="208"/>
      <c r="K500" s="208"/>
      <c r="L500" s="207"/>
      <c r="M500" s="207"/>
      <c r="N500" s="236"/>
      <c r="O500" s="236"/>
      <c r="P500" s="207"/>
      <c r="Q500" s="207"/>
      <c r="R500" s="207"/>
    </row>
    <row r="501" spans="2:18" s="28" customFormat="1" ht="12.75">
      <c r="B501" s="258">
        <v>39661</v>
      </c>
      <c r="C501" s="202"/>
      <c r="D501" s="29">
        <v>154</v>
      </c>
      <c r="E501" s="29">
        <v>64.361008</v>
      </c>
      <c r="F501" s="29">
        <v>19</v>
      </c>
      <c r="G501" s="29">
        <v>0.61</v>
      </c>
      <c r="H501" s="29">
        <v>2</v>
      </c>
      <c r="I501" s="29">
        <v>1.682353</v>
      </c>
      <c r="J501" s="208"/>
      <c r="K501" s="208"/>
      <c r="L501" s="207"/>
      <c r="M501" s="207"/>
      <c r="N501" s="236"/>
      <c r="O501" s="236"/>
      <c r="P501" s="207"/>
      <c r="Q501" s="207"/>
      <c r="R501" s="207"/>
    </row>
    <row r="502" spans="2:18" s="28" customFormat="1" ht="12.75">
      <c r="B502" s="258">
        <v>39692</v>
      </c>
      <c r="C502" s="202"/>
      <c r="D502" s="29">
        <v>154</v>
      </c>
      <c r="E502" s="29">
        <v>64.961378</v>
      </c>
      <c r="F502" s="29">
        <v>17</v>
      </c>
      <c r="G502" s="29">
        <v>0.62</v>
      </c>
      <c r="H502" s="29">
        <v>2</v>
      </c>
      <c r="I502" s="29">
        <v>0.052471</v>
      </c>
      <c r="J502" s="208"/>
      <c r="K502" s="208"/>
      <c r="L502" s="207"/>
      <c r="M502" s="207"/>
      <c r="N502" s="236"/>
      <c r="O502" s="236"/>
      <c r="P502" s="207"/>
      <c r="Q502" s="207"/>
      <c r="R502" s="207"/>
    </row>
    <row r="503" spans="2:18" s="28" customFormat="1" ht="12.75">
      <c r="B503" s="258">
        <v>39722</v>
      </c>
      <c r="C503" s="202"/>
      <c r="D503" s="29">
        <v>154</v>
      </c>
      <c r="E503" s="29">
        <v>66.354655</v>
      </c>
      <c r="F503" s="29">
        <v>20</v>
      </c>
      <c r="G503" s="29">
        <v>0.641919</v>
      </c>
      <c r="H503" s="29">
        <v>0</v>
      </c>
      <c r="I503" s="29">
        <v>0</v>
      </c>
      <c r="J503" s="208"/>
      <c r="K503" s="208"/>
      <c r="L503" s="207"/>
      <c r="M503" s="207"/>
      <c r="N503" s="236"/>
      <c r="O503" s="236"/>
      <c r="P503" s="207"/>
      <c r="Q503" s="207"/>
      <c r="R503" s="207"/>
    </row>
    <row r="504" spans="2:18" s="28" customFormat="1" ht="12.75">
      <c r="B504" s="258">
        <v>39753</v>
      </c>
      <c r="C504" s="202"/>
      <c r="D504" s="29">
        <v>154</v>
      </c>
      <c r="E504" s="29">
        <v>65.247185</v>
      </c>
      <c r="F504" s="29">
        <v>18</v>
      </c>
      <c r="G504" s="29">
        <v>0.538576</v>
      </c>
      <c r="H504" s="29">
        <v>2</v>
      </c>
      <c r="I504" s="29">
        <v>2.066</v>
      </c>
      <c r="J504" s="208"/>
      <c r="K504" s="208"/>
      <c r="L504" s="207"/>
      <c r="M504" s="207"/>
      <c r="N504" s="236"/>
      <c r="O504" s="236"/>
      <c r="P504" s="207"/>
      <c r="Q504" s="207"/>
      <c r="R504" s="207"/>
    </row>
    <row r="505" spans="2:18" s="28" customFormat="1" ht="12.75">
      <c r="B505" s="258">
        <v>39783</v>
      </c>
      <c r="C505" s="202"/>
      <c r="D505" s="29">
        <v>153</v>
      </c>
      <c r="E505" s="29">
        <v>65.707491</v>
      </c>
      <c r="F505" s="29">
        <v>15</v>
      </c>
      <c r="G505" s="29">
        <v>0.49</v>
      </c>
      <c r="H505" s="29">
        <v>0</v>
      </c>
      <c r="I505" s="29">
        <v>0</v>
      </c>
      <c r="J505" s="208"/>
      <c r="K505" s="208"/>
      <c r="L505" s="207"/>
      <c r="M505" s="207"/>
      <c r="N505" s="236"/>
      <c r="O505" s="236"/>
      <c r="P505" s="207"/>
      <c r="Q505" s="207"/>
      <c r="R505" s="207"/>
    </row>
    <row r="506" spans="2:18" s="28" customFormat="1" ht="12.75">
      <c r="B506" s="258">
        <v>39814</v>
      </c>
      <c r="C506" s="202"/>
      <c r="D506" s="29">
        <v>153</v>
      </c>
      <c r="E506" s="29">
        <v>66.352831</v>
      </c>
      <c r="F506" s="29">
        <v>19</v>
      </c>
      <c r="G506" s="29">
        <v>0.636424</v>
      </c>
      <c r="H506" s="29">
        <v>0</v>
      </c>
      <c r="I506" s="29">
        <v>0</v>
      </c>
      <c r="J506" s="208"/>
      <c r="K506" s="208"/>
      <c r="L506" s="207"/>
      <c r="M506" s="207"/>
      <c r="N506" s="236"/>
      <c r="O506" s="236"/>
      <c r="P506" s="207"/>
      <c r="Q506" s="207"/>
      <c r="R506" s="207"/>
    </row>
    <row r="507" spans="2:18" s="28" customFormat="1" ht="12.75">
      <c r="B507" s="258">
        <v>39845</v>
      </c>
      <c r="C507" s="202"/>
      <c r="D507" s="29">
        <v>153</v>
      </c>
      <c r="E507" s="29">
        <v>65.89103</v>
      </c>
      <c r="F507" s="29">
        <v>18</v>
      </c>
      <c r="G507" s="29">
        <v>0.576</v>
      </c>
      <c r="H507" s="29">
        <v>6</v>
      </c>
      <c r="I507" s="29">
        <v>1.03808</v>
      </c>
      <c r="J507" s="208"/>
      <c r="K507" s="208"/>
      <c r="L507" s="207"/>
      <c r="M507" s="207"/>
      <c r="N507" s="236"/>
      <c r="O507" s="236"/>
      <c r="P507" s="207"/>
      <c r="Q507" s="207"/>
      <c r="R507" s="207"/>
    </row>
    <row r="508" spans="2:18" s="28" customFormat="1" ht="12.75">
      <c r="B508" s="258">
        <v>39873</v>
      </c>
      <c r="C508" s="202"/>
      <c r="D508" s="29">
        <v>151</v>
      </c>
      <c r="E508" s="29">
        <v>66.346472</v>
      </c>
      <c r="F508" s="29">
        <v>20</v>
      </c>
      <c r="G508" s="29">
        <v>0.547632</v>
      </c>
      <c r="H508" s="29">
        <v>2</v>
      </c>
      <c r="I508" s="29">
        <v>0.966246</v>
      </c>
      <c r="J508" s="208"/>
      <c r="K508" s="208"/>
      <c r="L508" s="207"/>
      <c r="M508" s="207"/>
      <c r="N508" s="236"/>
      <c r="O508" s="236"/>
      <c r="P508" s="207"/>
      <c r="Q508" s="207"/>
      <c r="R508" s="207"/>
    </row>
    <row r="509" spans="2:18" s="28" customFormat="1" ht="12.75">
      <c r="B509" s="258">
        <v>39904</v>
      </c>
      <c r="C509" s="202"/>
      <c r="D509" s="29">
        <v>151</v>
      </c>
      <c r="E509" s="29">
        <v>89.190599</v>
      </c>
      <c r="F509" s="29">
        <v>22</v>
      </c>
      <c r="G509" s="29">
        <v>22.539636</v>
      </c>
      <c r="H509" s="29">
        <v>0</v>
      </c>
      <c r="I509" s="29">
        <v>0</v>
      </c>
      <c r="J509" s="208"/>
      <c r="K509" s="208"/>
      <c r="L509" s="207"/>
      <c r="M509" s="207"/>
      <c r="N509" s="236"/>
      <c r="O509" s="236"/>
      <c r="P509" s="207"/>
      <c r="Q509" s="207"/>
      <c r="R509" s="207"/>
    </row>
    <row r="510" spans="2:18" s="28" customFormat="1" ht="12.75">
      <c r="B510" s="258">
        <v>39934</v>
      </c>
      <c r="C510" s="202"/>
      <c r="D510" s="29">
        <v>151</v>
      </c>
      <c r="E510" s="29">
        <v>92.940444</v>
      </c>
      <c r="F510" s="29">
        <v>21</v>
      </c>
      <c r="G510" s="29">
        <v>2.700748</v>
      </c>
      <c r="H510" s="29">
        <v>0</v>
      </c>
      <c r="I510" s="29">
        <v>0</v>
      </c>
      <c r="J510" s="208"/>
      <c r="K510" s="208"/>
      <c r="L510" s="207"/>
      <c r="M510" s="207"/>
      <c r="N510" s="236"/>
      <c r="O510" s="236"/>
      <c r="P510" s="207"/>
      <c r="Q510" s="207"/>
      <c r="R510" s="207"/>
    </row>
    <row r="511" spans="2:18" s="28" customFormat="1" ht="12.75">
      <c r="B511" s="258">
        <v>39965</v>
      </c>
      <c r="C511" s="202"/>
      <c r="D511" s="29">
        <v>151</v>
      </c>
      <c r="E511" s="29">
        <v>70.803301</v>
      </c>
      <c r="F511" s="29">
        <v>18</v>
      </c>
      <c r="G511" s="29">
        <v>0.640059</v>
      </c>
      <c r="H511" s="29">
        <v>6</v>
      </c>
      <c r="I511" s="29">
        <v>22.839109</v>
      </c>
      <c r="J511" s="208"/>
      <c r="K511" s="208"/>
      <c r="L511" s="207"/>
      <c r="M511" s="207"/>
      <c r="N511" s="236"/>
      <c r="O511" s="236"/>
      <c r="P511" s="207"/>
      <c r="Q511" s="207"/>
      <c r="R511" s="207"/>
    </row>
    <row r="512" spans="2:18" s="28" customFormat="1" ht="12.75">
      <c r="B512" s="258">
        <v>39995</v>
      </c>
      <c r="C512" s="202"/>
      <c r="D512" s="29">
        <v>150</v>
      </c>
      <c r="E512" s="29">
        <v>71.972409</v>
      </c>
      <c r="F512" s="29">
        <v>17</v>
      </c>
      <c r="G512" s="29">
        <v>0.62</v>
      </c>
      <c r="H512" s="29">
        <v>0</v>
      </c>
      <c r="I512" s="29">
        <v>0</v>
      </c>
      <c r="J512" s="208"/>
      <c r="K512" s="208"/>
      <c r="L512" s="207"/>
      <c r="M512" s="207"/>
      <c r="N512" s="236"/>
      <c r="O512" s="236"/>
      <c r="P512" s="207"/>
      <c r="Q512" s="207"/>
      <c r="R512" s="207"/>
    </row>
    <row r="513" spans="2:18" s="28" customFormat="1" ht="12.75">
      <c r="B513" s="258">
        <v>40026</v>
      </c>
      <c r="C513" s="202"/>
      <c r="D513" s="29">
        <v>148</v>
      </c>
      <c r="E513" s="29">
        <v>72.551958</v>
      </c>
      <c r="F513" s="29">
        <v>17</v>
      </c>
      <c r="G513" s="29">
        <v>0.62</v>
      </c>
      <c r="H513" s="29">
        <v>0</v>
      </c>
      <c r="I513" s="29">
        <v>0</v>
      </c>
      <c r="J513" s="208"/>
      <c r="K513" s="208"/>
      <c r="L513" s="207"/>
      <c r="M513" s="207"/>
      <c r="N513" s="236"/>
      <c r="O513" s="236"/>
      <c r="P513" s="207"/>
      <c r="Q513" s="207"/>
      <c r="R513" s="207"/>
    </row>
    <row r="514" spans="2:18" s="28" customFormat="1" ht="12.75">
      <c r="B514" s="258">
        <v>40057</v>
      </c>
      <c r="C514" s="202"/>
      <c r="D514" s="29">
        <v>148</v>
      </c>
      <c r="E514" s="29">
        <v>73.098933</v>
      </c>
      <c r="F514" s="29">
        <v>16</v>
      </c>
      <c r="G514" s="29">
        <v>0.61</v>
      </c>
      <c r="H514" s="29">
        <v>0</v>
      </c>
      <c r="I514" s="29">
        <v>0</v>
      </c>
      <c r="J514" s="208"/>
      <c r="K514" s="208"/>
      <c r="L514" s="207"/>
      <c r="M514" s="207"/>
      <c r="N514" s="236"/>
      <c r="O514" s="236"/>
      <c r="P514" s="207"/>
      <c r="Q514" s="207"/>
      <c r="R514" s="207"/>
    </row>
    <row r="515" spans="2:18" s="28" customFormat="1" ht="12.75">
      <c r="B515" s="258">
        <v>40087</v>
      </c>
      <c r="C515" s="202"/>
      <c r="D515" s="29">
        <v>147</v>
      </c>
      <c r="E515" s="29">
        <v>73.391151</v>
      </c>
      <c r="F515" s="29">
        <v>16</v>
      </c>
      <c r="G515" s="29">
        <v>0.61</v>
      </c>
      <c r="H515" s="29">
        <v>2</v>
      </c>
      <c r="I515" s="29">
        <v>0.282864</v>
      </c>
      <c r="J515" s="208"/>
      <c r="K515" s="208"/>
      <c r="L515" s="207"/>
      <c r="M515" s="207"/>
      <c r="N515" s="236"/>
      <c r="O515" s="236"/>
      <c r="P515" s="207"/>
      <c r="Q515" s="207"/>
      <c r="R515" s="207"/>
    </row>
    <row r="516" spans="2:18" s="28" customFormat="1" ht="12.75">
      <c r="B516" s="258">
        <v>40118</v>
      </c>
      <c r="C516" s="202"/>
      <c r="D516" s="29">
        <v>147</v>
      </c>
      <c r="E516" s="29">
        <v>76.665941</v>
      </c>
      <c r="F516" s="29">
        <v>15</v>
      </c>
      <c r="G516" s="29">
        <v>3.610391</v>
      </c>
      <c r="H516" s="29">
        <v>1</v>
      </c>
      <c r="I516" s="29">
        <v>0.347824</v>
      </c>
      <c r="J516" s="208"/>
      <c r="K516" s="208"/>
      <c r="L516" s="207"/>
      <c r="M516" s="207"/>
      <c r="N516" s="236"/>
      <c r="O516" s="236"/>
      <c r="P516" s="207"/>
      <c r="Q516" s="207"/>
      <c r="R516" s="207"/>
    </row>
    <row r="517" spans="2:18" s="28" customFormat="1" ht="12.75">
      <c r="B517" s="258">
        <v>40148</v>
      </c>
      <c r="C517" s="202"/>
      <c r="D517" s="29">
        <v>147</v>
      </c>
      <c r="E517" s="29">
        <v>74.536365</v>
      </c>
      <c r="F517" s="29">
        <v>15</v>
      </c>
      <c r="G517" s="29">
        <v>0.6</v>
      </c>
      <c r="H517" s="29">
        <v>4</v>
      </c>
      <c r="I517" s="29">
        <v>2.692978</v>
      </c>
      <c r="J517" s="208"/>
      <c r="K517" s="208"/>
      <c r="L517" s="207"/>
      <c r="M517" s="207"/>
      <c r="N517" s="236"/>
      <c r="O517" s="236"/>
      <c r="P517" s="207"/>
      <c r="Q517" s="207"/>
      <c r="R517" s="207"/>
    </row>
    <row r="518" spans="2:18" s="28" customFormat="1" ht="12.75">
      <c r="B518" s="258">
        <v>40179</v>
      </c>
      <c r="C518" s="202"/>
      <c r="D518" s="29">
        <v>147</v>
      </c>
      <c r="E518" s="29">
        <v>75.148489</v>
      </c>
      <c r="F518" s="29">
        <v>15</v>
      </c>
      <c r="G518" s="29">
        <v>0.619434</v>
      </c>
      <c r="H518" s="29">
        <v>0</v>
      </c>
      <c r="I518" s="29">
        <v>0</v>
      </c>
      <c r="J518" s="208"/>
      <c r="K518" s="208"/>
      <c r="L518" s="207"/>
      <c r="M518" s="207"/>
      <c r="N518" s="236"/>
      <c r="O518" s="236"/>
      <c r="P518" s="207"/>
      <c r="Q518" s="207"/>
      <c r="R518" s="207"/>
    </row>
    <row r="519" spans="2:18" s="28" customFormat="1" ht="12.75">
      <c r="B519" s="258">
        <v>40210</v>
      </c>
      <c r="C519" s="202"/>
      <c r="D519" s="29">
        <v>146</v>
      </c>
      <c r="E519" s="29">
        <v>75.577406</v>
      </c>
      <c r="F519" s="29">
        <v>12</v>
      </c>
      <c r="G519" s="29">
        <v>0.48</v>
      </c>
      <c r="H519" s="29">
        <v>0</v>
      </c>
      <c r="I519" s="29">
        <v>0</v>
      </c>
      <c r="J519" s="208"/>
      <c r="K519" s="208"/>
      <c r="L519" s="207"/>
      <c r="M519" s="207"/>
      <c r="N519" s="236"/>
      <c r="O519" s="236"/>
      <c r="P519" s="207"/>
      <c r="Q519" s="207"/>
      <c r="R519" s="207"/>
    </row>
    <row r="520" spans="2:18" s="28" customFormat="1" ht="12.75">
      <c r="B520" s="258">
        <v>40238</v>
      </c>
      <c r="C520" s="202"/>
      <c r="D520" s="29">
        <v>146</v>
      </c>
      <c r="E520" s="29">
        <v>70.534299</v>
      </c>
      <c r="F520" s="29">
        <v>11</v>
      </c>
      <c r="G520" s="29">
        <v>0.45</v>
      </c>
      <c r="H520" s="29">
        <v>4</v>
      </c>
      <c r="I520" s="29">
        <v>5.832788</v>
      </c>
      <c r="J520" s="208"/>
      <c r="K520" s="208"/>
      <c r="L520" s="207"/>
      <c r="M520" s="207"/>
      <c r="N520" s="236"/>
      <c r="O520" s="236"/>
      <c r="P520" s="207"/>
      <c r="Q520" s="207"/>
      <c r="R520" s="207"/>
    </row>
    <row r="521" spans="2:18" s="28" customFormat="1" ht="12.75">
      <c r="B521" s="258">
        <v>40269</v>
      </c>
      <c r="C521" s="202"/>
      <c r="D521" s="29">
        <v>146</v>
      </c>
      <c r="E521" s="29">
        <v>74.126623</v>
      </c>
      <c r="F521" s="29">
        <v>13</v>
      </c>
      <c r="G521" s="29">
        <v>3.433111</v>
      </c>
      <c r="H521" s="29">
        <v>0</v>
      </c>
      <c r="I521" s="29">
        <v>0</v>
      </c>
      <c r="J521" s="208"/>
      <c r="K521" s="208"/>
      <c r="L521" s="207"/>
      <c r="M521" s="207"/>
      <c r="N521" s="236"/>
      <c r="O521" s="236"/>
      <c r="P521" s="207"/>
      <c r="Q521" s="207"/>
      <c r="R521" s="207"/>
    </row>
    <row r="522" spans="2:18" s="28" customFormat="1" ht="12.75">
      <c r="B522" s="258">
        <v>40299</v>
      </c>
      <c r="C522" s="202"/>
      <c r="D522" s="29">
        <v>146</v>
      </c>
      <c r="E522" s="29">
        <v>75.102813</v>
      </c>
      <c r="F522" s="29">
        <v>14</v>
      </c>
      <c r="G522" s="29">
        <v>0.51001</v>
      </c>
      <c r="H522" s="29">
        <v>0</v>
      </c>
      <c r="I522" s="29">
        <v>0</v>
      </c>
      <c r="J522" s="208"/>
      <c r="K522" s="208"/>
      <c r="L522" s="207"/>
      <c r="M522" s="207"/>
      <c r="N522" s="236"/>
      <c r="O522" s="236"/>
      <c r="P522" s="207"/>
      <c r="Q522" s="207"/>
      <c r="R522" s="207"/>
    </row>
    <row r="523" spans="2:18" s="28" customFormat="1" ht="12.75">
      <c r="B523" s="258">
        <v>40330</v>
      </c>
      <c r="C523" s="202"/>
      <c r="D523" s="29">
        <v>146</v>
      </c>
      <c r="E523" s="29">
        <v>75.624973</v>
      </c>
      <c r="F523" s="29">
        <v>13</v>
      </c>
      <c r="G523" s="29">
        <v>0.49</v>
      </c>
      <c r="H523" s="29">
        <v>2</v>
      </c>
      <c r="I523" s="29">
        <v>0.06</v>
      </c>
      <c r="J523" s="208"/>
      <c r="K523" s="208"/>
      <c r="L523" s="207"/>
      <c r="M523" s="207"/>
      <c r="N523" s="236"/>
      <c r="O523" s="236"/>
      <c r="P523" s="207"/>
      <c r="Q523" s="207"/>
      <c r="R523" s="207"/>
    </row>
    <row r="524" spans="2:18" s="28" customFormat="1" ht="12.75">
      <c r="B524" s="258">
        <v>40360</v>
      </c>
      <c r="C524" s="202"/>
      <c r="D524" s="29">
        <v>146</v>
      </c>
      <c r="E524" s="29">
        <v>74.666034</v>
      </c>
      <c r="F524" s="29">
        <v>16</v>
      </c>
      <c r="G524" s="29">
        <v>0.567</v>
      </c>
      <c r="H524" s="29">
        <v>2</v>
      </c>
      <c r="I524" s="29">
        <v>1.764706</v>
      </c>
      <c r="J524" s="208"/>
      <c r="K524" s="208"/>
      <c r="L524" s="207"/>
      <c r="M524" s="207"/>
      <c r="N524" s="236"/>
      <c r="O524" s="236"/>
      <c r="P524" s="207"/>
      <c r="Q524" s="207"/>
      <c r="R524" s="207"/>
    </row>
    <row r="525" spans="2:18" s="28" customFormat="1" ht="12.75">
      <c r="B525" s="258">
        <v>40391</v>
      </c>
      <c r="C525" s="202"/>
      <c r="D525" s="29">
        <v>146</v>
      </c>
      <c r="E525" s="29">
        <v>75.192764</v>
      </c>
      <c r="F525" s="29">
        <v>14</v>
      </c>
      <c r="G525" s="29">
        <v>0.52</v>
      </c>
      <c r="H525" s="29">
        <v>0</v>
      </c>
      <c r="I525" s="29">
        <v>0</v>
      </c>
      <c r="J525" s="208"/>
      <c r="K525" s="208"/>
      <c r="L525" s="207"/>
      <c r="M525" s="207"/>
      <c r="N525" s="236"/>
      <c r="O525" s="236"/>
      <c r="P525" s="207"/>
      <c r="Q525" s="207"/>
      <c r="R525" s="207"/>
    </row>
    <row r="526" spans="2:18" s="28" customFormat="1" ht="12.75">
      <c r="B526" s="258">
        <v>40422</v>
      </c>
      <c r="C526" s="202"/>
      <c r="D526" s="29">
        <v>146</v>
      </c>
      <c r="E526" s="29">
        <v>75.569537</v>
      </c>
      <c r="F526" s="29">
        <v>14</v>
      </c>
      <c r="G526" s="29">
        <v>0.52</v>
      </c>
      <c r="H526" s="29">
        <v>2</v>
      </c>
      <c r="I526" s="29">
        <v>0.170716</v>
      </c>
      <c r="J526" s="208"/>
      <c r="K526" s="208"/>
      <c r="L526" s="207"/>
      <c r="M526" s="207"/>
      <c r="N526" s="236"/>
      <c r="O526" s="236"/>
      <c r="P526" s="207"/>
      <c r="Q526" s="207"/>
      <c r="R526" s="207"/>
    </row>
    <row r="527" spans="2:18" s="28" customFormat="1" ht="12.75">
      <c r="B527" s="258">
        <v>40452</v>
      </c>
      <c r="C527" s="202"/>
      <c r="D527" s="29">
        <v>146</v>
      </c>
      <c r="E527" s="29">
        <v>76.660572</v>
      </c>
      <c r="F527" s="29">
        <v>15</v>
      </c>
      <c r="G527" s="29">
        <v>1.02</v>
      </c>
      <c r="H527" s="29">
        <v>0</v>
      </c>
      <c r="I527" s="29">
        <v>0</v>
      </c>
      <c r="J527" s="208"/>
      <c r="K527" s="208"/>
      <c r="L527" s="207"/>
      <c r="M527" s="207"/>
      <c r="N527" s="236"/>
      <c r="O527" s="236"/>
      <c r="P527" s="207"/>
      <c r="Q527" s="207"/>
      <c r="R527" s="207"/>
    </row>
    <row r="528" spans="2:18" s="28" customFormat="1" ht="12.75">
      <c r="B528" s="258">
        <v>40483</v>
      </c>
      <c r="C528" s="202"/>
      <c r="D528" s="29">
        <v>146</v>
      </c>
      <c r="E528" s="29">
        <v>74.696341</v>
      </c>
      <c r="F528" s="29">
        <v>16</v>
      </c>
      <c r="G528" s="29">
        <v>1.02</v>
      </c>
      <c r="H528" s="29">
        <v>1</v>
      </c>
      <c r="I528" s="29">
        <v>3.146793</v>
      </c>
      <c r="J528" s="208"/>
      <c r="K528" s="208"/>
      <c r="L528" s="207"/>
      <c r="M528" s="207"/>
      <c r="N528" s="236"/>
      <c r="O528" s="236"/>
      <c r="P528" s="207"/>
      <c r="Q528" s="207"/>
      <c r="R528" s="207"/>
    </row>
    <row r="529" spans="2:18" s="28" customFormat="1" ht="12.75">
      <c r="B529" s="258">
        <v>40513</v>
      </c>
      <c r="C529" s="202"/>
      <c r="D529" s="29">
        <v>146</v>
      </c>
      <c r="E529" s="29">
        <v>75.199828</v>
      </c>
      <c r="F529" s="29">
        <v>14</v>
      </c>
      <c r="G529" s="29">
        <v>0.52</v>
      </c>
      <c r="H529" s="29">
        <v>0</v>
      </c>
      <c r="I529" s="29">
        <v>0</v>
      </c>
      <c r="J529" s="208"/>
      <c r="K529" s="208"/>
      <c r="L529" s="207"/>
      <c r="M529" s="207"/>
      <c r="N529" s="236"/>
      <c r="O529" s="236"/>
      <c r="P529" s="207"/>
      <c r="Q529" s="207"/>
      <c r="R529" s="207"/>
    </row>
    <row r="530" spans="2:18" s="28" customFormat="1" ht="12.75">
      <c r="B530" s="258">
        <v>40544</v>
      </c>
      <c r="C530" s="202"/>
      <c r="D530" s="29">
        <v>146</v>
      </c>
      <c r="E530" s="29">
        <v>75.719867</v>
      </c>
      <c r="F530" s="29">
        <v>15</v>
      </c>
      <c r="G530" s="29">
        <v>0.526035</v>
      </c>
      <c r="H530" s="29">
        <v>0</v>
      </c>
      <c r="I530" s="29">
        <v>0</v>
      </c>
      <c r="J530" s="208"/>
      <c r="K530" s="208"/>
      <c r="L530" s="207"/>
      <c r="M530" s="207"/>
      <c r="N530" s="236"/>
      <c r="O530" s="236"/>
      <c r="P530" s="207"/>
      <c r="Q530" s="207"/>
      <c r="R530" s="207"/>
    </row>
    <row r="531" spans="2:18" s="28" customFormat="1" ht="12.75">
      <c r="B531" s="258">
        <v>40575</v>
      </c>
      <c r="C531" s="202"/>
      <c r="D531" s="29">
        <v>145</v>
      </c>
      <c r="E531" s="29">
        <v>76.239912</v>
      </c>
      <c r="F531" s="29">
        <v>14</v>
      </c>
      <c r="G531" s="29">
        <v>0.52</v>
      </c>
      <c r="H531" s="29">
        <v>0</v>
      </c>
      <c r="I531" s="29">
        <v>0</v>
      </c>
      <c r="J531" s="208"/>
      <c r="K531" s="208"/>
      <c r="L531" s="207"/>
      <c r="M531" s="207"/>
      <c r="N531" s="236"/>
      <c r="O531" s="236"/>
      <c r="P531" s="207"/>
      <c r="Q531" s="207"/>
      <c r="R531" s="207"/>
    </row>
    <row r="532" spans="2:18" s="28" customFormat="1" ht="12.75">
      <c r="B532" s="258">
        <v>40603</v>
      </c>
      <c r="C532" s="202"/>
      <c r="D532" s="29">
        <v>145</v>
      </c>
      <c r="E532" s="29">
        <v>77.515094</v>
      </c>
      <c r="F532" s="29">
        <v>14</v>
      </c>
      <c r="G532" s="29">
        <v>0.52</v>
      </c>
      <c r="H532" s="29">
        <v>0</v>
      </c>
      <c r="I532" s="29">
        <v>0</v>
      </c>
      <c r="J532" s="208"/>
      <c r="K532" s="208"/>
      <c r="L532" s="207"/>
      <c r="M532" s="207"/>
      <c r="N532" s="236"/>
      <c r="O532" s="236"/>
      <c r="P532" s="207"/>
      <c r="Q532" s="207"/>
      <c r="R532" s="207"/>
    </row>
    <row r="533" spans="2:18" s="28" customFormat="1" ht="12.75">
      <c r="B533" s="258">
        <v>40634</v>
      </c>
      <c r="C533" s="29"/>
      <c r="D533" s="29">
        <v>145</v>
      </c>
      <c r="E533" s="29">
        <v>81.800384</v>
      </c>
      <c r="F533" s="273">
        <v>15</v>
      </c>
      <c r="G533" s="29">
        <v>3.740211</v>
      </c>
      <c r="H533" s="29">
        <v>0</v>
      </c>
      <c r="I533" s="29">
        <v>0</v>
      </c>
      <c r="J533" s="208"/>
      <c r="K533" s="208"/>
      <c r="L533" s="207"/>
      <c r="M533" s="207"/>
      <c r="N533" s="236"/>
      <c r="O533" s="236"/>
      <c r="P533" s="207"/>
      <c r="Q533" s="207"/>
      <c r="R533" s="207"/>
    </row>
    <row r="534" spans="2:18" s="28" customFormat="1" ht="12.75">
      <c r="B534" s="258">
        <v>40664</v>
      </c>
      <c r="C534" s="29"/>
      <c r="D534" s="29">
        <v>146</v>
      </c>
      <c r="E534" s="29">
        <v>83.5835</v>
      </c>
      <c r="F534" s="273">
        <v>15</v>
      </c>
      <c r="G534" s="29">
        <v>1.02</v>
      </c>
      <c r="H534" s="29">
        <v>4</v>
      </c>
      <c r="I534" s="29">
        <v>0.409023</v>
      </c>
      <c r="J534" s="208"/>
      <c r="K534" s="208"/>
      <c r="L534" s="207"/>
      <c r="M534" s="207"/>
      <c r="N534" s="236"/>
      <c r="O534" s="236"/>
      <c r="P534" s="207"/>
      <c r="Q534" s="207"/>
      <c r="R534" s="207"/>
    </row>
    <row r="535" spans="2:18" s="28" customFormat="1" ht="12.75">
      <c r="B535" s="258">
        <v>40695</v>
      </c>
      <c r="C535" s="29"/>
      <c r="D535" s="29">
        <v>146</v>
      </c>
      <c r="E535" s="29">
        <v>84.242038</v>
      </c>
      <c r="F535" s="273">
        <v>14</v>
      </c>
      <c r="G535" s="29">
        <v>0.52</v>
      </c>
      <c r="H535" s="29">
        <v>0</v>
      </c>
      <c r="I535" s="29">
        <v>0</v>
      </c>
      <c r="J535" s="208"/>
      <c r="K535" s="208"/>
      <c r="L535" s="207"/>
      <c r="M535" s="207"/>
      <c r="N535" s="236"/>
      <c r="O535" s="236"/>
      <c r="P535" s="207"/>
      <c r="Q535" s="207"/>
      <c r="R535" s="207"/>
    </row>
    <row r="536" spans="2:24" s="236" customFormat="1" ht="12.75">
      <c r="B536" s="258">
        <v>40725</v>
      </c>
      <c r="C536" s="202"/>
      <c r="D536" s="29">
        <v>146</v>
      </c>
      <c r="E536" s="29">
        <v>85.180586</v>
      </c>
      <c r="F536" s="29">
        <v>16</v>
      </c>
      <c r="G536" s="29">
        <v>0.574925</v>
      </c>
      <c r="H536" s="29">
        <v>2</v>
      </c>
      <c r="I536" s="29">
        <v>0.275989</v>
      </c>
      <c r="J536" s="234"/>
      <c r="K536" s="234"/>
      <c r="P536" s="207"/>
      <c r="Q536" s="207"/>
      <c r="R536" s="207"/>
      <c r="S536" s="207"/>
      <c r="T536" s="207"/>
      <c r="U536" s="207"/>
      <c r="V536" s="207"/>
      <c r="W536" s="207"/>
      <c r="X536" s="207"/>
    </row>
    <row r="537" spans="2:24" s="236" customFormat="1" ht="12.75">
      <c r="B537" s="258">
        <v>40756</v>
      </c>
      <c r="C537" s="202"/>
      <c r="D537" s="29">
        <v>146</v>
      </c>
      <c r="E537" s="29">
        <v>85.655271</v>
      </c>
      <c r="F537" s="29">
        <v>14</v>
      </c>
      <c r="G537" s="29">
        <v>0.52</v>
      </c>
      <c r="H537" s="29">
        <v>2</v>
      </c>
      <c r="I537" s="29">
        <v>0.054925</v>
      </c>
      <c r="J537" s="234"/>
      <c r="K537" s="234"/>
      <c r="P537" s="207"/>
      <c r="Q537" s="207"/>
      <c r="R537" s="207"/>
      <c r="S537" s="207"/>
      <c r="T537" s="207"/>
      <c r="U537" s="207"/>
      <c r="V537" s="207"/>
      <c r="W537" s="207"/>
      <c r="X537" s="207"/>
    </row>
    <row r="538" spans="2:24" s="236" customFormat="1" ht="12.75">
      <c r="B538" s="258">
        <v>40787</v>
      </c>
      <c r="C538" s="202"/>
      <c r="D538" s="29">
        <v>146</v>
      </c>
      <c r="E538" s="29">
        <v>86.329647</v>
      </c>
      <c r="F538" s="29">
        <v>15</v>
      </c>
      <c r="G538" s="29">
        <v>0.62</v>
      </c>
      <c r="H538" s="29">
        <v>0</v>
      </c>
      <c r="I538" s="29">
        <v>0</v>
      </c>
      <c r="J538" s="234"/>
      <c r="K538" s="234"/>
      <c r="P538" s="207"/>
      <c r="Q538" s="207"/>
      <c r="R538" s="207"/>
      <c r="S538" s="207"/>
      <c r="T538" s="207"/>
      <c r="U538" s="207"/>
      <c r="V538" s="207"/>
      <c r="W538" s="207"/>
      <c r="X538" s="207"/>
    </row>
    <row r="539" spans="2:24" s="236" customFormat="1" ht="12.75">
      <c r="B539" s="258">
        <v>40817</v>
      </c>
      <c r="C539" s="202"/>
      <c r="D539" s="29">
        <v>146</v>
      </c>
      <c r="E539" s="29">
        <v>87.004231</v>
      </c>
      <c r="F539" s="29">
        <v>15</v>
      </c>
      <c r="G539" s="29">
        <v>0.57</v>
      </c>
      <c r="H539" s="29">
        <v>0</v>
      </c>
      <c r="I539" s="29">
        <v>0</v>
      </c>
      <c r="J539" s="234"/>
      <c r="K539" s="234"/>
      <c r="P539" s="207"/>
      <c r="Q539" s="207"/>
      <c r="R539" s="207"/>
      <c r="S539" s="207"/>
      <c r="T539" s="207"/>
      <c r="U539" s="207"/>
      <c r="V539" s="207"/>
      <c r="W539" s="207"/>
      <c r="X539" s="207"/>
    </row>
    <row r="540" spans="2:24" s="236" customFormat="1" ht="12.75">
      <c r="B540" s="258">
        <v>40848</v>
      </c>
      <c r="C540" s="202"/>
      <c r="D540" s="29">
        <v>146</v>
      </c>
      <c r="E540" s="29">
        <v>87.93367</v>
      </c>
      <c r="F540" s="29">
        <v>15</v>
      </c>
      <c r="G540" s="29">
        <v>0.64</v>
      </c>
      <c r="H540" s="29">
        <v>0</v>
      </c>
      <c r="I540" s="29">
        <v>0</v>
      </c>
      <c r="J540" s="234"/>
      <c r="K540" s="234"/>
      <c r="P540" s="207"/>
      <c r="Q540" s="207"/>
      <c r="R540" s="207"/>
      <c r="S540" s="207"/>
      <c r="T540" s="207"/>
      <c r="U540" s="207"/>
      <c r="V540" s="207"/>
      <c r="W540" s="207"/>
      <c r="X540" s="207"/>
    </row>
    <row r="541" spans="2:24" s="236" customFormat="1" ht="12.75">
      <c r="B541" s="258">
        <v>40878</v>
      </c>
      <c r="C541" s="202"/>
      <c r="D541" s="29">
        <v>146</v>
      </c>
      <c r="E541" s="29">
        <v>88.535509</v>
      </c>
      <c r="F541" s="29">
        <v>14</v>
      </c>
      <c r="G541" s="29">
        <v>0.64</v>
      </c>
      <c r="H541" s="29">
        <v>1</v>
      </c>
      <c r="I541" s="29">
        <v>0.142514</v>
      </c>
      <c r="J541" s="234"/>
      <c r="K541" s="234"/>
      <c r="P541" s="207"/>
      <c r="Q541" s="207"/>
      <c r="R541" s="207"/>
      <c r="S541" s="207"/>
      <c r="T541" s="207"/>
      <c r="U541" s="207"/>
      <c r="V541" s="207"/>
      <c r="W541" s="207"/>
      <c r="X541" s="207"/>
    </row>
    <row r="542" spans="2:24" s="236" customFormat="1" ht="12.75">
      <c r="B542" s="258">
        <v>40909</v>
      </c>
      <c r="C542" s="202"/>
      <c r="D542" s="29">
        <v>146</v>
      </c>
      <c r="E542" s="29">
        <v>87.855693</v>
      </c>
      <c r="F542" s="29">
        <v>14</v>
      </c>
      <c r="G542" s="29">
        <v>0.52</v>
      </c>
      <c r="H542" s="29">
        <v>1</v>
      </c>
      <c r="I542" s="29">
        <v>1.199834</v>
      </c>
      <c r="J542" s="234"/>
      <c r="K542" s="234"/>
      <c r="P542" s="207"/>
      <c r="Q542" s="207"/>
      <c r="R542" s="207"/>
      <c r="S542" s="207"/>
      <c r="T542" s="207"/>
      <c r="U542" s="207"/>
      <c r="V542" s="207"/>
      <c r="W542" s="207"/>
      <c r="X542" s="207"/>
    </row>
    <row r="543" spans="2:24" s="236" customFormat="1" ht="12.75">
      <c r="B543" s="258">
        <v>40940</v>
      </c>
      <c r="C543" s="202"/>
      <c r="D543" s="29">
        <v>145</v>
      </c>
      <c r="E543" s="29">
        <v>88.526255</v>
      </c>
      <c r="F543" s="29">
        <v>16</v>
      </c>
      <c r="G543" s="29">
        <v>0.705028</v>
      </c>
      <c r="H543" s="29">
        <v>0</v>
      </c>
      <c r="I543" s="29">
        <v>0.005195</v>
      </c>
      <c r="J543" s="234"/>
      <c r="K543" s="234"/>
      <c r="P543" s="207"/>
      <c r="Q543" s="207"/>
      <c r="R543" s="207"/>
      <c r="S543" s="207"/>
      <c r="T543" s="207"/>
      <c r="U543" s="207"/>
      <c r="V543" s="207"/>
      <c r="W543" s="207"/>
      <c r="X543" s="207"/>
    </row>
    <row r="544" spans="2:24" s="236" customFormat="1" ht="12.75">
      <c r="B544" s="258">
        <v>40969</v>
      </c>
      <c r="C544" s="202"/>
      <c r="D544" s="29">
        <v>145</v>
      </c>
      <c r="E544" s="29">
        <v>90.290901</v>
      </c>
      <c r="F544" s="29">
        <v>13</v>
      </c>
      <c r="G544" s="29">
        <v>0.73</v>
      </c>
      <c r="H544" s="29">
        <v>0</v>
      </c>
      <c r="I544" s="29">
        <v>0</v>
      </c>
      <c r="J544" s="234"/>
      <c r="K544" s="234"/>
      <c r="P544" s="207"/>
      <c r="Q544" s="207"/>
      <c r="R544" s="207"/>
      <c r="S544" s="207"/>
      <c r="T544" s="207"/>
      <c r="U544" s="207"/>
      <c r="V544" s="207"/>
      <c r="W544" s="207"/>
      <c r="X544" s="207"/>
    </row>
    <row r="545" spans="2:24" s="236" customFormat="1" ht="12.75">
      <c r="B545" s="258">
        <v>41000</v>
      </c>
      <c r="C545" s="202"/>
      <c r="D545" s="29">
        <v>145</v>
      </c>
      <c r="E545" s="29">
        <v>95.741817</v>
      </c>
      <c r="F545" s="29">
        <v>14</v>
      </c>
      <c r="G545" s="29">
        <v>4.543728</v>
      </c>
      <c r="H545" s="29">
        <v>0</v>
      </c>
      <c r="I545" s="29">
        <v>0</v>
      </c>
      <c r="J545" s="234"/>
      <c r="K545" s="234"/>
      <c r="P545" s="207"/>
      <c r="Q545" s="207"/>
      <c r="R545" s="207"/>
      <c r="S545" s="207"/>
      <c r="T545" s="207"/>
      <c r="U545" s="207"/>
      <c r="V545" s="207"/>
      <c r="W545" s="207"/>
      <c r="X545" s="207"/>
    </row>
    <row r="546" spans="2:24" s="236" customFormat="1" ht="12.75">
      <c r="B546" s="258">
        <v>41030</v>
      </c>
      <c r="C546" s="202"/>
      <c r="D546" s="29">
        <v>145</v>
      </c>
      <c r="E546" s="29">
        <v>97.704248</v>
      </c>
      <c r="F546" s="29">
        <v>12</v>
      </c>
      <c r="G546" s="29">
        <v>0.48</v>
      </c>
      <c r="H546" s="29">
        <v>0</v>
      </c>
      <c r="I546" s="29">
        <v>0</v>
      </c>
      <c r="J546" s="234"/>
      <c r="K546" s="234"/>
      <c r="P546" s="207"/>
      <c r="Q546" s="207"/>
      <c r="R546" s="207"/>
      <c r="S546" s="207"/>
      <c r="T546" s="207"/>
      <c r="U546" s="207"/>
      <c r="V546" s="207"/>
      <c r="W546" s="207"/>
      <c r="X546" s="207"/>
    </row>
    <row r="547" spans="2:24" s="236" customFormat="1" ht="12.75">
      <c r="B547" s="258">
        <v>41061</v>
      </c>
      <c r="C547" s="202"/>
      <c r="D547" s="29">
        <v>145</v>
      </c>
      <c r="E547" s="29">
        <v>98.374081</v>
      </c>
      <c r="F547" s="29">
        <v>13</v>
      </c>
      <c r="G547" s="29">
        <v>0.5</v>
      </c>
      <c r="H547" s="29">
        <v>0</v>
      </c>
      <c r="I547" s="29">
        <v>0</v>
      </c>
      <c r="J547" s="234"/>
      <c r="K547" s="234"/>
      <c r="P547" s="207"/>
      <c r="Q547" s="207"/>
      <c r="R547" s="207"/>
      <c r="S547" s="207"/>
      <c r="T547" s="207"/>
      <c r="U547" s="207"/>
      <c r="V547" s="207"/>
      <c r="W547" s="207"/>
      <c r="X547" s="207"/>
    </row>
    <row r="548" spans="2:24" s="236" customFormat="1" ht="12.75">
      <c r="B548" s="258">
        <v>41092</v>
      </c>
      <c r="C548" s="202"/>
      <c r="D548" s="29">
        <v>145</v>
      </c>
      <c r="E548" s="29">
        <v>99.551625</v>
      </c>
      <c r="F548" s="29">
        <v>13</v>
      </c>
      <c r="G548" s="29">
        <v>0.49</v>
      </c>
      <c r="H548" s="29">
        <v>0</v>
      </c>
      <c r="I548" s="29">
        <v>0</v>
      </c>
      <c r="J548" s="234"/>
      <c r="K548" s="234"/>
      <c r="P548" s="207"/>
      <c r="Q548" s="207"/>
      <c r="R548" s="207"/>
      <c r="S548" s="207"/>
      <c r="T548" s="207"/>
      <c r="U548" s="207"/>
      <c r="V548" s="207"/>
      <c r="W548" s="207"/>
      <c r="X548" s="207"/>
    </row>
    <row r="549" spans="2:24" s="236" customFormat="1" ht="12.75">
      <c r="B549" s="258">
        <v>41124</v>
      </c>
      <c r="C549" s="202"/>
      <c r="D549" s="29">
        <v>145</v>
      </c>
      <c r="E549" s="29">
        <v>100.138118</v>
      </c>
      <c r="F549" s="29">
        <v>13</v>
      </c>
      <c r="G549" s="29">
        <v>0.58</v>
      </c>
      <c r="H549" s="29">
        <v>0</v>
      </c>
      <c r="I549" s="29">
        <v>0</v>
      </c>
      <c r="J549" s="234"/>
      <c r="K549" s="234"/>
      <c r="P549" s="207"/>
      <c r="Q549" s="207"/>
      <c r="R549" s="207"/>
      <c r="S549" s="207"/>
      <c r="T549" s="207"/>
      <c r="U549" s="207"/>
      <c r="V549" s="207"/>
      <c r="W549" s="207"/>
      <c r="X549" s="207"/>
    </row>
    <row r="550" spans="2:24" s="236" customFormat="1" ht="12.75">
      <c r="B550" s="258">
        <v>41156</v>
      </c>
      <c r="C550" s="202"/>
      <c r="D550" s="29">
        <v>145</v>
      </c>
      <c r="E550" s="29">
        <v>100.625432</v>
      </c>
      <c r="F550" s="29">
        <v>10</v>
      </c>
      <c r="G550" s="29">
        <v>0.42</v>
      </c>
      <c r="H550" s="29">
        <v>0</v>
      </c>
      <c r="I550" s="29">
        <v>0</v>
      </c>
      <c r="J550" s="234"/>
      <c r="K550" s="234"/>
      <c r="P550" s="207"/>
      <c r="Q550" s="207"/>
      <c r="R550" s="207"/>
      <c r="S550" s="207"/>
      <c r="T550" s="207"/>
      <c r="U550" s="207"/>
      <c r="V550" s="207"/>
      <c r="W550" s="207"/>
      <c r="X550" s="207"/>
    </row>
    <row r="551" spans="2:24" s="236" customFormat="1" ht="12.75">
      <c r="B551" s="318">
        <v>41188</v>
      </c>
      <c r="C551" s="320"/>
      <c r="D551" s="29">
        <v>146</v>
      </c>
      <c r="E551" s="29">
        <v>101.342524</v>
      </c>
      <c r="F551" s="29">
        <v>14</v>
      </c>
      <c r="G551" s="29">
        <v>0.59</v>
      </c>
      <c r="H551" s="29">
        <v>0</v>
      </c>
      <c r="I551" s="29">
        <v>0</v>
      </c>
      <c r="J551" s="234"/>
      <c r="K551" s="234"/>
      <c r="P551" s="207"/>
      <c r="Q551" s="207"/>
      <c r="R551" s="207"/>
      <c r="S551" s="207"/>
      <c r="T551" s="207"/>
      <c r="U551" s="207"/>
      <c r="V551" s="207"/>
      <c r="W551" s="207"/>
      <c r="X551" s="207"/>
    </row>
    <row r="552" spans="2:24" s="236" customFormat="1" ht="12.75">
      <c r="B552" s="318">
        <v>41220</v>
      </c>
      <c r="C552" s="320"/>
      <c r="D552" s="29">
        <v>172</v>
      </c>
      <c r="E552" s="29">
        <v>102.169376</v>
      </c>
      <c r="F552" s="29">
        <v>14</v>
      </c>
      <c r="G552" s="29">
        <v>0.59</v>
      </c>
      <c r="H552" s="29">
        <v>0</v>
      </c>
      <c r="I552" s="29">
        <v>0</v>
      </c>
      <c r="J552" s="234"/>
      <c r="K552" s="234"/>
      <c r="P552" s="207"/>
      <c r="Q552" s="207"/>
      <c r="R552" s="207"/>
      <c r="S552" s="207"/>
      <c r="T552" s="207"/>
      <c r="U552" s="207"/>
      <c r="V552" s="207"/>
      <c r="W552" s="207"/>
      <c r="X552" s="207"/>
    </row>
    <row r="553" spans="2:24" s="236" customFormat="1" ht="12.75">
      <c r="B553" s="318">
        <v>41252</v>
      </c>
      <c r="C553" s="320"/>
      <c r="D553" s="29">
        <v>172</v>
      </c>
      <c r="E553" s="29">
        <v>103.223251</v>
      </c>
      <c r="F553" s="29">
        <v>14</v>
      </c>
      <c r="G553" s="29">
        <v>1.08</v>
      </c>
      <c r="H553" s="29">
        <v>0</v>
      </c>
      <c r="I553" s="29">
        <v>0</v>
      </c>
      <c r="J553" s="234"/>
      <c r="K553" s="234"/>
      <c r="P553" s="207"/>
      <c r="Q553" s="207"/>
      <c r="R553" s="207"/>
      <c r="S553" s="207"/>
      <c r="T553" s="207"/>
      <c r="U553" s="207"/>
      <c r="V553" s="207"/>
      <c r="W553" s="207"/>
      <c r="X553" s="207"/>
    </row>
    <row r="554" spans="2:24" s="236" customFormat="1" ht="12.75">
      <c r="B554" s="318">
        <v>41275</v>
      </c>
      <c r="C554" s="320"/>
      <c r="D554" s="29">
        <v>172</v>
      </c>
      <c r="E554" s="29">
        <v>103.713285</v>
      </c>
      <c r="F554" s="29">
        <v>13</v>
      </c>
      <c r="G554" s="29">
        <v>0.49</v>
      </c>
      <c r="H554" s="29">
        <v>0</v>
      </c>
      <c r="I554" s="29">
        <v>0</v>
      </c>
      <c r="J554" s="234"/>
      <c r="K554" s="234"/>
      <c r="P554" s="207"/>
      <c r="Q554" s="207"/>
      <c r="R554" s="207"/>
      <c r="S554" s="207"/>
      <c r="T554" s="207"/>
      <c r="U554" s="207"/>
      <c r="V554" s="207"/>
      <c r="W554" s="207"/>
      <c r="X554" s="207"/>
    </row>
    <row r="555" spans="2:24" s="236" customFormat="1" ht="12.75">
      <c r="B555" s="318">
        <v>41306</v>
      </c>
      <c r="C555" s="320"/>
      <c r="D555" s="29">
        <v>172</v>
      </c>
      <c r="E555" s="29">
        <v>104.243325</v>
      </c>
      <c r="F555" s="29">
        <v>12</v>
      </c>
      <c r="G555" s="29">
        <v>0.53</v>
      </c>
      <c r="H555" s="29">
        <v>0</v>
      </c>
      <c r="I555" s="29">
        <v>0</v>
      </c>
      <c r="J555" s="234"/>
      <c r="K555" s="234"/>
      <c r="P555" s="207"/>
      <c r="Q555" s="207"/>
      <c r="R555" s="207"/>
      <c r="S555" s="207"/>
      <c r="T555" s="207"/>
      <c r="U555" s="207"/>
      <c r="V555" s="207"/>
      <c r="W555" s="207"/>
      <c r="X555" s="207"/>
    </row>
    <row r="556" spans="2:24" s="236" customFormat="1" ht="12.75">
      <c r="B556" s="318">
        <v>41334</v>
      </c>
      <c r="C556" s="320"/>
      <c r="D556" s="29">
        <v>172</v>
      </c>
      <c r="E556" s="29">
        <v>105.35987</v>
      </c>
      <c r="F556" s="29">
        <v>13</v>
      </c>
      <c r="G556" s="29">
        <v>0.49</v>
      </c>
      <c r="H556" s="29">
        <v>0</v>
      </c>
      <c r="I556" s="29">
        <v>0</v>
      </c>
      <c r="J556" s="234"/>
      <c r="K556" s="234"/>
      <c r="P556" s="207"/>
      <c r="Q556" s="207"/>
      <c r="R556" s="207"/>
      <c r="S556" s="207"/>
      <c r="T556" s="207"/>
      <c r="U556" s="207"/>
      <c r="V556" s="207"/>
      <c r="W556" s="207"/>
      <c r="X556" s="207"/>
    </row>
    <row r="557" spans="2:24" s="236" customFormat="1" ht="12.75">
      <c r="B557" s="318">
        <v>41365</v>
      </c>
      <c r="C557" s="320"/>
      <c r="D557" s="29">
        <v>172</v>
      </c>
      <c r="E557" s="29">
        <v>105.2808</v>
      </c>
      <c r="F557" s="29">
        <v>13</v>
      </c>
      <c r="G557" s="29">
        <v>3.9293</v>
      </c>
      <c r="H557" s="29">
        <v>1</v>
      </c>
      <c r="I557" s="29">
        <v>4.7058</v>
      </c>
      <c r="J557" s="234"/>
      <c r="K557" s="234"/>
      <c r="P557" s="207"/>
      <c r="Q557" s="207"/>
      <c r="R557" s="207"/>
      <c r="S557" s="207"/>
      <c r="T557" s="207"/>
      <c r="U557" s="207"/>
      <c r="V557" s="207"/>
      <c r="W557" s="207"/>
      <c r="X557" s="207"/>
    </row>
    <row r="558" spans="2:24" s="236" customFormat="1" ht="12.75">
      <c r="B558" s="318">
        <v>41395</v>
      </c>
      <c r="C558" s="320"/>
      <c r="D558" s="29">
        <v>172</v>
      </c>
      <c r="E558" s="29">
        <v>106.9519</v>
      </c>
      <c r="F558" s="29">
        <v>13</v>
      </c>
      <c r="G558" s="29">
        <v>0.68</v>
      </c>
      <c r="H558" s="29">
        <v>0</v>
      </c>
      <c r="I558" s="29">
        <v>0</v>
      </c>
      <c r="J558" s="234"/>
      <c r="K558" s="234"/>
      <c r="P558" s="207"/>
      <c r="Q558" s="207"/>
      <c r="R558" s="207"/>
      <c r="S558" s="207"/>
      <c r="T558" s="207"/>
      <c r="U558" s="207"/>
      <c r="V558" s="207"/>
      <c r="W558" s="207"/>
      <c r="X558" s="207"/>
    </row>
    <row r="559" spans="2:24" s="236" customFormat="1" ht="12.75">
      <c r="B559" s="318">
        <v>41426</v>
      </c>
      <c r="C559" s="320"/>
      <c r="D559" s="29">
        <v>172</v>
      </c>
      <c r="E559" s="29">
        <v>107.6652</v>
      </c>
      <c r="F559" s="29">
        <v>13</v>
      </c>
      <c r="G559" s="29">
        <v>0.58</v>
      </c>
      <c r="H559" s="29">
        <v>0</v>
      </c>
      <c r="I559" s="29">
        <v>0</v>
      </c>
      <c r="J559" s="234"/>
      <c r="K559" s="234"/>
      <c r="P559" s="207"/>
      <c r="Q559" s="207"/>
      <c r="R559" s="207"/>
      <c r="S559" s="207"/>
      <c r="T559" s="207"/>
      <c r="U559" s="207"/>
      <c r="V559" s="207"/>
      <c r="W559" s="207"/>
      <c r="X559" s="207"/>
    </row>
    <row r="560" spans="2:24" s="236" customFormat="1" ht="12.75">
      <c r="B560" s="318">
        <v>41456</v>
      </c>
      <c r="C560" s="320"/>
      <c r="D560" s="29">
        <v>172</v>
      </c>
      <c r="E560" s="29">
        <v>108.6184</v>
      </c>
      <c r="F560" s="29">
        <v>13</v>
      </c>
      <c r="G560" s="29">
        <v>0.68</v>
      </c>
      <c r="H560" s="29">
        <v>0</v>
      </c>
      <c r="I560" s="29">
        <v>0</v>
      </c>
      <c r="J560" s="234"/>
      <c r="K560" s="234"/>
      <c r="P560" s="207"/>
      <c r="Q560" s="207"/>
      <c r="R560" s="207"/>
      <c r="S560" s="207"/>
      <c r="T560" s="207"/>
      <c r="U560" s="207"/>
      <c r="V560" s="207"/>
      <c r="W560" s="207"/>
      <c r="X560" s="207"/>
    </row>
    <row r="561" spans="2:24" s="236" customFormat="1" ht="12.75">
      <c r="B561" s="318">
        <v>41487</v>
      </c>
      <c r="C561" s="320"/>
      <c r="D561" s="29">
        <v>172</v>
      </c>
      <c r="E561" s="29">
        <v>109.1408</v>
      </c>
      <c r="F561" s="29">
        <v>14</v>
      </c>
      <c r="G561" s="29">
        <v>0.5421</v>
      </c>
      <c r="H561" s="29">
        <v>0</v>
      </c>
      <c r="I561" s="29">
        <v>0</v>
      </c>
      <c r="J561" s="234"/>
      <c r="K561" s="234"/>
      <c r="P561" s="207"/>
      <c r="Q561" s="207"/>
      <c r="R561" s="207"/>
      <c r="S561" s="207"/>
      <c r="T561" s="207"/>
      <c r="U561" s="207"/>
      <c r="V561" s="207"/>
      <c r="W561" s="207"/>
      <c r="X561" s="207"/>
    </row>
    <row r="562" spans="2:24" s="236" customFormat="1" ht="12.75">
      <c r="B562" s="318">
        <v>41518</v>
      </c>
      <c r="C562" s="320"/>
      <c r="D562" s="29">
        <v>172</v>
      </c>
      <c r="E562" s="29">
        <v>109.9383</v>
      </c>
      <c r="F562" s="29">
        <v>14</v>
      </c>
      <c r="G562" s="29">
        <v>0.68</v>
      </c>
      <c r="H562" s="29">
        <v>0</v>
      </c>
      <c r="I562" s="29">
        <v>0</v>
      </c>
      <c r="J562" s="234"/>
      <c r="K562" s="234"/>
      <c r="P562" s="207"/>
      <c r="Q562" s="207"/>
      <c r="R562" s="207"/>
      <c r="S562" s="207"/>
      <c r="T562" s="207"/>
      <c r="U562" s="207"/>
      <c r="V562" s="207"/>
      <c r="W562" s="207"/>
      <c r="X562" s="207"/>
    </row>
    <row r="563" spans="2:18" s="28" customFormat="1" ht="12" customHeight="1">
      <c r="B563" s="272"/>
      <c r="C563" s="30"/>
      <c r="D563" s="30"/>
      <c r="E563" s="30"/>
      <c r="F563" s="291"/>
      <c r="G563" s="30"/>
      <c r="H563" s="30"/>
      <c r="I563" s="30"/>
      <c r="J563" s="208"/>
      <c r="K563" s="208"/>
      <c r="L563" s="207"/>
      <c r="M563" s="207"/>
      <c r="N563" s="236"/>
      <c r="O563" s="236"/>
      <c r="P563" s="207"/>
      <c r="Q563" s="207"/>
      <c r="R563" s="207"/>
    </row>
    <row r="564" spans="2:18" s="28" customFormat="1" ht="12.75">
      <c r="B564" s="272"/>
      <c r="C564" s="199"/>
      <c r="D564" s="30"/>
      <c r="E564" s="30"/>
      <c r="F564" s="30"/>
      <c r="G564" s="30"/>
      <c r="H564" s="30"/>
      <c r="I564" s="30"/>
      <c r="J564" s="208"/>
      <c r="K564" s="208"/>
      <c r="L564" s="207"/>
      <c r="M564" s="207"/>
      <c r="N564" s="236"/>
      <c r="O564" s="236"/>
      <c r="P564" s="207"/>
      <c r="Q564" s="207"/>
      <c r="R564" s="207"/>
    </row>
    <row r="565" spans="2:18" s="16" customFormat="1" ht="12.75">
      <c r="B565" s="299"/>
      <c r="C565" s="303"/>
      <c r="D565" s="304"/>
      <c r="E565" s="304"/>
      <c r="F565" s="304"/>
      <c r="G565" s="304"/>
      <c r="H565" s="304"/>
      <c r="I565" s="302"/>
      <c r="J565" s="297"/>
      <c r="K565" s="297"/>
      <c r="L565" s="298"/>
      <c r="M565" s="298"/>
      <c r="N565" s="262"/>
      <c r="O565" s="262"/>
      <c r="P565" s="298"/>
      <c r="Q565" s="298"/>
      <c r="R565" s="298"/>
    </row>
    <row r="566" spans="2:18" s="198" customFormat="1" ht="25.5">
      <c r="B566" s="196" t="s">
        <v>199</v>
      </c>
      <c r="C566" s="196"/>
      <c r="D566" s="197" t="s">
        <v>29</v>
      </c>
      <c r="E566" s="197" t="s">
        <v>0</v>
      </c>
      <c r="F566" s="197" t="s">
        <v>1</v>
      </c>
      <c r="G566" s="197" t="s">
        <v>2</v>
      </c>
      <c r="H566" s="197" t="s">
        <v>3</v>
      </c>
      <c r="I566" s="201" t="s">
        <v>4</v>
      </c>
      <c r="J566" s="250"/>
      <c r="K566" s="250"/>
      <c r="L566" s="251"/>
      <c r="M566" s="251"/>
      <c r="N566" s="280"/>
      <c r="O566" s="280"/>
      <c r="P566" s="251"/>
      <c r="Q566" s="251"/>
      <c r="R566" s="251"/>
    </row>
    <row r="567" spans="2:18" s="28" customFormat="1" ht="12.75" hidden="1">
      <c r="B567" s="258">
        <v>37469</v>
      </c>
      <c r="C567" s="199"/>
      <c r="D567" s="30">
        <v>66</v>
      </c>
      <c r="E567" s="30">
        <v>144.142248</v>
      </c>
      <c r="F567" s="30">
        <v>23</v>
      </c>
      <c r="G567" s="30">
        <v>4.792275</v>
      </c>
      <c r="H567" s="30">
        <v>0</v>
      </c>
      <c r="I567" s="30">
        <v>0</v>
      </c>
      <c r="J567" s="208"/>
      <c r="K567" s="208"/>
      <c r="L567" s="207"/>
      <c r="M567" s="207"/>
      <c r="N567" s="236"/>
      <c r="O567" s="236"/>
      <c r="P567" s="207"/>
      <c r="Q567" s="207"/>
      <c r="R567" s="207"/>
    </row>
    <row r="568" spans="2:18" s="28" customFormat="1" ht="12.75" hidden="1">
      <c r="B568" s="258">
        <v>37500</v>
      </c>
      <c r="C568" s="202"/>
      <c r="D568" s="29">
        <v>77</v>
      </c>
      <c r="E568" s="29">
        <v>197.436743</v>
      </c>
      <c r="F568" s="29">
        <v>22</v>
      </c>
      <c r="G568" s="29">
        <v>52.328593000000005</v>
      </c>
      <c r="H568" s="29">
        <v>0</v>
      </c>
      <c r="I568" s="29">
        <v>0</v>
      </c>
      <c r="J568" s="208"/>
      <c r="K568" s="208"/>
      <c r="L568" s="207"/>
      <c r="M568" s="207"/>
      <c r="N568" s="236"/>
      <c r="O568" s="236"/>
      <c r="P568" s="207"/>
      <c r="Q568" s="207"/>
      <c r="R568" s="207"/>
    </row>
    <row r="569" spans="2:18" s="28" customFormat="1" ht="12.75" hidden="1">
      <c r="B569" s="258">
        <v>37530</v>
      </c>
      <c r="C569" s="202"/>
      <c r="D569" s="29">
        <v>95</v>
      </c>
      <c r="E569" s="29">
        <v>208.659244</v>
      </c>
      <c r="F569" s="29">
        <v>30</v>
      </c>
      <c r="G569" s="29">
        <v>11.121237</v>
      </c>
      <c r="H569" s="29">
        <v>0</v>
      </c>
      <c r="I569" s="29">
        <v>0</v>
      </c>
      <c r="J569" s="208"/>
      <c r="K569" s="208"/>
      <c r="L569" s="207"/>
      <c r="M569" s="207"/>
      <c r="N569" s="236"/>
      <c r="O569" s="236"/>
      <c r="P569" s="207"/>
      <c r="Q569" s="207"/>
      <c r="R569" s="207"/>
    </row>
    <row r="570" spans="2:18" s="28" customFormat="1" ht="12.75" hidden="1">
      <c r="B570" s="258">
        <v>37561</v>
      </c>
      <c r="C570" s="202"/>
      <c r="D570" s="29">
        <v>107</v>
      </c>
      <c r="E570" s="29">
        <v>212.071875</v>
      </c>
      <c r="F570" s="29">
        <v>33</v>
      </c>
      <c r="G570" s="29">
        <v>3.363208</v>
      </c>
      <c r="H570" s="29">
        <v>0</v>
      </c>
      <c r="I570" s="29">
        <v>0</v>
      </c>
      <c r="J570" s="208"/>
      <c r="K570" s="208"/>
      <c r="L570" s="207"/>
      <c r="M570" s="207"/>
      <c r="N570" s="236"/>
      <c r="O570" s="236"/>
      <c r="P570" s="207"/>
      <c r="Q570" s="207"/>
      <c r="R570" s="207"/>
    </row>
    <row r="571" spans="2:18" s="28" customFormat="1" ht="12.75" hidden="1">
      <c r="B571" s="258">
        <v>37591</v>
      </c>
      <c r="C571" s="202"/>
      <c r="D571" s="29">
        <v>110</v>
      </c>
      <c r="E571" s="29">
        <v>220.983439</v>
      </c>
      <c r="F571" s="29">
        <v>49</v>
      </c>
      <c r="G571" s="29">
        <v>5.800562000000001</v>
      </c>
      <c r="H571" s="29">
        <v>0</v>
      </c>
      <c r="I571" s="29">
        <v>0</v>
      </c>
      <c r="J571" s="208"/>
      <c r="K571" s="208"/>
      <c r="L571" s="207"/>
      <c r="M571" s="207"/>
      <c r="N571" s="236"/>
      <c r="O571" s="236"/>
      <c r="P571" s="207"/>
      <c r="Q571" s="207"/>
      <c r="R571" s="207"/>
    </row>
    <row r="572" spans="2:18" s="28" customFormat="1" ht="12.75" hidden="1">
      <c r="B572" s="258">
        <v>37622</v>
      </c>
      <c r="C572" s="202"/>
      <c r="D572" s="29">
        <v>111</v>
      </c>
      <c r="E572" s="29">
        <v>229.684396</v>
      </c>
      <c r="F572" s="29">
        <v>47</v>
      </c>
      <c r="G572" s="29">
        <v>6.484271</v>
      </c>
      <c r="H572" s="29">
        <v>0</v>
      </c>
      <c r="I572" s="29">
        <v>0</v>
      </c>
      <c r="J572" s="208"/>
      <c r="K572" s="208"/>
      <c r="L572" s="207"/>
      <c r="M572" s="207"/>
      <c r="N572" s="236"/>
      <c r="O572" s="236"/>
      <c r="P572" s="207"/>
      <c r="Q572" s="207"/>
      <c r="R572" s="207"/>
    </row>
    <row r="573" spans="2:18" s="28" customFormat="1" ht="12.75" hidden="1">
      <c r="B573" s="258">
        <v>37653</v>
      </c>
      <c r="C573" s="202"/>
      <c r="D573" s="29">
        <v>119</v>
      </c>
      <c r="E573" s="29">
        <v>234.083023</v>
      </c>
      <c r="F573" s="29">
        <v>49</v>
      </c>
      <c r="G573" s="29">
        <v>3.52417</v>
      </c>
      <c r="H573" s="29">
        <v>0</v>
      </c>
      <c r="I573" s="29">
        <v>0</v>
      </c>
      <c r="J573" s="208"/>
      <c r="K573" s="208"/>
      <c r="L573" s="207"/>
      <c r="M573" s="207"/>
      <c r="N573" s="236"/>
      <c r="O573" s="236"/>
      <c r="P573" s="207"/>
      <c r="Q573" s="207"/>
      <c r="R573" s="207"/>
    </row>
    <row r="574" spans="2:18" s="28" customFormat="1" ht="12.75" hidden="1">
      <c r="B574" s="258">
        <v>37681</v>
      </c>
      <c r="C574" s="202"/>
      <c r="D574" s="29">
        <v>128</v>
      </c>
      <c r="E574" s="29">
        <v>246.51593400000002</v>
      </c>
      <c r="F574" s="29">
        <v>48</v>
      </c>
      <c r="G574" s="29">
        <v>6.553765</v>
      </c>
      <c r="H574" s="29">
        <v>0</v>
      </c>
      <c r="I574" s="29">
        <v>0</v>
      </c>
      <c r="J574" s="208"/>
      <c r="K574" s="208"/>
      <c r="L574" s="207"/>
      <c r="M574" s="207"/>
      <c r="N574" s="236"/>
      <c r="O574" s="236"/>
      <c r="P574" s="207"/>
      <c r="Q574" s="207"/>
      <c r="R574" s="207"/>
    </row>
    <row r="575" spans="2:18" s="28" customFormat="1" ht="12.75" hidden="1">
      <c r="B575" s="258">
        <v>37712</v>
      </c>
      <c r="C575" s="202"/>
      <c r="D575" s="29">
        <v>134</v>
      </c>
      <c r="E575" s="29">
        <v>293.648606</v>
      </c>
      <c r="F575" s="29">
        <v>63</v>
      </c>
      <c r="G575" s="29">
        <v>47.233988</v>
      </c>
      <c r="H575" s="29">
        <v>0</v>
      </c>
      <c r="I575" s="29">
        <v>0</v>
      </c>
      <c r="J575" s="208"/>
      <c r="K575" s="208"/>
      <c r="L575" s="207"/>
      <c r="M575" s="207"/>
      <c r="N575" s="236"/>
      <c r="O575" s="236"/>
      <c r="P575" s="207"/>
      <c r="Q575" s="207"/>
      <c r="R575" s="207"/>
    </row>
    <row r="576" spans="2:18" s="28" customFormat="1" ht="12.75" hidden="1">
      <c r="B576" s="258">
        <v>37742</v>
      </c>
      <c r="C576" s="202"/>
      <c r="D576" s="29">
        <v>146</v>
      </c>
      <c r="E576" s="29">
        <v>297.449327</v>
      </c>
      <c r="F576" s="29">
        <v>62</v>
      </c>
      <c r="G576" s="29">
        <v>5.141183</v>
      </c>
      <c r="H576" s="29">
        <v>0</v>
      </c>
      <c r="I576" s="29">
        <v>0</v>
      </c>
      <c r="J576" s="208"/>
      <c r="K576" s="208"/>
      <c r="L576" s="207"/>
      <c r="M576" s="207"/>
      <c r="N576" s="236"/>
      <c r="O576" s="236"/>
      <c r="P576" s="207"/>
      <c r="Q576" s="207"/>
      <c r="R576" s="207"/>
    </row>
    <row r="577" spans="2:18" s="28" customFormat="1" ht="12.75" hidden="1">
      <c r="B577" s="258">
        <v>37773</v>
      </c>
      <c r="C577" s="202"/>
      <c r="D577" s="29">
        <v>149</v>
      </c>
      <c r="E577" s="29">
        <v>301.017376</v>
      </c>
      <c r="F577" s="29">
        <v>54</v>
      </c>
      <c r="G577" s="29">
        <v>4.253071</v>
      </c>
      <c r="H577" s="29">
        <v>0</v>
      </c>
      <c r="I577" s="29">
        <v>0</v>
      </c>
      <c r="J577" s="208"/>
      <c r="K577" s="208"/>
      <c r="L577" s="207"/>
      <c r="M577" s="207"/>
      <c r="N577" s="236"/>
      <c r="O577" s="236"/>
      <c r="P577" s="207"/>
      <c r="Q577" s="207"/>
      <c r="R577" s="207"/>
    </row>
    <row r="578" spans="2:18" s="28" customFormat="1" ht="12.75" hidden="1">
      <c r="B578" s="258">
        <v>37803</v>
      </c>
      <c r="C578" s="202"/>
      <c r="D578" s="29">
        <v>156</v>
      </c>
      <c r="E578" s="29">
        <v>305.19732100000004</v>
      </c>
      <c r="F578" s="29">
        <v>64</v>
      </c>
      <c r="G578" s="29">
        <v>4.80324</v>
      </c>
      <c r="H578" s="29">
        <v>0</v>
      </c>
      <c r="I578" s="29">
        <v>0</v>
      </c>
      <c r="J578" s="208"/>
      <c r="K578" s="208"/>
      <c r="L578" s="207"/>
      <c r="M578" s="207"/>
      <c r="N578" s="236"/>
      <c r="O578" s="236"/>
      <c r="P578" s="207"/>
      <c r="Q578" s="207"/>
      <c r="R578" s="207"/>
    </row>
    <row r="579" spans="2:18" s="28" customFormat="1" ht="12.75" hidden="1">
      <c r="B579" s="258">
        <v>37834</v>
      </c>
      <c r="C579" s="202"/>
      <c r="D579" s="29">
        <v>157</v>
      </c>
      <c r="E579" s="29">
        <v>311.26266</v>
      </c>
      <c r="F579" s="29">
        <v>63</v>
      </c>
      <c r="G579" s="29">
        <v>7.320895000000001</v>
      </c>
      <c r="H579" s="29">
        <v>0</v>
      </c>
      <c r="I579" s="29">
        <v>0</v>
      </c>
      <c r="J579" s="208"/>
      <c r="K579" s="208"/>
      <c r="L579" s="207"/>
      <c r="M579" s="207"/>
      <c r="N579" s="236"/>
      <c r="O579" s="236"/>
      <c r="P579" s="207"/>
      <c r="Q579" s="207"/>
      <c r="R579" s="207"/>
    </row>
    <row r="580" spans="2:18" s="28" customFormat="1" ht="12.75" hidden="1">
      <c r="B580" s="258">
        <v>37865</v>
      </c>
      <c r="C580" s="202"/>
      <c r="D580" s="29">
        <v>167</v>
      </c>
      <c r="E580" s="29">
        <v>272.74976</v>
      </c>
      <c r="F580" s="29">
        <v>55</v>
      </c>
      <c r="G580" s="29">
        <v>4.086061</v>
      </c>
      <c r="H580" s="29">
        <v>0</v>
      </c>
      <c r="I580" s="29">
        <v>0</v>
      </c>
      <c r="J580" s="208"/>
      <c r="K580" s="208"/>
      <c r="L580" s="207"/>
      <c r="M580" s="207"/>
      <c r="N580" s="236"/>
      <c r="O580" s="236"/>
      <c r="P580" s="207"/>
      <c r="Q580" s="207"/>
      <c r="R580" s="207"/>
    </row>
    <row r="581" spans="2:18" s="28" customFormat="1" ht="12.75" hidden="1">
      <c r="B581" s="258">
        <v>37895</v>
      </c>
      <c r="C581" s="202"/>
      <c r="D581" s="29">
        <v>170</v>
      </c>
      <c r="E581" s="29">
        <v>277.099869</v>
      </c>
      <c r="F581" s="29">
        <v>66</v>
      </c>
      <c r="G581" s="29">
        <v>5.089604</v>
      </c>
      <c r="H581" s="29">
        <v>0</v>
      </c>
      <c r="I581" s="29">
        <v>0</v>
      </c>
      <c r="J581" s="208"/>
      <c r="K581" s="208"/>
      <c r="L581" s="207"/>
      <c r="M581" s="207"/>
      <c r="N581" s="236"/>
      <c r="O581" s="236"/>
      <c r="P581" s="207"/>
      <c r="Q581" s="207"/>
      <c r="R581" s="207"/>
    </row>
    <row r="582" spans="2:18" s="28" customFormat="1" ht="12.75" hidden="1">
      <c r="B582" s="258">
        <v>37926</v>
      </c>
      <c r="C582" s="202"/>
      <c r="D582" s="29">
        <v>177</v>
      </c>
      <c r="E582" s="29">
        <v>201.976397</v>
      </c>
      <c r="F582" s="29">
        <v>57</v>
      </c>
      <c r="G582" s="29">
        <v>2.02</v>
      </c>
      <c r="H582" s="29">
        <v>0</v>
      </c>
      <c r="I582" s="29">
        <v>0</v>
      </c>
      <c r="J582" s="208"/>
      <c r="K582" s="208"/>
      <c r="L582" s="207"/>
      <c r="M582" s="207"/>
      <c r="N582" s="236"/>
      <c r="O582" s="236"/>
      <c r="P582" s="207"/>
      <c r="Q582" s="207"/>
      <c r="R582" s="207"/>
    </row>
    <row r="583" spans="2:18" s="28" customFormat="1" ht="12.75" hidden="1">
      <c r="B583" s="258">
        <v>37956</v>
      </c>
      <c r="C583" s="202"/>
      <c r="D583" s="29">
        <v>184</v>
      </c>
      <c r="E583" s="29">
        <v>186.16375700000003</v>
      </c>
      <c r="F583" s="29">
        <v>63</v>
      </c>
      <c r="G583" s="29">
        <v>4.381</v>
      </c>
      <c r="H583" s="29">
        <v>0</v>
      </c>
      <c r="I583" s="29">
        <v>0</v>
      </c>
      <c r="J583" s="208"/>
      <c r="K583" s="208"/>
      <c r="L583" s="207"/>
      <c r="M583" s="207"/>
      <c r="N583" s="236"/>
      <c r="O583" s="236"/>
      <c r="P583" s="207"/>
      <c r="Q583" s="207"/>
      <c r="R583" s="207"/>
    </row>
    <row r="584" spans="2:18" s="28" customFormat="1" ht="12.75" hidden="1">
      <c r="B584" s="258">
        <v>37987</v>
      </c>
      <c r="C584" s="202"/>
      <c r="D584" s="29">
        <v>181</v>
      </c>
      <c r="E584" s="29">
        <v>138.19648200000003</v>
      </c>
      <c r="F584" s="29">
        <v>63</v>
      </c>
      <c r="G584" s="29">
        <v>1.931175</v>
      </c>
      <c r="H584" s="29">
        <v>0</v>
      </c>
      <c r="I584" s="29">
        <v>0</v>
      </c>
      <c r="J584" s="208"/>
      <c r="K584" s="208"/>
      <c r="L584" s="207"/>
      <c r="M584" s="207"/>
      <c r="N584" s="236"/>
      <c r="O584" s="236"/>
      <c r="P584" s="207"/>
      <c r="Q584" s="207"/>
      <c r="R584" s="207"/>
    </row>
    <row r="585" spans="2:18" s="28" customFormat="1" ht="12.75" hidden="1">
      <c r="B585" s="258">
        <v>38018</v>
      </c>
      <c r="C585" s="202"/>
      <c r="D585" s="29">
        <v>185</v>
      </c>
      <c r="E585" s="29">
        <v>133.515949</v>
      </c>
      <c r="F585" s="29">
        <v>55</v>
      </c>
      <c r="G585" s="29">
        <v>1.6</v>
      </c>
      <c r="H585" s="29">
        <v>0</v>
      </c>
      <c r="I585" s="29">
        <v>0</v>
      </c>
      <c r="J585" s="208"/>
      <c r="K585" s="208"/>
      <c r="L585" s="207"/>
      <c r="M585" s="207"/>
      <c r="N585" s="236"/>
      <c r="O585" s="236"/>
      <c r="P585" s="207"/>
      <c r="Q585" s="207"/>
      <c r="R585" s="207"/>
    </row>
    <row r="586" spans="2:18" s="28" customFormat="1" ht="12.75" hidden="1">
      <c r="B586" s="258">
        <v>38047</v>
      </c>
      <c r="C586" s="202"/>
      <c r="D586" s="29">
        <v>185</v>
      </c>
      <c r="E586" s="29">
        <v>131.57690300000002</v>
      </c>
      <c r="F586" s="29">
        <v>59</v>
      </c>
      <c r="G586" s="29">
        <v>1.562304</v>
      </c>
      <c r="H586" s="29">
        <v>0</v>
      </c>
      <c r="I586" s="29">
        <v>0</v>
      </c>
      <c r="J586" s="208"/>
      <c r="K586" s="208"/>
      <c r="L586" s="207"/>
      <c r="M586" s="207"/>
      <c r="N586" s="236"/>
      <c r="O586" s="236"/>
      <c r="P586" s="207"/>
      <c r="Q586" s="207"/>
      <c r="R586" s="207"/>
    </row>
    <row r="587" spans="2:18" s="28" customFormat="1" ht="12.75" hidden="1">
      <c r="B587" s="258">
        <v>38078</v>
      </c>
      <c r="C587" s="202"/>
      <c r="D587" s="29">
        <v>185</v>
      </c>
      <c r="E587" s="29">
        <v>129.811267</v>
      </c>
      <c r="F587" s="29">
        <v>56</v>
      </c>
      <c r="G587" s="29">
        <v>1.68</v>
      </c>
      <c r="H587" s="29">
        <v>0</v>
      </c>
      <c r="I587" s="29">
        <v>0</v>
      </c>
      <c r="J587" s="208"/>
      <c r="K587" s="208"/>
      <c r="L587" s="207"/>
      <c r="M587" s="207"/>
      <c r="N587" s="236"/>
      <c r="O587" s="236"/>
      <c r="P587" s="207"/>
      <c r="Q587" s="207"/>
      <c r="R587" s="207"/>
    </row>
    <row r="588" spans="2:18" s="28" customFormat="1" ht="12.75" hidden="1">
      <c r="B588" s="258">
        <v>38108</v>
      </c>
      <c r="C588" s="202"/>
      <c r="D588" s="29">
        <v>194</v>
      </c>
      <c r="E588" s="29">
        <v>125.94506700000001</v>
      </c>
      <c r="F588" s="29">
        <v>49</v>
      </c>
      <c r="G588" s="29">
        <v>1.46</v>
      </c>
      <c r="H588" s="29">
        <v>0</v>
      </c>
      <c r="I588" s="29">
        <v>0</v>
      </c>
      <c r="J588" s="208"/>
      <c r="K588" s="208"/>
      <c r="L588" s="207"/>
      <c r="M588" s="207"/>
      <c r="N588" s="236"/>
      <c r="O588" s="236"/>
      <c r="P588" s="207"/>
      <c r="Q588" s="207"/>
      <c r="R588" s="207"/>
    </row>
    <row r="589" spans="2:18" s="28" customFormat="1" ht="12.75" hidden="1">
      <c r="B589" s="258">
        <v>38139</v>
      </c>
      <c r="C589" s="202"/>
      <c r="D589" s="29">
        <v>193</v>
      </c>
      <c r="E589" s="29">
        <v>56.942146</v>
      </c>
      <c r="F589" s="29">
        <v>55</v>
      </c>
      <c r="G589" s="29">
        <v>1.573901</v>
      </c>
      <c r="H589" s="29">
        <v>0</v>
      </c>
      <c r="I589" s="29">
        <v>0</v>
      </c>
      <c r="J589" s="208"/>
      <c r="K589" s="208"/>
      <c r="L589" s="207"/>
      <c r="M589" s="207"/>
      <c r="N589" s="236"/>
      <c r="O589" s="236"/>
      <c r="P589" s="207"/>
      <c r="Q589" s="207"/>
      <c r="R589" s="207"/>
    </row>
    <row r="590" spans="2:18" s="28" customFormat="1" ht="12.75" hidden="1">
      <c r="B590" s="258">
        <v>38169</v>
      </c>
      <c r="C590" s="202"/>
      <c r="D590" s="29">
        <v>192</v>
      </c>
      <c r="E590" s="29">
        <v>59</v>
      </c>
      <c r="F590" s="29">
        <v>53</v>
      </c>
      <c r="G590" s="29">
        <v>1</v>
      </c>
      <c r="H590" s="29">
        <v>0</v>
      </c>
      <c r="I590" s="29">
        <v>0</v>
      </c>
      <c r="J590" s="208"/>
      <c r="K590" s="208"/>
      <c r="L590" s="207"/>
      <c r="M590" s="207"/>
      <c r="N590" s="236"/>
      <c r="O590" s="236"/>
      <c r="P590" s="207"/>
      <c r="Q590" s="207"/>
      <c r="R590" s="207"/>
    </row>
    <row r="591" spans="2:18" s="28" customFormat="1" ht="12.75" hidden="1">
      <c r="B591" s="258">
        <v>38200</v>
      </c>
      <c r="C591" s="202"/>
      <c r="D591" s="29">
        <v>189</v>
      </c>
      <c r="E591" s="29">
        <v>60</v>
      </c>
      <c r="F591" s="29">
        <v>50</v>
      </c>
      <c r="G591" s="29">
        <v>3</v>
      </c>
      <c r="H591" s="29">
        <v>0</v>
      </c>
      <c r="I591" s="29">
        <v>0</v>
      </c>
      <c r="J591" s="208"/>
      <c r="K591" s="208"/>
      <c r="L591" s="207"/>
      <c r="M591" s="207"/>
      <c r="N591" s="236"/>
      <c r="O591" s="236"/>
      <c r="P591" s="207"/>
      <c r="Q591" s="207"/>
      <c r="R591" s="207"/>
    </row>
    <row r="592" spans="2:18" s="28" customFormat="1" ht="12.75" hidden="1">
      <c r="B592" s="258">
        <v>38231</v>
      </c>
      <c r="C592" s="202"/>
      <c r="D592" s="29">
        <v>188</v>
      </c>
      <c r="E592" s="29">
        <v>60</v>
      </c>
      <c r="F592" s="29">
        <v>53</v>
      </c>
      <c r="G592" s="29">
        <v>1</v>
      </c>
      <c r="H592" s="29">
        <v>13</v>
      </c>
      <c r="I592" s="29">
        <v>0</v>
      </c>
      <c r="J592" s="208"/>
      <c r="K592" s="208"/>
      <c r="L592" s="207"/>
      <c r="M592" s="207"/>
      <c r="N592" s="236"/>
      <c r="O592" s="236"/>
      <c r="P592" s="207"/>
      <c r="Q592" s="207"/>
      <c r="R592" s="207"/>
    </row>
    <row r="593" spans="2:18" s="28" customFormat="1" ht="12.75" hidden="1">
      <c r="B593" s="258">
        <v>38261</v>
      </c>
      <c r="C593" s="202"/>
      <c r="D593" s="29">
        <v>185</v>
      </c>
      <c r="E593" s="29">
        <v>61.891309</v>
      </c>
      <c r="F593" s="29">
        <v>50</v>
      </c>
      <c r="G593" s="29">
        <v>4.343827</v>
      </c>
      <c r="H593" s="29">
        <v>0</v>
      </c>
      <c r="I593" s="29">
        <v>0</v>
      </c>
      <c r="J593" s="208"/>
      <c r="K593" s="208"/>
      <c r="L593" s="207"/>
      <c r="M593" s="207"/>
      <c r="N593" s="236"/>
      <c r="O593" s="236"/>
      <c r="P593" s="207"/>
      <c r="Q593" s="207"/>
      <c r="R593" s="207"/>
    </row>
    <row r="594" spans="2:18" s="28" customFormat="1" ht="12.75" hidden="1">
      <c r="B594" s="258">
        <v>38292</v>
      </c>
      <c r="C594" s="202"/>
      <c r="D594" s="29">
        <v>185</v>
      </c>
      <c r="E594" s="29">
        <v>58.338222</v>
      </c>
      <c r="F594" s="29">
        <v>47</v>
      </c>
      <c r="G594" s="29">
        <v>1.255</v>
      </c>
      <c r="H594" s="29">
        <v>0</v>
      </c>
      <c r="I594" s="29">
        <v>0</v>
      </c>
      <c r="J594" s="208"/>
      <c r="K594" s="208"/>
      <c r="L594" s="207"/>
      <c r="M594" s="207"/>
      <c r="N594" s="236"/>
      <c r="O594" s="236"/>
      <c r="P594" s="207"/>
      <c r="Q594" s="207"/>
      <c r="R594" s="207"/>
    </row>
    <row r="595" spans="2:18" s="28" customFormat="1" ht="12.75" hidden="1">
      <c r="B595" s="258">
        <v>38322</v>
      </c>
      <c r="C595" s="202"/>
      <c r="D595" s="29">
        <v>184</v>
      </c>
      <c r="E595" s="29">
        <v>58.889211</v>
      </c>
      <c r="F595" s="29">
        <v>45</v>
      </c>
      <c r="G595" s="29">
        <v>1.235</v>
      </c>
      <c r="H595" s="29">
        <v>1</v>
      </c>
      <c r="I595" s="29">
        <v>0.338404</v>
      </c>
      <c r="J595" s="208"/>
      <c r="K595" s="208"/>
      <c r="L595" s="207"/>
      <c r="M595" s="207"/>
      <c r="N595" s="236"/>
      <c r="O595" s="236"/>
      <c r="P595" s="207"/>
      <c r="Q595" s="207"/>
      <c r="R595" s="207"/>
    </row>
    <row r="596" spans="2:18" s="28" customFormat="1" ht="12.75" hidden="1">
      <c r="B596" s="258">
        <v>38353</v>
      </c>
      <c r="C596" s="202"/>
      <c r="D596" s="29">
        <v>183</v>
      </c>
      <c r="E596" s="29">
        <v>48.068175</v>
      </c>
      <c r="F596" s="29">
        <v>43</v>
      </c>
      <c r="G596" s="29">
        <v>1.216</v>
      </c>
      <c r="H596" s="29">
        <v>0</v>
      </c>
      <c r="I596" s="29">
        <v>0</v>
      </c>
      <c r="J596" s="208"/>
      <c r="K596" s="208"/>
      <c r="L596" s="207"/>
      <c r="M596" s="207"/>
      <c r="N596" s="236"/>
      <c r="O596" s="236"/>
      <c r="P596" s="207"/>
      <c r="Q596" s="207"/>
      <c r="R596" s="207"/>
    </row>
    <row r="597" spans="2:18" s="28" customFormat="1" ht="12.75" hidden="1">
      <c r="B597" s="258">
        <v>38384</v>
      </c>
      <c r="C597" s="202"/>
      <c r="D597" s="29">
        <v>179</v>
      </c>
      <c r="E597" s="29">
        <v>48.412014</v>
      </c>
      <c r="F597" s="29">
        <v>45</v>
      </c>
      <c r="G597" s="29">
        <v>1.397359</v>
      </c>
      <c r="H597" s="29">
        <v>0</v>
      </c>
      <c r="I597" s="29">
        <v>0</v>
      </c>
      <c r="J597" s="208"/>
      <c r="K597" s="208"/>
      <c r="L597" s="207"/>
      <c r="M597" s="207"/>
      <c r="N597" s="236"/>
      <c r="O597" s="236"/>
      <c r="P597" s="207"/>
      <c r="Q597" s="207"/>
      <c r="R597" s="207"/>
    </row>
    <row r="598" spans="2:18" s="28" customFormat="1" ht="12.75" hidden="1">
      <c r="B598" s="258">
        <v>38412</v>
      </c>
      <c r="C598" s="202"/>
      <c r="D598" s="29">
        <v>177</v>
      </c>
      <c r="E598" s="29">
        <v>50.006316</v>
      </c>
      <c r="F598" s="29">
        <v>42</v>
      </c>
      <c r="G598" s="29">
        <v>1.13</v>
      </c>
      <c r="H598" s="29">
        <v>0</v>
      </c>
      <c r="I598" s="29">
        <v>0</v>
      </c>
      <c r="J598" s="208"/>
      <c r="K598" s="208"/>
      <c r="L598" s="207"/>
      <c r="M598" s="207"/>
      <c r="N598" s="236"/>
      <c r="O598" s="236"/>
      <c r="P598" s="207"/>
      <c r="Q598" s="207"/>
      <c r="R598" s="207"/>
    </row>
    <row r="599" spans="2:18" s="28" customFormat="1" ht="12.75" hidden="1">
      <c r="B599" s="258">
        <v>38443</v>
      </c>
      <c r="C599" s="202"/>
      <c r="D599" s="29">
        <v>176</v>
      </c>
      <c r="E599" s="29">
        <v>53.402138</v>
      </c>
      <c r="F599" s="29">
        <v>44</v>
      </c>
      <c r="G599" s="29">
        <v>3.291494</v>
      </c>
      <c r="H599" s="29">
        <v>0</v>
      </c>
      <c r="I599" s="29">
        <v>0</v>
      </c>
      <c r="J599" s="208"/>
      <c r="K599" s="208"/>
      <c r="L599" s="207"/>
      <c r="M599" s="207"/>
      <c r="N599" s="236"/>
      <c r="O599" s="236"/>
      <c r="P599" s="207"/>
      <c r="Q599" s="207"/>
      <c r="R599" s="207"/>
    </row>
    <row r="600" spans="2:18" s="28" customFormat="1" ht="12.75" hidden="1">
      <c r="B600" s="258">
        <v>38473</v>
      </c>
      <c r="C600" s="202"/>
      <c r="D600" s="29">
        <v>174</v>
      </c>
      <c r="E600" s="29">
        <v>53.017184</v>
      </c>
      <c r="F600" s="29">
        <v>38</v>
      </c>
      <c r="G600" s="29">
        <v>1.025</v>
      </c>
      <c r="H600" s="29">
        <v>0</v>
      </c>
      <c r="I600" s="29">
        <v>0</v>
      </c>
      <c r="J600" s="208"/>
      <c r="K600" s="208"/>
      <c r="L600" s="207"/>
      <c r="M600" s="207"/>
      <c r="N600" s="236"/>
      <c r="O600" s="236"/>
      <c r="P600" s="207"/>
      <c r="Q600" s="207"/>
      <c r="R600" s="207"/>
    </row>
    <row r="601" spans="2:18" s="28" customFormat="1" ht="12.75" hidden="1">
      <c r="B601" s="258">
        <v>38504</v>
      </c>
      <c r="C601" s="202"/>
      <c r="D601" s="29">
        <v>173</v>
      </c>
      <c r="E601" s="29">
        <v>53.509863</v>
      </c>
      <c r="F601" s="29">
        <v>42</v>
      </c>
      <c r="G601" s="29">
        <v>1.08572</v>
      </c>
      <c r="H601" s="29">
        <v>0</v>
      </c>
      <c r="I601" s="29">
        <v>0</v>
      </c>
      <c r="J601" s="208"/>
      <c r="K601" s="208"/>
      <c r="L601" s="207"/>
      <c r="M601" s="207"/>
      <c r="N601" s="236"/>
      <c r="O601" s="236"/>
      <c r="P601" s="207"/>
      <c r="Q601" s="207"/>
      <c r="R601" s="207"/>
    </row>
    <row r="602" spans="2:18" s="28" customFormat="1" ht="12.75" hidden="1">
      <c r="B602" s="258">
        <v>38534</v>
      </c>
      <c r="C602" s="202"/>
      <c r="D602" s="29">
        <v>172</v>
      </c>
      <c r="E602" s="29">
        <v>52.501708</v>
      </c>
      <c r="F602" s="29">
        <v>40</v>
      </c>
      <c r="G602" s="29">
        <v>1.055049</v>
      </c>
      <c r="H602" s="29">
        <v>0</v>
      </c>
      <c r="I602" s="29">
        <v>0</v>
      </c>
      <c r="J602" s="208"/>
      <c r="K602" s="208"/>
      <c r="L602" s="207"/>
      <c r="M602" s="207"/>
      <c r="N602" s="236"/>
      <c r="O602" s="236"/>
      <c r="P602" s="207"/>
      <c r="Q602" s="207"/>
      <c r="R602" s="207"/>
    </row>
    <row r="603" spans="2:18" s="28" customFormat="1" ht="12.75" hidden="1">
      <c r="B603" s="258">
        <v>38565</v>
      </c>
      <c r="C603" s="202"/>
      <c r="D603" s="29">
        <v>172</v>
      </c>
      <c r="E603" s="29">
        <v>53.536135</v>
      </c>
      <c r="F603" s="29">
        <v>38</v>
      </c>
      <c r="G603" s="29">
        <v>1.03</v>
      </c>
      <c r="H603" s="29">
        <v>0</v>
      </c>
      <c r="I603" s="29">
        <v>0</v>
      </c>
      <c r="J603" s="208"/>
      <c r="K603" s="208"/>
      <c r="L603" s="207"/>
      <c r="M603" s="207"/>
      <c r="N603" s="236"/>
      <c r="O603" s="236"/>
      <c r="P603" s="207"/>
      <c r="Q603" s="207"/>
      <c r="R603" s="207"/>
    </row>
    <row r="604" spans="2:18" s="28" customFormat="1" ht="12.75" hidden="1">
      <c r="B604" s="258">
        <v>38596</v>
      </c>
      <c r="C604" s="202"/>
      <c r="D604" s="29">
        <v>171</v>
      </c>
      <c r="E604" s="29">
        <v>51.095063</v>
      </c>
      <c r="F604" s="29">
        <v>38</v>
      </c>
      <c r="G604" s="29">
        <v>1.11</v>
      </c>
      <c r="H604" s="29">
        <v>0</v>
      </c>
      <c r="I604" s="29">
        <v>0</v>
      </c>
      <c r="J604" s="208"/>
      <c r="K604" s="208"/>
      <c r="L604" s="207"/>
      <c r="M604" s="207"/>
      <c r="N604" s="236"/>
      <c r="O604" s="236"/>
      <c r="P604" s="207"/>
      <c r="Q604" s="207"/>
      <c r="R604" s="207"/>
    </row>
    <row r="605" spans="2:18" s="28" customFormat="1" ht="12.75" hidden="1">
      <c r="B605" s="258">
        <v>38626</v>
      </c>
      <c r="C605" s="202"/>
      <c r="D605" s="29">
        <v>171</v>
      </c>
      <c r="E605" s="29">
        <v>51.37123</v>
      </c>
      <c r="F605" s="29">
        <v>31</v>
      </c>
      <c r="G605" s="29">
        <v>0.775</v>
      </c>
      <c r="H605" s="29">
        <v>13</v>
      </c>
      <c r="I605" s="29">
        <v>0.679709</v>
      </c>
      <c r="J605" s="208"/>
      <c r="K605" s="208"/>
      <c r="L605" s="207"/>
      <c r="M605" s="207"/>
      <c r="N605" s="236"/>
      <c r="O605" s="236"/>
      <c r="P605" s="207"/>
      <c r="Q605" s="207"/>
      <c r="R605" s="207"/>
    </row>
    <row r="606" spans="2:18" s="28" customFormat="1" ht="12.75" hidden="1">
      <c r="B606" s="258">
        <v>38657</v>
      </c>
      <c r="C606" s="202"/>
      <c r="D606" s="29">
        <v>169</v>
      </c>
      <c r="E606" s="29">
        <v>51.133171</v>
      </c>
      <c r="F606" s="29">
        <v>31</v>
      </c>
      <c r="G606" s="29">
        <v>0.7613</v>
      </c>
      <c r="H606" s="29">
        <v>0</v>
      </c>
      <c r="I606" s="29">
        <v>0</v>
      </c>
      <c r="J606" s="208"/>
      <c r="K606" s="208"/>
      <c r="L606" s="207"/>
      <c r="M606" s="207"/>
      <c r="N606" s="236"/>
      <c r="O606" s="236"/>
      <c r="P606" s="207"/>
      <c r="Q606" s="207"/>
      <c r="R606" s="207"/>
    </row>
    <row r="607" spans="2:18" s="28" customFormat="1" ht="12.75" hidden="1">
      <c r="B607" s="258">
        <v>38687</v>
      </c>
      <c r="C607" s="202"/>
      <c r="D607" s="29">
        <v>169</v>
      </c>
      <c r="E607" s="29">
        <v>49.487233</v>
      </c>
      <c r="F607" s="29">
        <v>32</v>
      </c>
      <c r="G607" s="29">
        <v>0.765</v>
      </c>
      <c r="H607" s="29">
        <v>0</v>
      </c>
      <c r="I607" s="29">
        <v>0</v>
      </c>
      <c r="J607" s="208"/>
      <c r="K607" s="208"/>
      <c r="L607" s="207"/>
      <c r="M607" s="207"/>
      <c r="N607" s="236"/>
      <c r="O607" s="236"/>
      <c r="P607" s="207"/>
      <c r="Q607" s="207"/>
      <c r="R607" s="207"/>
    </row>
    <row r="608" spans="2:18" s="28" customFormat="1" ht="12.75" hidden="1">
      <c r="B608" s="258">
        <v>38718</v>
      </c>
      <c r="C608" s="202"/>
      <c r="D608" s="29">
        <v>168</v>
      </c>
      <c r="E608" s="29">
        <v>50.196109</v>
      </c>
      <c r="F608" s="29">
        <v>30</v>
      </c>
      <c r="G608" s="29">
        <v>0.715</v>
      </c>
      <c r="H608" s="29">
        <v>3</v>
      </c>
      <c r="I608" s="29">
        <v>0.002472</v>
      </c>
      <c r="J608" s="208"/>
      <c r="K608" s="208"/>
      <c r="L608" s="207"/>
      <c r="M608" s="207"/>
      <c r="N608" s="236"/>
      <c r="O608" s="236"/>
      <c r="P608" s="207"/>
      <c r="Q608" s="207"/>
      <c r="R608" s="207"/>
    </row>
    <row r="609" spans="2:18" s="28" customFormat="1" ht="12.75" hidden="1">
      <c r="B609" s="258">
        <v>38749</v>
      </c>
      <c r="C609" s="202"/>
      <c r="D609" s="29">
        <v>168</v>
      </c>
      <c r="E609" s="29">
        <v>50.720714</v>
      </c>
      <c r="F609" s="29">
        <v>31</v>
      </c>
      <c r="G609" s="29">
        <v>0.79</v>
      </c>
      <c r="H609" s="29">
        <v>5</v>
      </c>
      <c r="I609" s="29">
        <v>0.308928</v>
      </c>
      <c r="J609" s="208"/>
      <c r="K609" s="208"/>
      <c r="L609" s="207"/>
      <c r="M609" s="207"/>
      <c r="N609" s="236"/>
      <c r="O609" s="236"/>
      <c r="P609" s="207"/>
      <c r="Q609" s="207"/>
      <c r="R609" s="207"/>
    </row>
    <row r="610" spans="2:18" s="28" customFormat="1" ht="12.75" hidden="1">
      <c r="B610" s="258">
        <v>38777</v>
      </c>
      <c r="C610" s="202"/>
      <c r="D610" s="29">
        <v>168</v>
      </c>
      <c r="E610" s="29">
        <v>52.246136</v>
      </c>
      <c r="F610" s="29">
        <v>33</v>
      </c>
      <c r="G610" s="29">
        <v>0.755282</v>
      </c>
      <c r="H610" s="29">
        <v>13</v>
      </c>
      <c r="I610" s="29">
        <v>0.394823</v>
      </c>
      <c r="J610" s="208"/>
      <c r="K610" s="208"/>
      <c r="L610" s="207"/>
      <c r="M610" s="207"/>
      <c r="N610" s="236"/>
      <c r="O610" s="236"/>
      <c r="P610" s="207"/>
      <c r="Q610" s="207"/>
      <c r="R610" s="207"/>
    </row>
    <row r="611" spans="2:18" s="28" customFormat="1" ht="12.75" hidden="1">
      <c r="B611" s="258">
        <v>38808</v>
      </c>
      <c r="C611" s="202"/>
      <c r="D611" s="29">
        <v>168</v>
      </c>
      <c r="E611" s="29">
        <v>54.222673</v>
      </c>
      <c r="F611" s="29">
        <v>33</v>
      </c>
      <c r="G611" s="29">
        <v>3.296604</v>
      </c>
      <c r="H611" s="29">
        <v>8</v>
      </c>
      <c r="I611" s="29">
        <v>1.398598</v>
      </c>
      <c r="J611" s="208"/>
      <c r="K611" s="208"/>
      <c r="L611" s="207"/>
      <c r="M611" s="207"/>
      <c r="N611" s="236"/>
      <c r="O611" s="236"/>
      <c r="P611" s="207"/>
      <c r="Q611" s="207"/>
      <c r="R611" s="207"/>
    </row>
    <row r="612" spans="2:18" s="28" customFormat="1" ht="12.75" hidden="1">
      <c r="B612" s="258">
        <v>38838</v>
      </c>
      <c r="C612" s="202"/>
      <c r="D612" s="29">
        <v>167</v>
      </c>
      <c r="E612" s="29">
        <v>54.723964</v>
      </c>
      <c r="F612" s="29">
        <v>28</v>
      </c>
      <c r="G612" s="29">
        <v>0.725</v>
      </c>
      <c r="H612" s="29">
        <v>7</v>
      </c>
      <c r="I612" s="29">
        <v>0.42391</v>
      </c>
      <c r="J612" s="208"/>
      <c r="K612" s="208"/>
      <c r="L612" s="207"/>
      <c r="M612" s="207"/>
      <c r="N612" s="236"/>
      <c r="O612" s="236"/>
      <c r="P612" s="207"/>
      <c r="Q612" s="207"/>
      <c r="R612" s="207"/>
    </row>
    <row r="613" spans="2:18" s="28" customFormat="1" ht="12.75" hidden="1">
      <c r="B613" s="258">
        <v>38869</v>
      </c>
      <c r="C613" s="202"/>
      <c r="D613" s="29">
        <v>166</v>
      </c>
      <c r="E613" s="29">
        <v>55.872149</v>
      </c>
      <c r="F613" s="29">
        <v>32</v>
      </c>
      <c r="G613" s="29">
        <v>1.200031</v>
      </c>
      <c r="H613" s="29">
        <v>8</v>
      </c>
      <c r="I613" s="29">
        <v>0.032568</v>
      </c>
      <c r="J613" s="208"/>
      <c r="K613" s="208"/>
      <c r="L613" s="207"/>
      <c r="M613" s="207"/>
      <c r="N613" s="236"/>
      <c r="O613" s="236"/>
      <c r="P613" s="207"/>
      <c r="Q613" s="207"/>
      <c r="R613" s="207"/>
    </row>
    <row r="614" spans="2:18" s="28" customFormat="1" ht="12.75" hidden="1">
      <c r="B614" s="258">
        <v>38899</v>
      </c>
      <c r="C614" s="202"/>
      <c r="D614" s="29">
        <v>165</v>
      </c>
      <c r="E614" s="29">
        <v>57.210332</v>
      </c>
      <c r="F614" s="29">
        <v>28</v>
      </c>
      <c r="G614" s="29">
        <v>1.12</v>
      </c>
      <c r="H614" s="29">
        <v>7</v>
      </c>
      <c r="I614" s="29">
        <v>0.615422</v>
      </c>
      <c r="J614" s="208"/>
      <c r="K614" s="208"/>
      <c r="L614" s="207"/>
      <c r="M614" s="207"/>
      <c r="N614" s="236"/>
      <c r="O614" s="236"/>
      <c r="P614" s="207"/>
      <c r="Q614" s="207"/>
      <c r="R614" s="207"/>
    </row>
    <row r="615" spans="2:18" s="28" customFormat="1" ht="12.75" hidden="1">
      <c r="B615" s="258">
        <v>38930</v>
      </c>
      <c r="C615" s="202"/>
      <c r="D615" s="29">
        <v>165</v>
      </c>
      <c r="E615" s="29">
        <v>58.011826</v>
      </c>
      <c r="F615" s="29">
        <v>26</v>
      </c>
      <c r="G615" s="29">
        <v>0.71</v>
      </c>
      <c r="H615" s="29">
        <v>0</v>
      </c>
      <c r="I615" s="29">
        <v>0</v>
      </c>
      <c r="J615" s="208"/>
      <c r="K615" s="208"/>
      <c r="L615" s="207"/>
      <c r="M615" s="207"/>
      <c r="N615" s="236"/>
      <c r="O615" s="236"/>
      <c r="P615" s="207"/>
      <c r="Q615" s="207"/>
      <c r="R615" s="207"/>
    </row>
    <row r="616" spans="2:18" s="28" customFormat="1" ht="12.75" hidden="1">
      <c r="B616" s="258">
        <v>38961</v>
      </c>
      <c r="C616" s="202"/>
      <c r="D616" s="29">
        <v>164</v>
      </c>
      <c r="E616" s="29">
        <v>58.623474</v>
      </c>
      <c r="F616" s="29">
        <v>28</v>
      </c>
      <c r="G616" s="29">
        <v>0.765</v>
      </c>
      <c r="H616" s="29">
        <v>8</v>
      </c>
      <c r="I616" s="29">
        <v>0.039074</v>
      </c>
      <c r="J616" s="208"/>
      <c r="K616" s="208"/>
      <c r="L616" s="207"/>
      <c r="M616" s="207"/>
      <c r="N616" s="236"/>
      <c r="O616" s="236"/>
      <c r="P616" s="207"/>
      <c r="Q616" s="207"/>
      <c r="R616" s="207"/>
    </row>
    <row r="617" spans="2:18" s="28" customFormat="1" ht="12.75" hidden="1">
      <c r="B617" s="258">
        <v>38991</v>
      </c>
      <c r="C617" s="202"/>
      <c r="D617" s="29">
        <v>164</v>
      </c>
      <c r="E617" s="29">
        <v>59.59472100000001</v>
      </c>
      <c r="F617" s="29">
        <v>25</v>
      </c>
      <c r="G617" s="29">
        <v>0.695</v>
      </c>
      <c r="H617" s="29">
        <v>0</v>
      </c>
      <c r="I617" s="29">
        <v>0</v>
      </c>
      <c r="J617" s="208"/>
      <c r="K617" s="208"/>
      <c r="L617" s="207"/>
      <c r="M617" s="207"/>
      <c r="N617" s="236"/>
      <c r="O617" s="236"/>
      <c r="P617" s="207"/>
      <c r="Q617" s="207"/>
      <c r="R617" s="207"/>
    </row>
    <row r="618" spans="2:18" s="28" customFormat="1" ht="12.75" hidden="1">
      <c r="B618" s="258">
        <v>39022</v>
      </c>
      <c r="C618" s="202"/>
      <c r="D618" s="29">
        <v>164</v>
      </c>
      <c r="E618" s="29">
        <v>58.817665000000005</v>
      </c>
      <c r="F618" s="29">
        <v>27</v>
      </c>
      <c r="G618" s="29">
        <v>0.735</v>
      </c>
      <c r="H618" s="29">
        <v>3</v>
      </c>
      <c r="I618" s="29">
        <v>1.623469</v>
      </c>
      <c r="J618" s="208"/>
      <c r="K618" s="208"/>
      <c r="L618" s="207"/>
      <c r="M618" s="207"/>
      <c r="N618" s="236"/>
      <c r="O618" s="236"/>
      <c r="P618" s="207"/>
      <c r="Q618" s="207"/>
      <c r="R618" s="207"/>
    </row>
    <row r="619" spans="2:18" s="28" customFormat="1" ht="12.75" hidden="1">
      <c r="B619" s="258">
        <v>39052</v>
      </c>
      <c r="C619" s="202"/>
      <c r="D619" s="29">
        <v>164</v>
      </c>
      <c r="E619" s="29">
        <v>59.002263</v>
      </c>
      <c r="F619" s="29">
        <v>27</v>
      </c>
      <c r="G619" s="29">
        <v>0.76</v>
      </c>
      <c r="H619" s="29">
        <v>9</v>
      </c>
      <c r="I619" s="29">
        <v>0.386238</v>
      </c>
      <c r="J619" s="208"/>
      <c r="K619" s="208"/>
      <c r="L619" s="207"/>
      <c r="M619" s="207"/>
      <c r="N619" s="236"/>
      <c r="O619" s="236"/>
      <c r="P619" s="207"/>
      <c r="Q619" s="207"/>
      <c r="R619" s="207"/>
    </row>
    <row r="620" spans="2:18" s="28" customFormat="1" ht="12.75" hidden="1">
      <c r="B620" s="258">
        <v>39083</v>
      </c>
      <c r="C620" s="202"/>
      <c r="D620" s="29">
        <v>163</v>
      </c>
      <c r="E620" s="29">
        <v>53.461423</v>
      </c>
      <c r="F620" s="29">
        <v>24</v>
      </c>
      <c r="G620" s="29">
        <v>0.675</v>
      </c>
      <c r="H620" s="29">
        <v>3</v>
      </c>
      <c r="I620" s="29">
        <v>6.21654</v>
      </c>
      <c r="J620" s="208"/>
      <c r="K620" s="208"/>
      <c r="L620" s="207"/>
      <c r="M620" s="207"/>
      <c r="N620" s="236"/>
      <c r="O620" s="236"/>
      <c r="P620" s="207"/>
      <c r="Q620" s="207"/>
      <c r="R620" s="207"/>
    </row>
    <row r="621" spans="2:18" s="28" customFormat="1" ht="12.75" hidden="1">
      <c r="B621" s="258">
        <v>39114</v>
      </c>
      <c r="C621" s="202"/>
      <c r="D621" s="29">
        <v>163</v>
      </c>
      <c r="E621" s="29">
        <v>54.247681</v>
      </c>
      <c r="F621" s="29">
        <v>27</v>
      </c>
      <c r="G621" s="29">
        <v>0.745</v>
      </c>
      <c r="H621" s="29">
        <v>0</v>
      </c>
      <c r="I621" s="29">
        <v>0</v>
      </c>
      <c r="J621" s="208"/>
      <c r="K621" s="208"/>
      <c r="L621" s="207"/>
      <c r="M621" s="207"/>
      <c r="N621" s="236"/>
      <c r="O621" s="236"/>
      <c r="P621" s="207"/>
      <c r="Q621" s="207"/>
      <c r="R621" s="207"/>
    </row>
    <row r="622" spans="2:18" s="28" customFormat="1" ht="12.75" hidden="1">
      <c r="B622" s="258">
        <v>39142</v>
      </c>
      <c r="C622" s="202"/>
      <c r="D622" s="29">
        <v>161</v>
      </c>
      <c r="E622" s="29">
        <v>53.38316</v>
      </c>
      <c r="F622" s="29">
        <v>29</v>
      </c>
      <c r="G622" s="29">
        <v>0.746196</v>
      </c>
      <c r="H622" s="29">
        <v>5</v>
      </c>
      <c r="I622" s="29">
        <v>2.165727</v>
      </c>
      <c r="J622" s="208"/>
      <c r="K622" s="208"/>
      <c r="L622" s="207"/>
      <c r="M622" s="207"/>
      <c r="N622" s="236"/>
      <c r="O622" s="236"/>
      <c r="P622" s="207"/>
      <c r="Q622" s="207"/>
      <c r="R622" s="207"/>
    </row>
    <row r="623" spans="2:18" s="28" customFormat="1" ht="12.75" hidden="1">
      <c r="B623" s="258">
        <v>39173</v>
      </c>
      <c r="C623" s="202"/>
      <c r="D623" s="29">
        <v>160</v>
      </c>
      <c r="E623" s="29">
        <v>56.724635</v>
      </c>
      <c r="F623" s="29">
        <v>26</v>
      </c>
      <c r="G623" s="29">
        <v>3.265551</v>
      </c>
      <c r="H623" s="29">
        <v>1</v>
      </c>
      <c r="I623" s="29">
        <v>0.005935</v>
      </c>
      <c r="J623" s="208"/>
      <c r="K623" s="208"/>
      <c r="L623" s="207"/>
      <c r="M623" s="207"/>
      <c r="N623" s="236"/>
      <c r="O623" s="236"/>
      <c r="P623" s="207"/>
      <c r="Q623" s="207"/>
      <c r="R623" s="207"/>
    </row>
    <row r="624" spans="2:18" s="28" customFormat="1" ht="12.75" hidden="1">
      <c r="B624" s="258">
        <v>39203</v>
      </c>
      <c r="C624" s="202"/>
      <c r="D624" s="29">
        <v>160</v>
      </c>
      <c r="E624" s="29">
        <v>57.185895</v>
      </c>
      <c r="F624" s="29">
        <v>23</v>
      </c>
      <c r="G624" s="29">
        <v>0.64</v>
      </c>
      <c r="H624" s="29">
        <v>4</v>
      </c>
      <c r="I624" s="29">
        <v>0.517647</v>
      </c>
      <c r="J624" s="208"/>
      <c r="K624" s="208"/>
      <c r="L624" s="207"/>
      <c r="M624" s="207"/>
      <c r="N624" s="236"/>
      <c r="O624" s="236"/>
      <c r="P624" s="207"/>
      <c r="Q624" s="207"/>
      <c r="R624" s="207"/>
    </row>
    <row r="625" spans="2:18" s="28" customFormat="1" ht="12.75" hidden="1">
      <c r="B625" s="258">
        <v>39234</v>
      </c>
      <c r="C625" s="202"/>
      <c r="D625" s="29">
        <v>160</v>
      </c>
      <c r="E625" s="29">
        <v>56.847848</v>
      </c>
      <c r="F625" s="29">
        <v>29</v>
      </c>
      <c r="G625" s="29">
        <v>0.795106</v>
      </c>
      <c r="H625" s="29">
        <v>2</v>
      </c>
      <c r="I625" s="29">
        <v>1.047059</v>
      </c>
      <c r="J625" s="208"/>
      <c r="K625" s="208"/>
      <c r="L625" s="207"/>
      <c r="M625" s="207"/>
      <c r="N625" s="236"/>
      <c r="O625" s="236"/>
      <c r="P625" s="207"/>
      <c r="Q625" s="207"/>
      <c r="R625" s="207"/>
    </row>
    <row r="626" spans="2:18" s="28" customFormat="1" ht="12.75" hidden="1">
      <c r="B626" s="258">
        <v>39264</v>
      </c>
      <c r="C626" s="202"/>
      <c r="D626" s="29">
        <v>159</v>
      </c>
      <c r="E626" s="29">
        <v>57.927463</v>
      </c>
      <c r="F626" s="29">
        <v>24</v>
      </c>
      <c r="G626" s="29">
        <v>0.69</v>
      </c>
      <c r="H626" s="29">
        <v>2</v>
      </c>
      <c r="I626" s="29">
        <v>0.235294</v>
      </c>
      <c r="J626" s="208"/>
      <c r="K626" s="208"/>
      <c r="L626" s="207"/>
      <c r="M626" s="207"/>
      <c r="N626" s="236"/>
      <c r="O626" s="236"/>
      <c r="P626" s="207"/>
      <c r="Q626" s="207"/>
      <c r="R626" s="207"/>
    </row>
    <row r="627" spans="2:18" s="28" customFormat="1" ht="12.75" hidden="1">
      <c r="B627" s="258">
        <v>39295</v>
      </c>
      <c r="C627" s="202"/>
      <c r="D627" s="29">
        <v>158</v>
      </c>
      <c r="E627" s="29">
        <v>58.725212</v>
      </c>
      <c r="F627" s="29">
        <v>26</v>
      </c>
      <c r="G627" s="29">
        <v>0.71</v>
      </c>
      <c r="H627" s="29">
        <v>0</v>
      </c>
      <c r="I627" s="29">
        <v>0</v>
      </c>
      <c r="J627" s="208"/>
      <c r="K627" s="208"/>
      <c r="L627" s="207"/>
      <c r="M627" s="207"/>
      <c r="N627" s="236"/>
      <c r="O627" s="236"/>
      <c r="P627" s="207"/>
      <c r="Q627" s="207"/>
      <c r="R627" s="207"/>
    </row>
    <row r="628" spans="2:18" s="28" customFormat="1" ht="12.75" hidden="1">
      <c r="B628" s="258">
        <v>39326</v>
      </c>
      <c r="C628" s="202"/>
      <c r="D628" s="29">
        <v>158</v>
      </c>
      <c r="E628" s="29">
        <v>58.457601</v>
      </c>
      <c r="F628" s="29">
        <v>24</v>
      </c>
      <c r="G628" s="29">
        <v>1.22</v>
      </c>
      <c r="H628" s="29">
        <v>8</v>
      </c>
      <c r="I628" s="29">
        <v>1.461006</v>
      </c>
      <c r="J628" s="208"/>
      <c r="K628" s="208"/>
      <c r="L628" s="207"/>
      <c r="M628" s="207"/>
      <c r="N628" s="236"/>
      <c r="O628" s="236"/>
      <c r="P628" s="207"/>
      <c r="Q628" s="207"/>
      <c r="R628" s="207"/>
    </row>
    <row r="629" spans="2:18" s="28" customFormat="1" ht="12.75" hidden="1">
      <c r="B629" s="258">
        <v>39356</v>
      </c>
      <c r="C629" s="202"/>
      <c r="D629" s="29">
        <v>158</v>
      </c>
      <c r="E629" s="29">
        <v>58.882762</v>
      </c>
      <c r="F629" s="29">
        <v>23</v>
      </c>
      <c r="G629" s="29">
        <v>0.66</v>
      </c>
      <c r="H629" s="29">
        <v>2</v>
      </c>
      <c r="I629" s="29">
        <v>0.646091</v>
      </c>
      <c r="J629" s="208"/>
      <c r="K629" s="208"/>
      <c r="L629" s="207"/>
      <c r="M629" s="207"/>
      <c r="N629" s="236"/>
      <c r="O629" s="236"/>
      <c r="P629" s="207"/>
      <c r="Q629" s="207"/>
      <c r="R629" s="207"/>
    </row>
    <row r="630" spans="2:18" s="28" customFormat="1" ht="12.75" hidden="1">
      <c r="B630" s="258">
        <v>39387</v>
      </c>
      <c r="C630" s="202"/>
      <c r="D630" s="29">
        <v>157</v>
      </c>
      <c r="E630" s="29">
        <v>54.662512</v>
      </c>
      <c r="F630" s="29">
        <v>22</v>
      </c>
      <c r="G630" s="29">
        <v>0.78</v>
      </c>
      <c r="H630" s="29">
        <v>5</v>
      </c>
      <c r="I630" s="29">
        <v>4.384543</v>
      </c>
      <c r="J630" s="208"/>
      <c r="K630" s="208"/>
      <c r="L630" s="207"/>
      <c r="M630" s="207"/>
      <c r="N630" s="236"/>
      <c r="O630" s="236"/>
      <c r="P630" s="207"/>
      <c r="Q630" s="207"/>
      <c r="R630" s="207"/>
    </row>
    <row r="631" spans="2:18" s="28" customFormat="1" ht="12.75" hidden="1">
      <c r="B631" s="258">
        <v>39417</v>
      </c>
      <c r="C631" s="202"/>
      <c r="D631" s="29">
        <v>157</v>
      </c>
      <c r="E631" s="29">
        <v>55.173668</v>
      </c>
      <c r="F631" s="29">
        <v>22</v>
      </c>
      <c r="G631" s="29">
        <v>0.73</v>
      </c>
      <c r="H631" s="29">
        <v>0</v>
      </c>
      <c r="I631" s="29">
        <v>0</v>
      </c>
      <c r="J631" s="208"/>
      <c r="K631" s="208"/>
      <c r="L631" s="207"/>
      <c r="M631" s="207"/>
      <c r="N631" s="236"/>
      <c r="O631" s="236"/>
      <c r="P631" s="207"/>
      <c r="Q631" s="207"/>
      <c r="R631" s="207"/>
    </row>
    <row r="632" spans="2:18" s="28" customFormat="1" ht="12.75">
      <c r="B632" s="258">
        <v>39448</v>
      </c>
      <c r="C632" s="202"/>
      <c r="D632" s="29">
        <v>157</v>
      </c>
      <c r="E632" s="29">
        <v>54.977854</v>
      </c>
      <c r="F632" s="29">
        <v>21</v>
      </c>
      <c r="G632" s="29">
        <v>0.67</v>
      </c>
      <c r="H632" s="29">
        <v>4</v>
      </c>
      <c r="I632" s="29">
        <v>0.865883</v>
      </c>
      <c r="J632" s="208"/>
      <c r="K632" s="208"/>
      <c r="L632" s="207"/>
      <c r="M632" s="207"/>
      <c r="N632" s="236"/>
      <c r="O632" s="236"/>
      <c r="P632" s="207"/>
      <c r="Q632" s="207"/>
      <c r="R632" s="207"/>
    </row>
    <row r="633" spans="2:18" s="28" customFormat="1" ht="12.75">
      <c r="B633" s="258">
        <v>39479</v>
      </c>
      <c r="C633" s="202"/>
      <c r="D633" s="29">
        <v>157</v>
      </c>
      <c r="E633" s="29">
        <v>55.598658</v>
      </c>
      <c r="F633" s="29">
        <v>19</v>
      </c>
      <c r="G633" s="29">
        <v>0.54</v>
      </c>
      <c r="H633" s="29">
        <v>0</v>
      </c>
      <c r="I633" s="29">
        <v>0</v>
      </c>
      <c r="J633" s="208"/>
      <c r="K633" s="208"/>
      <c r="L633" s="207"/>
      <c r="M633" s="207"/>
      <c r="N633" s="236"/>
      <c r="O633" s="236"/>
      <c r="P633" s="207"/>
      <c r="Q633" s="207"/>
      <c r="R633" s="207"/>
    </row>
    <row r="634" spans="2:18" s="28" customFormat="1" ht="12.75">
      <c r="B634" s="258">
        <v>39508</v>
      </c>
      <c r="C634" s="202"/>
      <c r="D634" s="29">
        <v>157</v>
      </c>
      <c r="E634" s="29">
        <v>57.12345</v>
      </c>
      <c r="F634" s="29">
        <v>18</v>
      </c>
      <c r="G634" s="29">
        <v>0.58</v>
      </c>
      <c r="H634" s="29">
        <v>0</v>
      </c>
      <c r="I634" s="29">
        <v>0</v>
      </c>
      <c r="J634" s="208"/>
      <c r="K634" s="208"/>
      <c r="L634" s="207"/>
      <c r="M634" s="207"/>
      <c r="N634" s="236"/>
      <c r="O634" s="236"/>
      <c r="P634" s="207"/>
      <c r="Q634" s="207"/>
      <c r="R634" s="207"/>
    </row>
    <row r="635" spans="2:18" s="28" customFormat="1" ht="12.75">
      <c r="B635" s="258">
        <v>39539</v>
      </c>
      <c r="C635" s="202"/>
      <c r="D635" s="29">
        <v>156</v>
      </c>
      <c r="E635" s="29">
        <v>60.819855</v>
      </c>
      <c r="F635" s="29">
        <v>21</v>
      </c>
      <c r="G635" s="29">
        <v>3.699397</v>
      </c>
      <c r="H635" s="29">
        <v>4</v>
      </c>
      <c r="I635" s="29">
        <v>0.271764</v>
      </c>
      <c r="J635" s="208"/>
      <c r="K635" s="208"/>
      <c r="L635" s="207"/>
      <c r="M635" s="207"/>
      <c r="N635" s="236"/>
      <c r="O635" s="236"/>
      <c r="P635" s="207"/>
      <c r="Q635" s="207"/>
      <c r="R635" s="207"/>
    </row>
    <row r="636" spans="2:18" s="28" customFormat="1" ht="12.75">
      <c r="B636" s="258">
        <v>39569</v>
      </c>
      <c r="C636" s="202"/>
      <c r="D636" s="29">
        <v>156</v>
      </c>
      <c r="E636" s="29">
        <v>62.546869</v>
      </c>
      <c r="F636" s="29">
        <v>18</v>
      </c>
      <c r="G636" s="29">
        <v>0.58</v>
      </c>
      <c r="H636" s="29">
        <v>0</v>
      </c>
      <c r="I636" s="29">
        <v>0</v>
      </c>
      <c r="J636" s="208"/>
      <c r="K636" s="208"/>
      <c r="L636" s="207"/>
      <c r="M636" s="207"/>
      <c r="N636" s="236"/>
      <c r="O636" s="236"/>
      <c r="P636" s="207"/>
      <c r="Q636" s="207"/>
      <c r="R636" s="207"/>
    </row>
    <row r="637" spans="2:18" s="28" customFormat="1" ht="12.75">
      <c r="B637" s="258">
        <v>39600</v>
      </c>
      <c r="C637" s="202"/>
      <c r="D637" s="29">
        <v>156</v>
      </c>
      <c r="E637" s="29">
        <v>63.089764</v>
      </c>
      <c r="F637" s="29">
        <v>17</v>
      </c>
      <c r="G637" s="29">
        <v>0.55</v>
      </c>
      <c r="H637" s="29">
        <v>0</v>
      </c>
      <c r="I637" s="29">
        <v>0</v>
      </c>
      <c r="J637" s="208"/>
      <c r="K637" s="208"/>
      <c r="L637" s="207"/>
      <c r="M637" s="207"/>
      <c r="N637" s="236"/>
      <c r="O637" s="236"/>
      <c r="P637" s="207"/>
      <c r="Q637" s="207"/>
      <c r="R637" s="207"/>
    </row>
    <row r="638" spans="2:18" s="28" customFormat="1" ht="12.75">
      <c r="B638" s="258">
        <v>39630</v>
      </c>
      <c r="C638" s="202"/>
      <c r="D638" s="29">
        <v>154</v>
      </c>
      <c r="E638" s="29">
        <v>65.20128</v>
      </c>
      <c r="F638" s="29">
        <v>19</v>
      </c>
      <c r="G638" s="29">
        <v>0.61</v>
      </c>
      <c r="H638" s="29">
        <v>0</v>
      </c>
      <c r="I638" s="29">
        <v>0</v>
      </c>
      <c r="J638" s="208"/>
      <c r="K638" s="208"/>
      <c r="L638" s="207"/>
      <c r="M638" s="207"/>
      <c r="N638" s="236"/>
      <c r="O638" s="236"/>
      <c r="P638" s="207"/>
      <c r="Q638" s="207"/>
      <c r="R638" s="207"/>
    </row>
    <row r="639" spans="2:18" s="28" customFormat="1" ht="12.75">
      <c r="B639" s="258">
        <v>39661</v>
      </c>
      <c r="C639" s="202"/>
      <c r="D639" s="29">
        <v>154</v>
      </c>
      <c r="E639" s="29">
        <v>64.361008</v>
      </c>
      <c r="F639" s="29">
        <v>19</v>
      </c>
      <c r="G639" s="29">
        <v>0.61</v>
      </c>
      <c r="H639" s="29">
        <v>2</v>
      </c>
      <c r="I639" s="29">
        <v>1.682353</v>
      </c>
      <c r="J639" s="208"/>
      <c r="K639" s="208"/>
      <c r="L639" s="207"/>
      <c r="M639" s="207"/>
      <c r="N639" s="236"/>
      <c r="O639" s="236"/>
      <c r="P639" s="207"/>
      <c r="Q639" s="207"/>
      <c r="R639" s="207"/>
    </row>
    <row r="640" spans="2:18" s="28" customFormat="1" ht="12.75">
      <c r="B640" s="258">
        <v>39692</v>
      </c>
      <c r="C640" s="202"/>
      <c r="D640" s="29">
        <v>154</v>
      </c>
      <c r="E640" s="29">
        <v>64.961378</v>
      </c>
      <c r="F640" s="29">
        <v>17</v>
      </c>
      <c r="G640" s="29">
        <v>0.62</v>
      </c>
      <c r="H640" s="29">
        <v>2</v>
      </c>
      <c r="I640" s="29">
        <v>0.052471</v>
      </c>
      <c r="J640" s="208"/>
      <c r="K640" s="208"/>
      <c r="L640" s="207"/>
      <c r="M640" s="207"/>
      <c r="N640" s="236"/>
      <c r="O640" s="236"/>
      <c r="P640" s="207"/>
      <c r="Q640" s="207"/>
      <c r="R640" s="207"/>
    </row>
    <row r="641" spans="2:18" s="28" customFormat="1" ht="12.75">
      <c r="B641" s="258">
        <v>39722</v>
      </c>
      <c r="C641" s="202"/>
      <c r="D641" s="29">
        <v>154</v>
      </c>
      <c r="E641" s="29">
        <v>66.354655</v>
      </c>
      <c r="F641" s="29">
        <v>20</v>
      </c>
      <c r="G641" s="29">
        <v>0.641919</v>
      </c>
      <c r="H641" s="29">
        <v>0</v>
      </c>
      <c r="I641" s="29">
        <v>0</v>
      </c>
      <c r="J641" s="208"/>
      <c r="K641" s="208"/>
      <c r="L641" s="207"/>
      <c r="M641" s="207"/>
      <c r="N641" s="236"/>
      <c r="O641" s="236"/>
      <c r="P641" s="207"/>
      <c r="Q641" s="207"/>
      <c r="R641" s="207"/>
    </row>
    <row r="642" spans="2:18" s="28" customFormat="1" ht="12.75">
      <c r="B642" s="258">
        <v>39753</v>
      </c>
      <c r="C642" s="202"/>
      <c r="D642" s="29">
        <v>154</v>
      </c>
      <c r="E642" s="29">
        <v>65.247185</v>
      </c>
      <c r="F642" s="29">
        <v>18</v>
      </c>
      <c r="G642" s="29">
        <v>0.538576</v>
      </c>
      <c r="H642" s="29">
        <v>2</v>
      </c>
      <c r="I642" s="29">
        <v>2.066</v>
      </c>
      <c r="J642" s="208"/>
      <c r="K642" s="208"/>
      <c r="L642" s="207"/>
      <c r="M642" s="207"/>
      <c r="N642" s="236"/>
      <c r="O642" s="236"/>
      <c r="P642" s="207"/>
      <c r="Q642" s="207"/>
      <c r="R642" s="207"/>
    </row>
    <row r="643" spans="2:18" s="28" customFormat="1" ht="12.75">
      <c r="B643" s="258">
        <v>39783</v>
      </c>
      <c r="C643" s="202"/>
      <c r="D643" s="29">
        <v>153</v>
      </c>
      <c r="E643" s="29">
        <v>65.707491</v>
      </c>
      <c r="F643" s="29">
        <v>15</v>
      </c>
      <c r="G643" s="29">
        <v>0.49</v>
      </c>
      <c r="H643" s="29">
        <v>0</v>
      </c>
      <c r="I643" s="29">
        <v>0</v>
      </c>
      <c r="J643" s="208"/>
      <c r="K643" s="208"/>
      <c r="L643" s="207"/>
      <c r="M643" s="207"/>
      <c r="N643" s="236"/>
      <c r="O643" s="236"/>
      <c r="P643" s="207"/>
      <c r="Q643" s="207"/>
      <c r="R643" s="207"/>
    </row>
    <row r="644" spans="2:18" s="28" customFormat="1" ht="12.75">
      <c r="B644" s="258">
        <v>39814</v>
      </c>
      <c r="C644" s="202"/>
      <c r="D644" s="29">
        <v>153</v>
      </c>
      <c r="E644" s="29">
        <v>66.352831</v>
      </c>
      <c r="F644" s="29">
        <v>19</v>
      </c>
      <c r="G644" s="29">
        <v>0.636424</v>
      </c>
      <c r="H644" s="29">
        <v>0</v>
      </c>
      <c r="I644" s="29">
        <v>0</v>
      </c>
      <c r="J644" s="208"/>
      <c r="K644" s="208"/>
      <c r="L644" s="207"/>
      <c r="M644" s="207"/>
      <c r="N644" s="236"/>
      <c r="O644" s="236"/>
      <c r="P644" s="207"/>
      <c r="Q644" s="207"/>
      <c r="R644" s="207"/>
    </row>
    <row r="645" spans="2:18" s="28" customFormat="1" ht="12.75">
      <c r="B645" s="258">
        <v>39845</v>
      </c>
      <c r="C645" s="202"/>
      <c r="D645" s="29">
        <v>153</v>
      </c>
      <c r="E645" s="29">
        <v>65.89103</v>
      </c>
      <c r="F645" s="29">
        <v>18</v>
      </c>
      <c r="G645" s="29">
        <v>0.576</v>
      </c>
      <c r="H645" s="29">
        <v>6</v>
      </c>
      <c r="I645" s="29">
        <v>1.03808</v>
      </c>
      <c r="J645" s="208"/>
      <c r="K645" s="208"/>
      <c r="L645" s="207"/>
      <c r="M645" s="207"/>
      <c r="N645" s="236"/>
      <c r="O645" s="236"/>
      <c r="P645" s="207"/>
      <c r="Q645" s="207"/>
      <c r="R645" s="207"/>
    </row>
    <row r="646" spans="2:18" s="28" customFormat="1" ht="12.75">
      <c r="B646" s="258">
        <v>39873</v>
      </c>
      <c r="C646" s="202"/>
      <c r="D646" s="29">
        <v>151</v>
      </c>
      <c r="E646" s="29">
        <v>66.346472</v>
      </c>
      <c r="F646" s="29">
        <v>20</v>
      </c>
      <c r="G646" s="29">
        <v>0.547632</v>
      </c>
      <c r="H646" s="29">
        <v>2</v>
      </c>
      <c r="I646" s="29">
        <v>0.966246</v>
      </c>
      <c r="J646" s="208"/>
      <c r="K646" s="208"/>
      <c r="L646" s="207"/>
      <c r="M646" s="207"/>
      <c r="N646" s="236"/>
      <c r="O646" s="236"/>
      <c r="P646" s="207"/>
      <c r="Q646" s="207"/>
      <c r="R646" s="207"/>
    </row>
    <row r="647" spans="2:18" s="28" customFormat="1" ht="12.75">
      <c r="B647" s="258">
        <v>39904</v>
      </c>
      <c r="C647" s="202"/>
      <c r="D647" s="29">
        <v>151</v>
      </c>
      <c r="E647" s="29">
        <v>89.190599</v>
      </c>
      <c r="F647" s="29">
        <v>22</v>
      </c>
      <c r="G647" s="29">
        <v>22.539636</v>
      </c>
      <c r="H647" s="29">
        <v>0</v>
      </c>
      <c r="I647" s="29">
        <v>0</v>
      </c>
      <c r="J647" s="208"/>
      <c r="K647" s="208"/>
      <c r="L647" s="207"/>
      <c r="M647" s="207"/>
      <c r="N647" s="236"/>
      <c r="O647" s="236"/>
      <c r="P647" s="207"/>
      <c r="Q647" s="207"/>
      <c r="R647" s="207"/>
    </row>
    <row r="648" spans="2:18" s="28" customFormat="1" ht="12.75">
      <c r="B648" s="258">
        <v>39934</v>
      </c>
      <c r="C648" s="202"/>
      <c r="D648" s="29">
        <v>151</v>
      </c>
      <c r="E648" s="29">
        <v>92.940444</v>
      </c>
      <c r="F648" s="29">
        <v>21</v>
      </c>
      <c r="G648" s="29">
        <v>2.700748</v>
      </c>
      <c r="H648" s="29">
        <v>0</v>
      </c>
      <c r="I648" s="29">
        <v>0</v>
      </c>
      <c r="J648" s="208"/>
      <c r="K648" s="208"/>
      <c r="L648" s="207"/>
      <c r="M648" s="207"/>
      <c r="N648" s="236"/>
      <c r="O648" s="236"/>
      <c r="P648" s="207"/>
      <c r="Q648" s="207"/>
      <c r="R648" s="207"/>
    </row>
    <row r="649" spans="2:18" s="28" customFormat="1" ht="12.75">
      <c r="B649" s="258">
        <v>39965</v>
      </c>
      <c r="C649" s="202"/>
      <c r="D649" s="29">
        <v>151</v>
      </c>
      <c r="E649" s="29">
        <v>70.803301</v>
      </c>
      <c r="F649" s="29">
        <v>18</v>
      </c>
      <c r="G649" s="29">
        <v>0.640059</v>
      </c>
      <c r="H649" s="29">
        <v>6</v>
      </c>
      <c r="I649" s="29">
        <v>22.839109</v>
      </c>
      <c r="J649" s="208"/>
      <c r="K649" s="208"/>
      <c r="L649" s="207"/>
      <c r="M649" s="207"/>
      <c r="N649" s="236"/>
      <c r="O649" s="236"/>
      <c r="P649" s="207"/>
      <c r="Q649" s="207"/>
      <c r="R649" s="207"/>
    </row>
    <row r="650" spans="2:18" s="28" customFormat="1" ht="12.75">
      <c r="B650" s="258">
        <v>39995</v>
      </c>
      <c r="C650" s="202"/>
      <c r="D650" s="29">
        <v>150</v>
      </c>
      <c r="E650" s="29">
        <v>71.972409</v>
      </c>
      <c r="F650" s="29">
        <v>17</v>
      </c>
      <c r="G650" s="29">
        <v>0.62</v>
      </c>
      <c r="H650" s="29">
        <v>0</v>
      </c>
      <c r="I650" s="29">
        <v>0</v>
      </c>
      <c r="J650" s="208"/>
      <c r="K650" s="208"/>
      <c r="L650" s="207"/>
      <c r="M650" s="207"/>
      <c r="N650" s="236"/>
      <c r="O650" s="236"/>
      <c r="P650" s="207"/>
      <c r="Q650" s="207"/>
      <c r="R650" s="207"/>
    </row>
    <row r="651" spans="2:18" s="28" customFormat="1" ht="12.75">
      <c r="B651" s="258">
        <v>40026</v>
      </c>
      <c r="C651" s="202"/>
      <c r="D651" s="29">
        <v>148</v>
      </c>
      <c r="E651" s="29">
        <v>72.551958</v>
      </c>
      <c r="F651" s="29">
        <v>17</v>
      </c>
      <c r="G651" s="29">
        <v>0.62</v>
      </c>
      <c r="H651" s="29">
        <v>0</v>
      </c>
      <c r="I651" s="29">
        <v>0</v>
      </c>
      <c r="J651" s="208"/>
      <c r="K651" s="208"/>
      <c r="L651" s="207"/>
      <c r="M651" s="207"/>
      <c r="N651" s="236"/>
      <c r="O651" s="236"/>
      <c r="P651" s="207"/>
      <c r="Q651" s="207"/>
      <c r="R651" s="207"/>
    </row>
    <row r="652" spans="2:18" s="28" customFormat="1" ht="12.75">
      <c r="B652" s="258">
        <v>40057</v>
      </c>
      <c r="C652" s="202"/>
      <c r="D652" s="29">
        <v>148</v>
      </c>
      <c r="E652" s="29">
        <v>73.098933</v>
      </c>
      <c r="F652" s="29">
        <v>16</v>
      </c>
      <c r="G652" s="29">
        <v>0.61</v>
      </c>
      <c r="H652" s="29">
        <v>0</v>
      </c>
      <c r="I652" s="29">
        <v>0</v>
      </c>
      <c r="J652" s="208"/>
      <c r="K652" s="208"/>
      <c r="L652" s="207"/>
      <c r="M652" s="207"/>
      <c r="N652" s="236"/>
      <c r="O652" s="236"/>
      <c r="P652" s="207"/>
      <c r="Q652" s="207"/>
      <c r="R652" s="207"/>
    </row>
    <row r="653" spans="2:18" s="28" customFormat="1" ht="12.75">
      <c r="B653" s="258">
        <v>40087</v>
      </c>
      <c r="C653" s="202"/>
      <c r="D653" s="29">
        <v>147</v>
      </c>
      <c r="E653" s="29">
        <v>73.391151</v>
      </c>
      <c r="F653" s="29">
        <v>16</v>
      </c>
      <c r="G653" s="29">
        <v>0.61</v>
      </c>
      <c r="H653" s="29">
        <v>2</v>
      </c>
      <c r="I653" s="29">
        <v>0.282864</v>
      </c>
      <c r="J653" s="208"/>
      <c r="K653" s="208"/>
      <c r="L653" s="207"/>
      <c r="M653" s="207"/>
      <c r="N653" s="236"/>
      <c r="O653" s="236"/>
      <c r="P653" s="207"/>
      <c r="Q653" s="207"/>
      <c r="R653" s="207"/>
    </row>
    <row r="654" spans="2:18" s="28" customFormat="1" ht="12.75">
      <c r="B654" s="258">
        <v>40118</v>
      </c>
      <c r="C654" s="202"/>
      <c r="D654" s="29">
        <v>147</v>
      </c>
      <c r="E654" s="29">
        <v>76.665941</v>
      </c>
      <c r="F654" s="29">
        <v>15</v>
      </c>
      <c r="G654" s="29">
        <v>3.610391</v>
      </c>
      <c r="H654" s="29">
        <v>1</v>
      </c>
      <c r="I654" s="29">
        <v>0.347824</v>
      </c>
      <c r="J654" s="208"/>
      <c r="K654" s="208"/>
      <c r="L654" s="207"/>
      <c r="M654" s="207"/>
      <c r="N654" s="236"/>
      <c r="O654" s="236"/>
      <c r="P654" s="207"/>
      <c r="Q654" s="207"/>
      <c r="R654" s="207"/>
    </row>
    <row r="655" spans="2:18" s="28" customFormat="1" ht="12.75">
      <c r="B655" s="258">
        <v>40148</v>
      </c>
      <c r="C655" s="202"/>
      <c r="D655" s="29">
        <v>147</v>
      </c>
      <c r="E655" s="29">
        <v>74.536365</v>
      </c>
      <c r="F655" s="29">
        <v>15</v>
      </c>
      <c r="G655" s="29">
        <v>0.6</v>
      </c>
      <c r="H655" s="29">
        <v>4</v>
      </c>
      <c r="I655" s="29">
        <v>2.692978</v>
      </c>
      <c r="J655" s="208"/>
      <c r="K655" s="208"/>
      <c r="L655" s="207"/>
      <c r="M655" s="207"/>
      <c r="N655" s="236"/>
      <c r="O655" s="236"/>
      <c r="P655" s="207"/>
      <c r="Q655" s="207"/>
      <c r="R655" s="207"/>
    </row>
    <row r="656" spans="2:18" s="28" customFormat="1" ht="12.75">
      <c r="B656" s="258">
        <v>40179</v>
      </c>
      <c r="C656" s="202"/>
      <c r="D656" s="29">
        <v>147</v>
      </c>
      <c r="E656" s="29">
        <v>75.148489</v>
      </c>
      <c r="F656" s="29">
        <v>15</v>
      </c>
      <c r="G656" s="29">
        <v>0.619434</v>
      </c>
      <c r="H656" s="29">
        <v>0</v>
      </c>
      <c r="I656" s="29">
        <v>0</v>
      </c>
      <c r="J656" s="208"/>
      <c r="K656" s="208"/>
      <c r="L656" s="207"/>
      <c r="M656" s="207"/>
      <c r="N656" s="236"/>
      <c r="O656" s="236"/>
      <c r="P656" s="207"/>
      <c r="Q656" s="207"/>
      <c r="R656" s="207"/>
    </row>
    <row r="657" spans="2:18" s="28" customFormat="1" ht="12.75">
      <c r="B657" s="258">
        <v>40210</v>
      </c>
      <c r="C657" s="202"/>
      <c r="D657" s="29">
        <v>146</v>
      </c>
      <c r="E657" s="29">
        <v>75.577406</v>
      </c>
      <c r="F657" s="29">
        <v>12</v>
      </c>
      <c r="G657" s="29">
        <v>0.48</v>
      </c>
      <c r="H657" s="29">
        <v>0</v>
      </c>
      <c r="I657" s="29">
        <v>0</v>
      </c>
      <c r="J657" s="208"/>
      <c r="K657" s="208"/>
      <c r="L657" s="207"/>
      <c r="M657" s="207"/>
      <c r="N657" s="236"/>
      <c r="O657" s="236"/>
      <c r="P657" s="207"/>
      <c r="Q657" s="207"/>
      <c r="R657" s="207"/>
    </row>
    <row r="658" spans="2:18" s="28" customFormat="1" ht="12.75">
      <c r="B658" s="258">
        <v>40238</v>
      </c>
      <c r="C658" s="202"/>
      <c r="D658" s="29">
        <v>146</v>
      </c>
      <c r="E658" s="29">
        <v>70.534299</v>
      </c>
      <c r="F658" s="29">
        <v>11</v>
      </c>
      <c r="G658" s="29">
        <v>0.45</v>
      </c>
      <c r="H658" s="29">
        <v>4</v>
      </c>
      <c r="I658" s="29">
        <v>5.832788</v>
      </c>
      <c r="J658" s="208"/>
      <c r="K658" s="208"/>
      <c r="L658" s="207"/>
      <c r="M658" s="207"/>
      <c r="N658" s="236"/>
      <c r="O658" s="236"/>
      <c r="P658" s="207"/>
      <c r="Q658" s="207"/>
      <c r="R658" s="207"/>
    </row>
    <row r="659" spans="2:18" s="28" customFormat="1" ht="12.75">
      <c r="B659" s="258">
        <v>40269</v>
      </c>
      <c r="C659" s="202"/>
      <c r="D659" s="29">
        <v>146</v>
      </c>
      <c r="E659" s="29">
        <v>74.126623</v>
      </c>
      <c r="F659" s="29">
        <v>13</v>
      </c>
      <c r="G659" s="29">
        <v>3.433111</v>
      </c>
      <c r="H659" s="29">
        <v>0</v>
      </c>
      <c r="I659" s="29">
        <v>0</v>
      </c>
      <c r="J659" s="208"/>
      <c r="K659" s="208"/>
      <c r="L659" s="207"/>
      <c r="M659" s="207"/>
      <c r="N659" s="236"/>
      <c r="O659" s="236"/>
      <c r="P659" s="207"/>
      <c r="Q659" s="207"/>
      <c r="R659" s="207"/>
    </row>
    <row r="660" spans="2:18" s="28" customFormat="1" ht="12.75">
      <c r="B660" s="258">
        <v>40299</v>
      </c>
      <c r="C660" s="202"/>
      <c r="D660" s="29">
        <v>146</v>
      </c>
      <c r="E660" s="29">
        <v>75.102813</v>
      </c>
      <c r="F660" s="29">
        <v>14</v>
      </c>
      <c r="G660" s="29">
        <v>0.51001</v>
      </c>
      <c r="H660" s="29">
        <v>0</v>
      </c>
      <c r="I660" s="29">
        <v>0</v>
      </c>
      <c r="J660" s="208"/>
      <c r="K660" s="208"/>
      <c r="L660" s="207"/>
      <c r="M660" s="207"/>
      <c r="N660" s="236"/>
      <c r="O660" s="236"/>
      <c r="P660" s="207"/>
      <c r="Q660" s="207"/>
      <c r="R660" s="207"/>
    </row>
    <row r="661" spans="2:18" s="28" customFormat="1" ht="12.75">
      <c r="B661" s="258">
        <v>40330</v>
      </c>
      <c r="C661" s="202"/>
      <c r="D661" s="29">
        <v>146</v>
      </c>
      <c r="E661" s="29">
        <v>75.624973</v>
      </c>
      <c r="F661" s="29">
        <v>13</v>
      </c>
      <c r="G661" s="29">
        <v>0.49</v>
      </c>
      <c r="H661" s="29">
        <v>2</v>
      </c>
      <c r="I661" s="29">
        <v>0.06</v>
      </c>
      <c r="J661" s="208"/>
      <c r="K661" s="208"/>
      <c r="L661" s="207"/>
      <c r="M661" s="207"/>
      <c r="N661" s="236"/>
      <c r="O661" s="236"/>
      <c r="P661" s="207"/>
      <c r="Q661" s="207"/>
      <c r="R661" s="207"/>
    </row>
    <row r="662" spans="2:18" s="28" customFormat="1" ht="12.75">
      <c r="B662" s="258">
        <v>40360</v>
      </c>
      <c r="C662" s="202"/>
      <c r="D662" s="29">
        <v>146</v>
      </c>
      <c r="E662" s="29">
        <v>74.666034</v>
      </c>
      <c r="F662" s="29">
        <v>16</v>
      </c>
      <c r="G662" s="29">
        <v>0.567</v>
      </c>
      <c r="H662" s="29">
        <v>2</v>
      </c>
      <c r="I662" s="29">
        <v>1.764706</v>
      </c>
      <c r="J662" s="208"/>
      <c r="K662" s="208"/>
      <c r="L662" s="207"/>
      <c r="M662" s="207"/>
      <c r="N662" s="236"/>
      <c r="O662" s="236"/>
      <c r="P662" s="207"/>
      <c r="Q662" s="207"/>
      <c r="R662" s="207"/>
    </row>
    <row r="663" spans="2:18" s="28" customFormat="1" ht="12.75">
      <c r="B663" s="258">
        <v>40391</v>
      </c>
      <c r="C663" s="202"/>
      <c r="D663" s="29">
        <v>146</v>
      </c>
      <c r="E663" s="29">
        <v>75.192764</v>
      </c>
      <c r="F663" s="29">
        <v>14</v>
      </c>
      <c r="G663" s="29">
        <v>0.52</v>
      </c>
      <c r="H663" s="29">
        <v>0</v>
      </c>
      <c r="I663" s="29">
        <v>0</v>
      </c>
      <c r="J663" s="208"/>
      <c r="K663" s="208"/>
      <c r="L663" s="207"/>
      <c r="M663" s="207"/>
      <c r="N663" s="236"/>
      <c r="O663" s="236"/>
      <c r="P663" s="207"/>
      <c r="Q663" s="207"/>
      <c r="R663" s="207"/>
    </row>
    <row r="664" spans="2:18" s="28" customFormat="1" ht="12.75">
      <c r="B664" s="258">
        <v>40422</v>
      </c>
      <c r="C664" s="202"/>
      <c r="D664" s="29">
        <v>146</v>
      </c>
      <c r="E664" s="29">
        <v>75.569537</v>
      </c>
      <c r="F664" s="29">
        <v>14</v>
      </c>
      <c r="G664" s="29">
        <v>0.52</v>
      </c>
      <c r="H664" s="29">
        <v>2</v>
      </c>
      <c r="I664" s="29">
        <v>0.170716</v>
      </c>
      <c r="J664" s="208"/>
      <c r="K664" s="208"/>
      <c r="L664" s="207"/>
      <c r="M664" s="207"/>
      <c r="N664" s="236"/>
      <c r="O664" s="236"/>
      <c r="P664" s="207"/>
      <c r="Q664" s="207"/>
      <c r="R664" s="207"/>
    </row>
    <row r="665" spans="2:18" s="28" customFormat="1" ht="12.75">
      <c r="B665" s="258">
        <v>40452</v>
      </c>
      <c r="C665" s="202"/>
      <c r="D665" s="29">
        <v>146</v>
      </c>
      <c r="E665" s="29">
        <v>76.660572</v>
      </c>
      <c r="F665" s="29">
        <v>15</v>
      </c>
      <c r="G665" s="29">
        <v>1.02</v>
      </c>
      <c r="H665" s="29">
        <v>0</v>
      </c>
      <c r="I665" s="29">
        <v>0</v>
      </c>
      <c r="J665" s="208"/>
      <c r="K665" s="208"/>
      <c r="L665" s="207"/>
      <c r="M665" s="207"/>
      <c r="N665" s="236"/>
      <c r="O665" s="236"/>
      <c r="P665" s="207"/>
      <c r="Q665" s="207"/>
      <c r="R665" s="207"/>
    </row>
    <row r="666" spans="2:18" s="28" customFormat="1" ht="12.75">
      <c r="B666" s="258">
        <v>40483</v>
      </c>
      <c r="C666" s="202"/>
      <c r="D666" s="29">
        <v>146</v>
      </c>
      <c r="E666" s="29">
        <v>74.696341</v>
      </c>
      <c r="F666" s="29">
        <v>16</v>
      </c>
      <c r="G666" s="29">
        <v>1.02</v>
      </c>
      <c r="H666" s="29">
        <v>1</v>
      </c>
      <c r="I666" s="29">
        <v>3.146793</v>
      </c>
      <c r="J666" s="208"/>
      <c r="K666" s="208"/>
      <c r="L666" s="207"/>
      <c r="M666" s="207"/>
      <c r="N666" s="236"/>
      <c r="O666" s="236"/>
      <c r="P666" s="207"/>
      <c r="Q666" s="207"/>
      <c r="R666" s="207"/>
    </row>
    <row r="667" spans="2:18" s="28" customFormat="1" ht="12.75">
      <c r="B667" s="258">
        <v>40513</v>
      </c>
      <c r="C667" s="202"/>
      <c r="D667" s="29">
        <v>146</v>
      </c>
      <c r="E667" s="29">
        <v>75.199828</v>
      </c>
      <c r="F667" s="29">
        <v>14</v>
      </c>
      <c r="G667" s="29">
        <v>0.52</v>
      </c>
      <c r="H667" s="29">
        <v>0</v>
      </c>
      <c r="I667" s="29">
        <v>0</v>
      </c>
      <c r="J667" s="208"/>
      <c r="K667" s="208"/>
      <c r="L667" s="207"/>
      <c r="M667" s="207"/>
      <c r="N667" s="236"/>
      <c r="O667" s="236"/>
      <c r="P667" s="207"/>
      <c r="Q667" s="207"/>
      <c r="R667" s="207"/>
    </row>
    <row r="668" spans="2:18" s="28" customFormat="1" ht="12.75">
      <c r="B668" s="258">
        <v>40544</v>
      </c>
      <c r="C668" s="202"/>
      <c r="D668" s="29">
        <v>146</v>
      </c>
      <c r="E668" s="29">
        <v>75.719867</v>
      </c>
      <c r="F668" s="29">
        <v>15</v>
      </c>
      <c r="G668" s="29">
        <v>0.526035</v>
      </c>
      <c r="H668" s="29">
        <v>0</v>
      </c>
      <c r="I668" s="29">
        <v>0</v>
      </c>
      <c r="J668" s="208"/>
      <c r="K668" s="208"/>
      <c r="L668" s="207"/>
      <c r="M668" s="207"/>
      <c r="N668" s="236"/>
      <c r="O668" s="236"/>
      <c r="P668" s="207"/>
      <c r="Q668" s="207"/>
      <c r="R668" s="207"/>
    </row>
    <row r="669" spans="2:18" s="28" customFormat="1" ht="12.75">
      <c r="B669" s="258">
        <v>40575</v>
      </c>
      <c r="C669" s="202"/>
      <c r="D669" s="29">
        <v>145</v>
      </c>
      <c r="E669" s="29">
        <v>76.239912</v>
      </c>
      <c r="F669" s="29">
        <v>14</v>
      </c>
      <c r="G669" s="29">
        <v>0.52</v>
      </c>
      <c r="H669" s="29">
        <v>0</v>
      </c>
      <c r="I669" s="29">
        <v>0</v>
      </c>
      <c r="J669" s="208"/>
      <c r="K669" s="208"/>
      <c r="L669" s="207"/>
      <c r="M669" s="207"/>
      <c r="N669" s="236"/>
      <c r="O669" s="236"/>
      <c r="P669" s="207"/>
      <c r="Q669" s="207"/>
      <c r="R669" s="207"/>
    </row>
    <row r="670" spans="2:18" s="28" customFormat="1" ht="12.75">
      <c r="B670" s="258">
        <v>40603</v>
      </c>
      <c r="C670" s="202"/>
      <c r="D670" s="29">
        <v>145</v>
      </c>
      <c r="E670" s="29">
        <v>77.515094</v>
      </c>
      <c r="F670" s="29">
        <v>14</v>
      </c>
      <c r="G670" s="29">
        <v>0.52</v>
      </c>
      <c r="H670" s="29">
        <v>0</v>
      </c>
      <c r="I670" s="29">
        <v>0</v>
      </c>
      <c r="J670" s="208"/>
      <c r="K670" s="208"/>
      <c r="L670" s="207"/>
      <c r="M670" s="207"/>
      <c r="N670" s="236"/>
      <c r="O670" s="236"/>
      <c r="P670" s="207"/>
      <c r="Q670" s="207"/>
      <c r="R670" s="207"/>
    </row>
    <row r="671" spans="2:18" s="28" customFormat="1" ht="12.75">
      <c r="B671" s="258">
        <v>40634</v>
      </c>
      <c r="C671" s="29"/>
      <c r="D671" s="29">
        <v>145</v>
      </c>
      <c r="E671" s="29">
        <v>81.800384</v>
      </c>
      <c r="F671" s="273">
        <v>15</v>
      </c>
      <c r="G671" s="29">
        <v>3.740211</v>
      </c>
      <c r="H671" s="29">
        <v>0</v>
      </c>
      <c r="I671" s="29">
        <v>0</v>
      </c>
      <c r="J671" s="208"/>
      <c r="K671" s="208"/>
      <c r="L671" s="207"/>
      <c r="M671" s="207"/>
      <c r="N671" s="236"/>
      <c r="O671" s="236"/>
      <c r="P671" s="207"/>
      <c r="Q671" s="207"/>
      <c r="R671" s="207"/>
    </row>
    <row r="672" spans="2:18" s="28" customFormat="1" ht="12.75">
      <c r="B672" s="258">
        <v>40664</v>
      </c>
      <c r="C672" s="29"/>
      <c r="D672" s="29">
        <v>146</v>
      </c>
      <c r="E672" s="29">
        <v>83.5835</v>
      </c>
      <c r="F672" s="273">
        <v>15</v>
      </c>
      <c r="G672" s="29">
        <v>1.02</v>
      </c>
      <c r="H672" s="29">
        <v>4</v>
      </c>
      <c r="I672" s="29">
        <v>0.409023</v>
      </c>
      <c r="J672" s="208"/>
      <c r="K672" s="208"/>
      <c r="L672" s="207"/>
      <c r="M672" s="207"/>
      <c r="N672" s="236"/>
      <c r="O672" s="236"/>
      <c r="P672" s="207"/>
      <c r="Q672" s="207"/>
      <c r="R672" s="207"/>
    </row>
    <row r="673" spans="2:18" s="28" customFormat="1" ht="12.75">
      <c r="B673" s="258">
        <v>40695</v>
      </c>
      <c r="C673" s="29"/>
      <c r="D673" s="29">
        <v>146</v>
      </c>
      <c r="E673" s="29">
        <v>84.242038</v>
      </c>
      <c r="F673" s="273">
        <v>14</v>
      </c>
      <c r="G673" s="29">
        <v>0.52</v>
      </c>
      <c r="H673" s="29">
        <v>0</v>
      </c>
      <c r="I673" s="29">
        <v>0</v>
      </c>
      <c r="J673" s="208"/>
      <c r="K673" s="208"/>
      <c r="L673" s="207"/>
      <c r="M673" s="207"/>
      <c r="N673" s="236"/>
      <c r="O673" s="236"/>
      <c r="P673" s="207"/>
      <c r="Q673" s="207"/>
      <c r="R673" s="207"/>
    </row>
    <row r="674" spans="2:24" s="236" customFormat="1" ht="12.75">
      <c r="B674" s="258">
        <v>40725</v>
      </c>
      <c r="C674" s="202"/>
      <c r="D674" s="29">
        <v>146</v>
      </c>
      <c r="E674" s="29">
        <v>85.180586</v>
      </c>
      <c r="F674" s="29">
        <v>16</v>
      </c>
      <c r="G674" s="29">
        <v>0.574925</v>
      </c>
      <c r="H674" s="29">
        <v>2</v>
      </c>
      <c r="I674" s="29">
        <v>0.275989</v>
      </c>
      <c r="J674" s="234"/>
      <c r="K674" s="234"/>
      <c r="P674" s="207"/>
      <c r="Q674" s="207"/>
      <c r="R674" s="207"/>
      <c r="S674" s="207"/>
      <c r="T674" s="207"/>
      <c r="U674" s="207"/>
      <c r="V674" s="207"/>
      <c r="W674" s="207"/>
      <c r="X674" s="207"/>
    </row>
    <row r="675" spans="2:24" s="236" customFormat="1" ht="12.75">
      <c r="B675" s="258">
        <v>40756</v>
      </c>
      <c r="C675" s="202"/>
      <c r="D675" s="29">
        <v>146</v>
      </c>
      <c r="E675" s="29">
        <v>85.655271</v>
      </c>
      <c r="F675" s="29">
        <v>14</v>
      </c>
      <c r="G675" s="29">
        <v>0.52</v>
      </c>
      <c r="H675" s="29">
        <v>2</v>
      </c>
      <c r="I675" s="29">
        <v>0.054925</v>
      </c>
      <c r="J675" s="234"/>
      <c r="K675" s="234"/>
      <c r="P675" s="207"/>
      <c r="Q675" s="207"/>
      <c r="R675" s="207"/>
      <c r="S675" s="207"/>
      <c r="T675" s="207"/>
      <c r="U675" s="207"/>
      <c r="V675" s="207"/>
      <c r="W675" s="207"/>
      <c r="X675" s="207"/>
    </row>
    <row r="676" spans="2:24" s="236" customFormat="1" ht="12.75">
      <c r="B676" s="258">
        <v>40787</v>
      </c>
      <c r="C676" s="202"/>
      <c r="D676" s="29">
        <v>146</v>
      </c>
      <c r="E676" s="29">
        <v>86.329647</v>
      </c>
      <c r="F676" s="29">
        <v>15</v>
      </c>
      <c r="G676" s="29">
        <v>0.62</v>
      </c>
      <c r="H676" s="29">
        <v>0</v>
      </c>
      <c r="I676" s="29">
        <v>0</v>
      </c>
      <c r="J676" s="234"/>
      <c r="K676" s="234"/>
      <c r="P676" s="207"/>
      <c r="Q676" s="207"/>
      <c r="R676" s="207"/>
      <c r="S676" s="207"/>
      <c r="T676" s="207"/>
      <c r="U676" s="207"/>
      <c r="V676" s="207"/>
      <c r="W676" s="207"/>
      <c r="X676" s="207"/>
    </row>
    <row r="677" spans="2:24" s="236" customFormat="1" ht="12.75">
      <c r="B677" s="258">
        <v>40817</v>
      </c>
      <c r="C677" s="202"/>
      <c r="D677" s="29">
        <v>146</v>
      </c>
      <c r="E677" s="29">
        <v>87.004231</v>
      </c>
      <c r="F677" s="29">
        <v>15</v>
      </c>
      <c r="G677" s="29">
        <v>0.57</v>
      </c>
      <c r="H677" s="29">
        <v>0</v>
      </c>
      <c r="I677" s="29">
        <v>0</v>
      </c>
      <c r="J677" s="234"/>
      <c r="K677" s="234"/>
      <c r="P677" s="207"/>
      <c r="Q677" s="207"/>
      <c r="R677" s="207"/>
      <c r="S677" s="207"/>
      <c r="T677" s="207"/>
      <c r="U677" s="207"/>
      <c r="V677" s="207"/>
      <c r="W677" s="207"/>
      <c r="X677" s="207"/>
    </row>
    <row r="678" spans="2:24" s="236" customFormat="1" ht="12.75">
      <c r="B678" s="258">
        <v>40848</v>
      </c>
      <c r="C678" s="202"/>
      <c r="D678" s="29">
        <v>146</v>
      </c>
      <c r="E678" s="29">
        <v>87.93367</v>
      </c>
      <c r="F678" s="29">
        <v>15</v>
      </c>
      <c r="G678" s="29">
        <v>0.64</v>
      </c>
      <c r="H678" s="29">
        <v>0</v>
      </c>
      <c r="I678" s="29">
        <v>0</v>
      </c>
      <c r="J678" s="234"/>
      <c r="K678" s="234"/>
      <c r="P678" s="207"/>
      <c r="Q678" s="207"/>
      <c r="R678" s="207"/>
      <c r="S678" s="207"/>
      <c r="T678" s="207"/>
      <c r="U678" s="207"/>
      <c r="V678" s="207"/>
      <c r="W678" s="207"/>
      <c r="X678" s="207"/>
    </row>
    <row r="679" spans="2:24" s="236" customFormat="1" ht="12.75">
      <c r="B679" s="258">
        <v>40878</v>
      </c>
      <c r="C679" s="202"/>
      <c r="D679" s="29">
        <v>146</v>
      </c>
      <c r="E679" s="29">
        <v>88.535509</v>
      </c>
      <c r="F679" s="29">
        <v>14</v>
      </c>
      <c r="G679" s="29">
        <v>0.64</v>
      </c>
      <c r="H679" s="29">
        <v>1</v>
      </c>
      <c r="I679" s="29">
        <v>0.142514</v>
      </c>
      <c r="J679" s="234"/>
      <c r="K679" s="234"/>
      <c r="P679" s="207"/>
      <c r="Q679" s="207"/>
      <c r="R679" s="207"/>
      <c r="S679" s="207"/>
      <c r="T679" s="207"/>
      <c r="U679" s="207"/>
      <c r="V679" s="207"/>
      <c r="W679" s="207"/>
      <c r="X679" s="207"/>
    </row>
    <row r="680" spans="2:24" s="236" customFormat="1" ht="12.75">
      <c r="B680" s="258">
        <v>40909</v>
      </c>
      <c r="C680" s="202"/>
      <c r="D680" s="29">
        <v>146</v>
      </c>
      <c r="E680" s="29">
        <v>87.855693</v>
      </c>
      <c r="F680" s="29">
        <v>14</v>
      </c>
      <c r="G680" s="29">
        <v>0.52</v>
      </c>
      <c r="H680" s="29">
        <v>1</v>
      </c>
      <c r="I680" s="29">
        <v>1.199834</v>
      </c>
      <c r="J680" s="234"/>
      <c r="K680" s="234"/>
      <c r="P680" s="207"/>
      <c r="Q680" s="207"/>
      <c r="R680" s="207"/>
      <c r="S680" s="207"/>
      <c r="T680" s="207"/>
      <c r="U680" s="207"/>
      <c r="V680" s="207"/>
      <c r="W680" s="207"/>
      <c r="X680" s="207"/>
    </row>
    <row r="681" spans="2:24" s="236" customFormat="1" ht="12.75">
      <c r="B681" s="258">
        <v>40940</v>
      </c>
      <c r="C681" s="202"/>
      <c r="D681" s="29">
        <v>145</v>
      </c>
      <c r="E681" s="29">
        <v>88.526255</v>
      </c>
      <c r="F681" s="29">
        <v>16</v>
      </c>
      <c r="G681" s="29">
        <v>0.705028</v>
      </c>
      <c r="H681" s="29">
        <v>0</v>
      </c>
      <c r="I681" s="29">
        <v>0.005195</v>
      </c>
      <c r="J681" s="234"/>
      <c r="K681" s="234"/>
      <c r="P681" s="207"/>
      <c r="Q681" s="207"/>
      <c r="R681" s="207"/>
      <c r="S681" s="207"/>
      <c r="T681" s="207"/>
      <c r="U681" s="207"/>
      <c r="V681" s="207"/>
      <c r="W681" s="207"/>
      <c r="X681" s="207"/>
    </row>
    <row r="682" spans="2:24" s="236" customFormat="1" ht="12.75">
      <c r="B682" s="258">
        <v>40969</v>
      </c>
      <c r="C682" s="202"/>
      <c r="D682" s="29">
        <v>145</v>
      </c>
      <c r="E682" s="29">
        <v>90.290901</v>
      </c>
      <c r="F682" s="29">
        <v>13</v>
      </c>
      <c r="G682" s="29">
        <v>0.73</v>
      </c>
      <c r="H682" s="29">
        <v>0</v>
      </c>
      <c r="I682" s="29">
        <v>0</v>
      </c>
      <c r="J682" s="234"/>
      <c r="K682" s="234"/>
      <c r="P682" s="207"/>
      <c r="Q682" s="207"/>
      <c r="R682" s="207"/>
      <c r="S682" s="207"/>
      <c r="T682" s="207"/>
      <c r="U682" s="207"/>
      <c r="V682" s="207"/>
      <c r="W682" s="207"/>
      <c r="X682" s="207"/>
    </row>
    <row r="683" spans="2:24" s="236" customFormat="1" ht="12.75">
      <c r="B683" s="258">
        <v>41000</v>
      </c>
      <c r="C683" s="202"/>
      <c r="D683" s="29">
        <v>145</v>
      </c>
      <c r="E683" s="29">
        <v>95.741817</v>
      </c>
      <c r="F683" s="29">
        <v>14</v>
      </c>
      <c r="G683" s="29">
        <v>4.543728</v>
      </c>
      <c r="H683" s="29">
        <v>0</v>
      </c>
      <c r="I683" s="29">
        <v>0</v>
      </c>
      <c r="J683" s="234"/>
      <c r="K683" s="234"/>
      <c r="P683" s="207"/>
      <c r="Q683" s="207"/>
      <c r="R683" s="207"/>
      <c r="S683" s="207"/>
      <c r="T683" s="207"/>
      <c r="U683" s="207"/>
      <c r="V683" s="207"/>
      <c r="W683" s="207"/>
      <c r="X683" s="207"/>
    </row>
    <row r="684" spans="2:24" s="236" customFormat="1" ht="12.75">
      <c r="B684" s="258">
        <v>41030</v>
      </c>
      <c r="C684" s="202"/>
      <c r="D684" s="29">
        <v>145</v>
      </c>
      <c r="E684" s="29">
        <v>97.704248</v>
      </c>
      <c r="F684" s="29">
        <v>12</v>
      </c>
      <c r="G684" s="29">
        <v>0.48</v>
      </c>
      <c r="H684" s="29">
        <v>0</v>
      </c>
      <c r="I684" s="29">
        <v>0</v>
      </c>
      <c r="J684" s="234"/>
      <c r="K684" s="234"/>
      <c r="P684" s="207"/>
      <c r="Q684" s="207"/>
      <c r="R684" s="207"/>
      <c r="S684" s="207"/>
      <c r="T684" s="207"/>
      <c r="U684" s="207"/>
      <c r="V684" s="207"/>
      <c r="W684" s="207"/>
      <c r="X684" s="207"/>
    </row>
    <row r="685" spans="2:24" s="236" customFormat="1" ht="12.75">
      <c r="B685" s="258">
        <v>41061</v>
      </c>
      <c r="C685" s="202"/>
      <c r="D685" s="29">
        <v>145</v>
      </c>
      <c r="E685" s="29">
        <v>98.374081</v>
      </c>
      <c r="F685" s="29">
        <v>13</v>
      </c>
      <c r="G685" s="29">
        <v>0.5</v>
      </c>
      <c r="H685" s="29">
        <v>0</v>
      </c>
      <c r="I685" s="29">
        <v>0</v>
      </c>
      <c r="J685" s="234"/>
      <c r="K685" s="234"/>
      <c r="P685" s="207"/>
      <c r="Q685" s="207"/>
      <c r="R685" s="207"/>
      <c r="S685" s="207"/>
      <c r="T685" s="207"/>
      <c r="U685" s="207"/>
      <c r="V685" s="207"/>
      <c r="W685" s="207"/>
      <c r="X685" s="207"/>
    </row>
    <row r="686" spans="2:24" s="236" customFormat="1" ht="12.75">
      <c r="B686" s="258">
        <v>41092</v>
      </c>
      <c r="C686" s="202"/>
      <c r="D686" s="29">
        <v>145</v>
      </c>
      <c r="E686" s="29">
        <v>99.551625</v>
      </c>
      <c r="F686" s="29">
        <v>13</v>
      </c>
      <c r="G686" s="29">
        <v>0.49</v>
      </c>
      <c r="H686" s="29">
        <v>0</v>
      </c>
      <c r="I686" s="29">
        <v>0</v>
      </c>
      <c r="J686" s="234"/>
      <c r="K686" s="234"/>
      <c r="P686" s="207"/>
      <c r="Q686" s="207"/>
      <c r="R686" s="207"/>
      <c r="S686" s="207"/>
      <c r="T686" s="207"/>
      <c r="U686" s="207"/>
      <c r="V686" s="207"/>
      <c r="W686" s="207"/>
      <c r="X686" s="207"/>
    </row>
    <row r="687" spans="2:24" s="236" customFormat="1" ht="12.75">
      <c r="B687" s="258">
        <v>41124</v>
      </c>
      <c r="C687" s="202"/>
      <c r="D687" s="29">
        <v>145</v>
      </c>
      <c r="E687" s="29">
        <v>100.138118</v>
      </c>
      <c r="F687" s="29">
        <v>13</v>
      </c>
      <c r="G687" s="29">
        <v>0.58</v>
      </c>
      <c r="H687" s="29">
        <v>0</v>
      </c>
      <c r="I687" s="29">
        <v>0</v>
      </c>
      <c r="J687" s="234"/>
      <c r="K687" s="234"/>
      <c r="P687" s="207"/>
      <c r="Q687" s="207"/>
      <c r="R687" s="207"/>
      <c r="S687" s="207"/>
      <c r="T687" s="207"/>
      <c r="U687" s="207"/>
      <c r="V687" s="207"/>
      <c r="W687" s="207"/>
      <c r="X687" s="207"/>
    </row>
    <row r="688" spans="2:24" s="236" customFormat="1" ht="12.75">
      <c r="B688" s="258">
        <v>41156</v>
      </c>
      <c r="C688" s="202"/>
      <c r="D688" s="29">
        <v>145</v>
      </c>
      <c r="E688" s="29">
        <v>100.625432</v>
      </c>
      <c r="F688" s="29">
        <v>10</v>
      </c>
      <c r="G688" s="29">
        <v>0.42</v>
      </c>
      <c r="H688" s="29">
        <v>0</v>
      </c>
      <c r="I688" s="29">
        <v>0</v>
      </c>
      <c r="J688" s="234"/>
      <c r="K688" s="234"/>
      <c r="P688" s="207"/>
      <c r="Q688" s="207"/>
      <c r="R688" s="207"/>
      <c r="S688" s="207"/>
      <c r="T688" s="207"/>
      <c r="U688" s="207"/>
      <c r="V688" s="207"/>
      <c r="W688" s="207"/>
      <c r="X688" s="207"/>
    </row>
    <row r="689" spans="2:24" s="236" customFormat="1" ht="12.75">
      <c r="B689" s="318">
        <v>41188</v>
      </c>
      <c r="C689" s="320"/>
      <c r="D689" s="294">
        <v>146</v>
      </c>
      <c r="E689" s="294">
        <v>101.342524</v>
      </c>
      <c r="F689" s="294">
        <v>14</v>
      </c>
      <c r="G689" s="294">
        <v>0.59</v>
      </c>
      <c r="H689" s="294">
        <v>0</v>
      </c>
      <c r="I689" s="294">
        <v>0</v>
      </c>
      <c r="J689" s="319"/>
      <c r="K689" s="234"/>
      <c r="P689" s="207"/>
      <c r="Q689" s="207"/>
      <c r="R689" s="207"/>
      <c r="S689" s="207"/>
      <c r="T689" s="207"/>
      <c r="U689" s="207"/>
      <c r="V689" s="207"/>
      <c r="W689" s="207"/>
      <c r="X689" s="207"/>
    </row>
    <row r="690" spans="2:24" s="236" customFormat="1" ht="12.75">
      <c r="B690" s="318">
        <v>41220</v>
      </c>
      <c r="C690" s="320"/>
      <c r="D690" s="294">
        <v>172</v>
      </c>
      <c r="E690" s="294">
        <v>102.169376</v>
      </c>
      <c r="F690" s="294">
        <v>14</v>
      </c>
      <c r="G690" s="294">
        <v>0.59</v>
      </c>
      <c r="H690" s="294">
        <v>0</v>
      </c>
      <c r="I690" s="294">
        <v>0</v>
      </c>
      <c r="J690" s="319"/>
      <c r="K690" s="234"/>
      <c r="P690" s="207"/>
      <c r="Q690" s="207"/>
      <c r="R690" s="207"/>
      <c r="S690" s="207"/>
      <c r="T690" s="207"/>
      <c r="U690" s="207"/>
      <c r="V690" s="207"/>
      <c r="W690" s="207"/>
      <c r="X690" s="207"/>
    </row>
    <row r="691" spans="2:24" s="236" customFormat="1" ht="12.75">
      <c r="B691" s="318">
        <v>41252</v>
      </c>
      <c r="C691" s="320"/>
      <c r="D691" s="294">
        <v>172</v>
      </c>
      <c r="E691" s="294">
        <v>103.223251</v>
      </c>
      <c r="F691" s="294">
        <v>14</v>
      </c>
      <c r="G691" s="294">
        <v>1.08</v>
      </c>
      <c r="H691" s="294">
        <v>0</v>
      </c>
      <c r="I691" s="294">
        <v>0</v>
      </c>
      <c r="J691" s="319"/>
      <c r="K691" s="234"/>
      <c r="P691" s="207"/>
      <c r="Q691" s="207"/>
      <c r="R691" s="207"/>
      <c r="S691" s="207"/>
      <c r="T691" s="207"/>
      <c r="U691" s="207"/>
      <c r="V691" s="207"/>
      <c r="W691" s="207"/>
      <c r="X691" s="207"/>
    </row>
    <row r="692" spans="2:24" s="236" customFormat="1" ht="12.75">
      <c r="B692" s="318">
        <v>41275</v>
      </c>
      <c r="C692" s="320"/>
      <c r="D692" s="294">
        <v>172</v>
      </c>
      <c r="E692" s="294">
        <v>103.713285</v>
      </c>
      <c r="F692" s="294">
        <v>13</v>
      </c>
      <c r="G692" s="294">
        <v>0.49</v>
      </c>
      <c r="H692" s="294">
        <v>0</v>
      </c>
      <c r="I692" s="294">
        <v>0</v>
      </c>
      <c r="J692" s="319"/>
      <c r="K692" s="234"/>
      <c r="P692" s="207"/>
      <c r="Q692" s="207"/>
      <c r="R692" s="207"/>
      <c r="S692" s="207"/>
      <c r="T692" s="207"/>
      <c r="U692" s="207"/>
      <c r="V692" s="207"/>
      <c r="W692" s="207"/>
      <c r="X692" s="207"/>
    </row>
    <row r="693" spans="2:24" s="236" customFormat="1" ht="12.75">
      <c r="B693" s="318">
        <v>41306</v>
      </c>
      <c r="C693" s="320"/>
      <c r="D693" s="294">
        <v>172</v>
      </c>
      <c r="E693" s="294">
        <v>104.243325</v>
      </c>
      <c r="F693" s="294">
        <v>12</v>
      </c>
      <c r="G693" s="294">
        <v>0.53</v>
      </c>
      <c r="H693" s="294">
        <v>0</v>
      </c>
      <c r="I693" s="294">
        <v>0</v>
      </c>
      <c r="J693" s="319"/>
      <c r="K693" s="234"/>
      <c r="P693" s="207"/>
      <c r="Q693" s="207"/>
      <c r="R693" s="207"/>
      <c r="S693" s="207"/>
      <c r="T693" s="207"/>
      <c r="U693" s="207"/>
      <c r="V693" s="207"/>
      <c r="W693" s="207"/>
      <c r="X693" s="207"/>
    </row>
    <row r="694" spans="2:24" s="236" customFormat="1" ht="12.75">
      <c r="B694" s="318">
        <v>41334</v>
      </c>
      <c r="C694" s="320"/>
      <c r="D694" s="294">
        <v>172</v>
      </c>
      <c r="E694" s="294">
        <v>105.35987</v>
      </c>
      <c r="F694" s="294">
        <v>13</v>
      </c>
      <c r="G694" s="294">
        <v>0.49</v>
      </c>
      <c r="H694" s="294">
        <v>0</v>
      </c>
      <c r="I694" s="294">
        <v>0</v>
      </c>
      <c r="J694" s="319"/>
      <c r="K694" s="234"/>
      <c r="P694" s="207"/>
      <c r="Q694" s="207"/>
      <c r="R694" s="207"/>
      <c r="S694" s="207"/>
      <c r="T694" s="207"/>
      <c r="U694" s="207"/>
      <c r="V694" s="207"/>
      <c r="W694" s="207"/>
      <c r="X694" s="207"/>
    </row>
    <row r="695" spans="2:24" s="236" customFormat="1" ht="12.75">
      <c r="B695" s="318">
        <v>41365</v>
      </c>
      <c r="C695" s="320"/>
      <c r="D695" s="294">
        <v>172</v>
      </c>
      <c r="E695" s="294">
        <v>105.2808</v>
      </c>
      <c r="F695" s="294">
        <v>13</v>
      </c>
      <c r="G695" s="294">
        <v>3.9293</v>
      </c>
      <c r="H695" s="294">
        <v>1</v>
      </c>
      <c r="I695" s="294">
        <v>4.7058</v>
      </c>
      <c r="J695" s="319"/>
      <c r="K695" s="234"/>
      <c r="P695" s="207"/>
      <c r="Q695" s="207"/>
      <c r="R695" s="207"/>
      <c r="S695" s="207"/>
      <c r="T695" s="207"/>
      <c r="U695" s="207"/>
      <c r="V695" s="207"/>
      <c r="W695" s="207"/>
      <c r="X695" s="207"/>
    </row>
    <row r="696" spans="2:24" s="236" customFormat="1" ht="12.75">
      <c r="B696" s="318">
        <v>41395</v>
      </c>
      <c r="C696" s="320"/>
      <c r="D696" s="294">
        <v>172</v>
      </c>
      <c r="E696" s="294">
        <v>106.9519</v>
      </c>
      <c r="F696" s="294">
        <v>13</v>
      </c>
      <c r="G696" s="294">
        <v>0.68</v>
      </c>
      <c r="H696" s="294">
        <v>0</v>
      </c>
      <c r="I696" s="294">
        <v>0</v>
      </c>
      <c r="J696" s="319"/>
      <c r="K696" s="234"/>
      <c r="P696" s="207"/>
      <c r="Q696" s="207"/>
      <c r="R696" s="207"/>
      <c r="S696" s="207"/>
      <c r="T696" s="207"/>
      <c r="U696" s="207"/>
      <c r="V696" s="207"/>
      <c r="W696" s="207"/>
      <c r="X696" s="207"/>
    </row>
    <row r="697" spans="2:24" s="236" customFormat="1" ht="12.75">
      <c r="B697" s="318">
        <v>41426</v>
      </c>
      <c r="C697" s="320"/>
      <c r="D697" s="294">
        <v>172</v>
      </c>
      <c r="E697" s="294">
        <v>107.6652</v>
      </c>
      <c r="F697" s="294">
        <v>13</v>
      </c>
      <c r="G697" s="294">
        <v>0.58</v>
      </c>
      <c r="H697" s="294">
        <v>0</v>
      </c>
      <c r="I697" s="294">
        <v>0</v>
      </c>
      <c r="J697" s="319"/>
      <c r="K697" s="234"/>
      <c r="P697" s="207"/>
      <c r="Q697" s="207"/>
      <c r="R697" s="207"/>
      <c r="S697" s="207"/>
      <c r="T697" s="207"/>
      <c r="U697" s="207"/>
      <c r="V697" s="207"/>
      <c r="W697" s="207"/>
      <c r="X697" s="207"/>
    </row>
    <row r="698" spans="2:24" s="236" customFormat="1" ht="12.75">
      <c r="B698" s="318">
        <v>41456</v>
      </c>
      <c r="C698" s="320"/>
      <c r="D698" s="294">
        <v>172</v>
      </c>
      <c r="E698" s="294">
        <v>108.6184</v>
      </c>
      <c r="F698" s="294">
        <v>13</v>
      </c>
      <c r="G698" s="294">
        <v>0.68</v>
      </c>
      <c r="H698" s="294">
        <v>0</v>
      </c>
      <c r="I698" s="294">
        <v>0</v>
      </c>
      <c r="J698" s="319"/>
      <c r="K698" s="234"/>
      <c r="P698" s="207"/>
      <c r="Q698" s="207"/>
      <c r="R698" s="207"/>
      <c r="S698" s="207"/>
      <c r="T698" s="207"/>
      <c r="U698" s="207"/>
      <c r="V698" s="207"/>
      <c r="W698" s="207"/>
      <c r="X698" s="207"/>
    </row>
    <row r="699" spans="2:24" s="236" customFormat="1" ht="12.75">
      <c r="B699" s="318">
        <v>41487</v>
      </c>
      <c r="C699" s="320"/>
      <c r="D699" s="294">
        <v>172</v>
      </c>
      <c r="E699" s="294">
        <v>109.1408</v>
      </c>
      <c r="F699" s="294">
        <v>14</v>
      </c>
      <c r="G699" s="294">
        <v>0.5421</v>
      </c>
      <c r="H699" s="294">
        <v>0</v>
      </c>
      <c r="I699" s="294">
        <v>0</v>
      </c>
      <c r="J699" s="319"/>
      <c r="K699" s="234"/>
      <c r="P699" s="207"/>
      <c r="Q699" s="207"/>
      <c r="R699" s="207"/>
      <c r="S699" s="207"/>
      <c r="T699" s="207"/>
      <c r="U699" s="207"/>
      <c r="V699" s="207"/>
      <c r="W699" s="207"/>
      <c r="X699" s="207"/>
    </row>
    <row r="700" spans="2:24" s="236" customFormat="1" ht="12.75">
      <c r="B700" s="318">
        <v>41518</v>
      </c>
      <c r="C700" s="320"/>
      <c r="D700" s="294">
        <v>172</v>
      </c>
      <c r="E700" s="294">
        <v>109.9383</v>
      </c>
      <c r="F700" s="294">
        <v>14</v>
      </c>
      <c r="G700" s="294">
        <v>0.68</v>
      </c>
      <c r="H700" s="294">
        <v>0</v>
      </c>
      <c r="I700" s="294">
        <v>0</v>
      </c>
      <c r="J700" s="319"/>
      <c r="K700" s="234"/>
      <c r="P700" s="207"/>
      <c r="Q700" s="207"/>
      <c r="R700" s="207"/>
      <c r="S700" s="207"/>
      <c r="T700" s="207"/>
      <c r="U700" s="207"/>
      <c r="V700" s="207"/>
      <c r="W700" s="207"/>
      <c r="X700" s="207"/>
    </row>
    <row r="701" spans="2:18" s="28" customFormat="1" ht="12.75">
      <c r="B701" s="272"/>
      <c r="C701" s="291"/>
      <c r="D701" s="291"/>
      <c r="E701" s="291"/>
      <c r="F701" s="291"/>
      <c r="G701" s="291"/>
      <c r="H701" s="291"/>
      <c r="I701" s="291"/>
      <c r="J701" s="321"/>
      <c r="K701" s="208"/>
      <c r="L701" s="207"/>
      <c r="M701" s="207"/>
      <c r="N701" s="236"/>
      <c r="O701" s="236"/>
      <c r="P701" s="207"/>
      <c r="Q701" s="207"/>
      <c r="R701" s="207"/>
    </row>
    <row r="702" spans="2:18" s="28" customFormat="1" ht="12.75">
      <c r="B702" s="272"/>
      <c r="C702" s="199"/>
      <c r="D702" s="30"/>
      <c r="E702" s="30"/>
      <c r="F702" s="30"/>
      <c r="G702" s="30"/>
      <c r="H702" s="30"/>
      <c r="I702" s="30"/>
      <c r="J702" s="208"/>
      <c r="K702" s="208"/>
      <c r="L702" s="207"/>
      <c r="M702" s="207"/>
      <c r="N702" s="236"/>
      <c r="O702" s="236"/>
      <c r="P702" s="207"/>
      <c r="Q702" s="207"/>
      <c r="R702" s="207"/>
    </row>
    <row r="703" spans="2:18" s="16" customFormat="1" ht="12.75">
      <c r="B703" s="299"/>
      <c r="C703" s="300"/>
      <c r="D703" s="301"/>
      <c r="E703" s="301"/>
      <c r="F703" s="301"/>
      <c r="G703" s="301"/>
      <c r="H703" s="301"/>
      <c r="I703" s="301"/>
      <c r="J703" s="297"/>
      <c r="K703" s="297"/>
      <c r="L703" s="298"/>
      <c r="M703" s="298"/>
      <c r="N703" s="262"/>
      <c r="O703" s="262"/>
      <c r="P703" s="298"/>
      <c r="Q703" s="298"/>
      <c r="R703" s="298"/>
    </row>
    <row r="704" spans="2:18" s="198" customFormat="1" ht="25.5">
      <c r="B704" s="196" t="s">
        <v>202</v>
      </c>
      <c r="C704" s="196"/>
      <c r="D704" s="197" t="s">
        <v>29</v>
      </c>
      <c r="E704" s="197" t="s">
        <v>0</v>
      </c>
      <c r="F704" s="197" t="s">
        <v>1</v>
      </c>
      <c r="G704" s="197" t="s">
        <v>2</v>
      </c>
      <c r="H704" s="197" t="s">
        <v>3</v>
      </c>
      <c r="I704" s="201" t="s">
        <v>4</v>
      </c>
      <c r="J704" s="250"/>
      <c r="K704" s="250"/>
      <c r="L704" s="251"/>
      <c r="M704" s="251"/>
      <c r="N704" s="280"/>
      <c r="O704" s="280"/>
      <c r="P704" s="251"/>
      <c r="Q704" s="251"/>
      <c r="R704" s="251"/>
    </row>
    <row r="705" spans="2:18" s="28" customFormat="1" ht="12.75" hidden="1">
      <c r="B705" s="258">
        <v>37469</v>
      </c>
      <c r="C705" s="199"/>
      <c r="D705" s="30">
        <v>0</v>
      </c>
      <c r="E705" s="30">
        <v>0</v>
      </c>
      <c r="F705" s="30">
        <v>0</v>
      </c>
      <c r="G705" s="30">
        <v>0</v>
      </c>
      <c r="H705" s="30">
        <v>0</v>
      </c>
      <c r="I705" s="30">
        <v>0</v>
      </c>
      <c r="J705" s="208"/>
      <c r="K705" s="208"/>
      <c r="L705" s="207"/>
      <c r="M705" s="207"/>
      <c r="N705" s="236"/>
      <c r="O705" s="236"/>
      <c r="P705" s="207"/>
      <c r="Q705" s="207"/>
      <c r="R705" s="207"/>
    </row>
    <row r="706" spans="2:18" s="28" customFormat="1" ht="12.75" hidden="1">
      <c r="B706" s="258">
        <v>37500</v>
      </c>
      <c r="C706" s="202"/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0</v>
      </c>
      <c r="J706" s="208"/>
      <c r="K706" s="208"/>
      <c r="L706" s="207"/>
      <c r="M706" s="207"/>
      <c r="N706" s="236"/>
      <c r="O706" s="236"/>
      <c r="P706" s="207"/>
      <c r="Q706" s="207"/>
      <c r="R706" s="207"/>
    </row>
    <row r="707" spans="2:18" s="28" customFormat="1" ht="12.75" hidden="1">
      <c r="B707" s="258">
        <v>37530</v>
      </c>
      <c r="C707" s="202"/>
      <c r="D707" s="29">
        <v>0</v>
      </c>
      <c r="E707" s="29">
        <v>0</v>
      </c>
      <c r="F707" s="29">
        <v>0</v>
      </c>
      <c r="G707" s="29">
        <v>0</v>
      </c>
      <c r="H707" s="29">
        <v>0</v>
      </c>
      <c r="I707" s="29">
        <v>0</v>
      </c>
      <c r="J707" s="208"/>
      <c r="K707" s="208"/>
      <c r="L707" s="207"/>
      <c r="M707" s="207"/>
      <c r="N707" s="236"/>
      <c r="O707" s="236"/>
      <c r="P707" s="207"/>
      <c r="Q707" s="207"/>
      <c r="R707" s="207"/>
    </row>
    <row r="708" spans="2:18" s="28" customFormat="1" ht="12.75" hidden="1">
      <c r="B708" s="258">
        <v>37561</v>
      </c>
      <c r="C708" s="202"/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08"/>
      <c r="K708" s="208"/>
      <c r="L708" s="207"/>
      <c r="M708" s="207"/>
      <c r="N708" s="236"/>
      <c r="O708" s="236"/>
      <c r="P708" s="207"/>
      <c r="Q708" s="207"/>
      <c r="R708" s="207"/>
    </row>
    <row r="709" spans="2:18" s="28" customFormat="1" ht="12.75" hidden="1">
      <c r="B709" s="258">
        <v>37591</v>
      </c>
      <c r="C709" s="202"/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08"/>
      <c r="K709" s="208"/>
      <c r="L709" s="207"/>
      <c r="M709" s="207"/>
      <c r="N709" s="236"/>
      <c r="O709" s="236"/>
      <c r="P709" s="207"/>
      <c r="Q709" s="207"/>
      <c r="R709" s="207"/>
    </row>
    <row r="710" spans="2:18" s="28" customFormat="1" ht="12.75" hidden="1">
      <c r="B710" s="258">
        <v>37622</v>
      </c>
      <c r="C710" s="202"/>
      <c r="D710" s="29">
        <v>2</v>
      </c>
      <c r="E710" s="29">
        <v>0.102721</v>
      </c>
      <c r="F710" s="29">
        <v>0</v>
      </c>
      <c r="G710" s="29">
        <v>0</v>
      </c>
      <c r="H710" s="29">
        <v>0</v>
      </c>
      <c r="I710" s="29">
        <v>0</v>
      </c>
      <c r="J710" s="208"/>
      <c r="K710" s="208"/>
      <c r="L710" s="207"/>
      <c r="M710" s="207"/>
      <c r="N710" s="236"/>
      <c r="O710" s="236"/>
      <c r="P710" s="207"/>
      <c r="Q710" s="207"/>
      <c r="R710" s="207"/>
    </row>
    <row r="711" spans="2:18" s="28" customFormat="1" ht="12.75" hidden="1">
      <c r="B711" s="258">
        <v>37653</v>
      </c>
      <c r="C711" s="202"/>
      <c r="D711" s="29">
        <v>2</v>
      </c>
      <c r="E711" s="29">
        <v>15.539343000000002</v>
      </c>
      <c r="F711" s="29">
        <v>0</v>
      </c>
      <c r="G711" s="29">
        <v>0</v>
      </c>
      <c r="H711" s="29">
        <v>0</v>
      </c>
      <c r="I711" s="29">
        <v>0</v>
      </c>
      <c r="J711" s="208"/>
      <c r="K711" s="208"/>
      <c r="L711" s="207"/>
      <c r="M711" s="207"/>
      <c r="N711" s="236"/>
      <c r="O711" s="236"/>
      <c r="P711" s="207"/>
      <c r="Q711" s="207"/>
      <c r="R711" s="207"/>
    </row>
    <row r="712" spans="2:18" s="28" customFormat="1" ht="12.75" hidden="1">
      <c r="B712" s="258">
        <v>37681</v>
      </c>
      <c r="C712" s="202"/>
      <c r="D712" s="29">
        <v>3</v>
      </c>
      <c r="E712" s="29">
        <v>15.539343000000002</v>
      </c>
      <c r="F712" s="29">
        <v>0</v>
      </c>
      <c r="G712" s="29">
        <v>0</v>
      </c>
      <c r="H712" s="29">
        <v>0</v>
      </c>
      <c r="I712" s="29">
        <v>0</v>
      </c>
      <c r="J712" s="208"/>
      <c r="K712" s="208"/>
      <c r="L712" s="207"/>
      <c r="M712" s="207"/>
      <c r="N712" s="236"/>
      <c r="O712" s="236"/>
      <c r="P712" s="207"/>
      <c r="Q712" s="207"/>
      <c r="R712" s="207"/>
    </row>
    <row r="713" spans="2:18" s="28" customFormat="1" ht="12.75" hidden="1">
      <c r="B713" s="258">
        <v>37712</v>
      </c>
      <c r="C713" s="202"/>
      <c r="D713" s="29">
        <v>3</v>
      </c>
      <c r="E713" s="29">
        <v>20.274007</v>
      </c>
      <c r="F713" s="29">
        <v>0</v>
      </c>
      <c r="G713" s="29">
        <v>0</v>
      </c>
      <c r="H713" s="29">
        <v>0</v>
      </c>
      <c r="I713" s="29">
        <v>0</v>
      </c>
      <c r="J713" s="208"/>
      <c r="K713" s="208"/>
      <c r="L713" s="207"/>
      <c r="M713" s="207"/>
      <c r="N713" s="236"/>
      <c r="O713" s="236"/>
      <c r="P713" s="207"/>
      <c r="Q713" s="207"/>
      <c r="R713" s="207"/>
    </row>
    <row r="714" spans="2:18" s="28" customFormat="1" ht="12.75" hidden="1">
      <c r="B714" s="258">
        <v>37742</v>
      </c>
      <c r="C714" s="202"/>
      <c r="D714" s="29">
        <v>3</v>
      </c>
      <c r="E714" s="29">
        <v>20.580348</v>
      </c>
      <c r="F714" s="29">
        <v>0</v>
      </c>
      <c r="G714" s="29">
        <v>0</v>
      </c>
      <c r="H714" s="29">
        <v>0</v>
      </c>
      <c r="I714" s="29">
        <v>0</v>
      </c>
      <c r="J714" s="208"/>
      <c r="K714" s="208"/>
      <c r="L714" s="207"/>
      <c r="M714" s="207"/>
      <c r="N714" s="236"/>
      <c r="O714" s="236"/>
      <c r="P714" s="207"/>
      <c r="Q714" s="207"/>
      <c r="R714" s="207"/>
    </row>
    <row r="715" spans="2:18" s="28" customFormat="1" ht="12.75" hidden="1">
      <c r="B715" s="258">
        <v>37773</v>
      </c>
      <c r="C715" s="202"/>
      <c r="D715" s="29">
        <v>3</v>
      </c>
      <c r="E715" s="29">
        <v>0.104299</v>
      </c>
      <c r="F715" s="29">
        <v>0</v>
      </c>
      <c r="G715" s="29">
        <v>0</v>
      </c>
      <c r="H715" s="29">
        <v>0</v>
      </c>
      <c r="I715" s="29">
        <v>0</v>
      </c>
      <c r="J715" s="208"/>
      <c r="K715" s="208"/>
      <c r="L715" s="207"/>
      <c r="M715" s="207"/>
      <c r="N715" s="236"/>
      <c r="O715" s="236"/>
      <c r="P715" s="207"/>
      <c r="Q715" s="207"/>
      <c r="R715" s="207"/>
    </row>
    <row r="716" spans="2:18" s="28" customFormat="1" ht="12.75" hidden="1">
      <c r="B716" s="258">
        <v>37803</v>
      </c>
      <c r="C716" s="202"/>
      <c r="D716" s="29">
        <v>3</v>
      </c>
      <c r="E716" s="29">
        <v>0.104299</v>
      </c>
      <c r="F716" s="29">
        <v>0</v>
      </c>
      <c r="G716" s="29">
        <v>0</v>
      </c>
      <c r="H716" s="29">
        <v>0</v>
      </c>
      <c r="I716" s="29">
        <v>0</v>
      </c>
      <c r="J716" s="208"/>
      <c r="K716" s="208"/>
      <c r="L716" s="207"/>
      <c r="M716" s="207"/>
      <c r="N716" s="236"/>
      <c r="O716" s="236"/>
      <c r="P716" s="207"/>
      <c r="Q716" s="207"/>
      <c r="R716" s="207"/>
    </row>
    <row r="717" spans="2:18" s="28" customFormat="1" ht="12.75" hidden="1">
      <c r="B717" s="258">
        <v>37834</v>
      </c>
      <c r="C717" s="202"/>
      <c r="D717" s="29">
        <v>3</v>
      </c>
      <c r="E717" s="29">
        <v>0.104299</v>
      </c>
      <c r="F717" s="29">
        <v>0</v>
      </c>
      <c r="G717" s="29">
        <v>0</v>
      </c>
      <c r="H717" s="29">
        <v>0</v>
      </c>
      <c r="I717" s="29">
        <v>0</v>
      </c>
      <c r="J717" s="208"/>
      <c r="K717" s="208"/>
      <c r="L717" s="207"/>
      <c r="M717" s="207"/>
      <c r="N717" s="236"/>
      <c r="O717" s="236"/>
      <c r="P717" s="207"/>
      <c r="Q717" s="207"/>
      <c r="R717" s="207"/>
    </row>
    <row r="718" spans="2:18" s="28" customFormat="1" ht="12.75" hidden="1">
      <c r="B718" s="258">
        <v>37865</v>
      </c>
      <c r="C718" s="202"/>
      <c r="D718" s="29">
        <v>3</v>
      </c>
      <c r="E718" s="29">
        <v>0.104299</v>
      </c>
      <c r="F718" s="29">
        <v>0</v>
      </c>
      <c r="G718" s="29">
        <v>0</v>
      </c>
      <c r="H718" s="29">
        <v>0</v>
      </c>
      <c r="I718" s="29">
        <v>0</v>
      </c>
      <c r="J718" s="208"/>
      <c r="K718" s="208"/>
      <c r="L718" s="207"/>
      <c r="M718" s="207"/>
      <c r="N718" s="236"/>
      <c r="O718" s="236"/>
      <c r="P718" s="207"/>
      <c r="Q718" s="207"/>
      <c r="R718" s="207"/>
    </row>
    <row r="719" spans="2:18" s="28" customFormat="1" ht="12.75" hidden="1">
      <c r="B719" s="258">
        <v>37895</v>
      </c>
      <c r="C719" s="202"/>
      <c r="D719" s="29">
        <v>3</v>
      </c>
      <c r="E719" s="29">
        <v>0.104551</v>
      </c>
      <c r="F719" s="29">
        <v>0</v>
      </c>
      <c r="G719" s="29">
        <v>0</v>
      </c>
      <c r="H719" s="29">
        <v>0</v>
      </c>
      <c r="I719" s="29">
        <v>0</v>
      </c>
      <c r="J719" s="208"/>
      <c r="K719" s="208"/>
      <c r="L719" s="207"/>
      <c r="M719" s="207"/>
      <c r="N719" s="236"/>
      <c r="O719" s="236"/>
      <c r="P719" s="207"/>
      <c r="Q719" s="207"/>
      <c r="R719" s="207"/>
    </row>
    <row r="720" spans="2:18" s="28" customFormat="1" ht="12.75" hidden="1">
      <c r="B720" s="258">
        <v>37926</v>
      </c>
      <c r="C720" s="202"/>
      <c r="D720" s="29">
        <v>3</v>
      </c>
      <c r="E720" s="29">
        <v>0.104551</v>
      </c>
      <c r="F720" s="29">
        <v>0</v>
      </c>
      <c r="G720" s="29">
        <v>0</v>
      </c>
      <c r="H720" s="29">
        <v>0</v>
      </c>
      <c r="I720" s="29">
        <v>0</v>
      </c>
      <c r="J720" s="208"/>
      <c r="K720" s="208"/>
      <c r="L720" s="207"/>
      <c r="M720" s="207"/>
      <c r="N720" s="236"/>
      <c r="O720" s="236"/>
      <c r="P720" s="207"/>
      <c r="Q720" s="207"/>
      <c r="R720" s="207"/>
    </row>
    <row r="721" spans="2:18" s="28" customFormat="1" ht="12.75" hidden="1">
      <c r="B721" s="258">
        <v>37956</v>
      </c>
      <c r="C721" s="202"/>
      <c r="D721" s="29">
        <v>3</v>
      </c>
      <c r="E721" s="29">
        <v>0.104551</v>
      </c>
      <c r="F721" s="29">
        <v>0</v>
      </c>
      <c r="G721" s="29">
        <v>0</v>
      </c>
      <c r="H721" s="29">
        <v>0</v>
      </c>
      <c r="I721" s="29">
        <v>0</v>
      </c>
      <c r="J721" s="208"/>
      <c r="K721" s="208"/>
      <c r="L721" s="207"/>
      <c r="M721" s="207"/>
      <c r="N721" s="236"/>
      <c r="O721" s="236"/>
      <c r="P721" s="207"/>
      <c r="Q721" s="207"/>
      <c r="R721" s="207"/>
    </row>
    <row r="722" spans="2:18" s="28" customFormat="1" ht="12.75" hidden="1">
      <c r="B722" s="258">
        <v>37987</v>
      </c>
      <c r="C722" s="205"/>
      <c r="D722" s="29">
        <v>3</v>
      </c>
      <c r="E722" s="29">
        <v>0.106595</v>
      </c>
      <c r="F722" s="29">
        <v>0</v>
      </c>
      <c r="G722" s="29">
        <v>0</v>
      </c>
      <c r="H722" s="29">
        <v>0</v>
      </c>
      <c r="I722" s="29">
        <v>0</v>
      </c>
      <c r="J722" s="208"/>
      <c r="K722" s="208"/>
      <c r="L722" s="207"/>
      <c r="M722" s="207"/>
      <c r="N722" s="236"/>
      <c r="O722" s="236"/>
      <c r="P722" s="207"/>
      <c r="Q722" s="207"/>
      <c r="R722" s="207"/>
    </row>
    <row r="723" spans="2:18" s="28" customFormat="1" ht="12.75" hidden="1">
      <c r="B723" s="258">
        <v>38018</v>
      </c>
      <c r="C723" s="205"/>
      <c r="D723" s="29">
        <v>3</v>
      </c>
      <c r="E723" s="29">
        <v>0.172706</v>
      </c>
      <c r="F723" s="29">
        <v>0</v>
      </c>
      <c r="G723" s="29">
        <v>0</v>
      </c>
      <c r="H723" s="29">
        <v>0</v>
      </c>
      <c r="I723" s="29">
        <v>0</v>
      </c>
      <c r="J723" s="208"/>
      <c r="K723" s="208"/>
      <c r="L723" s="207"/>
      <c r="M723" s="207"/>
      <c r="N723" s="236"/>
      <c r="O723" s="236"/>
      <c r="P723" s="207"/>
      <c r="Q723" s="207"/>
      <c r="R723" s="207"/>
    </row>
    <row r="724" spans="2:18" s="28" customFormat="1" ht="12.75" hidden="1">
      <c r="B724" s="258">
        <v>38047</v>
      </c>
      <c r="C724" s="205"/>
      <c r="D724" s="29">
        <v>3</v>
      </c>
      <c r="E724" s="29">
        <v>0.172706</v>
      </c>
      <c r="F724" s="29">
        <v>0</v>
      </c>
      <c r="G724" s="29">
        <v>0</v>
      </c>
      <c r="H724" s="29">
        <v>0</v>
      </c>
      <c r="I724" s="29">
        <v>0</v>
      </c>
      <c r="J724" s="208"/>
      <c r="K724" s="208"/>
      <c r="L724" s="207"/>
      <c r="M724" s="207"/>
      <c r="N724" s="236"/>
      <c r="O724" s="236"/>
      <c r="P724" s="207"/>
      <c r="Q724" s="207"/>
      <c r="R724" s="207"/>
    </row>
    <row r="725" spans="2:18" s="28" customFormat="1" ht="12.75" hidden="1">
      <c r="B725" s="258">
        <v>38078</v>
      </c>
      <c r="C725" s="205"/>
      <c r="D725" s="29">
        <v>3</v>
      </c>
      <c r="E725" s="29">
        <v>0.253115</v>
      </c>
      <c r="F725" s="29">
        <v>0</v>
      </c>
      <c r="G725" s="29">
        <v>0</v>
      </c>
      <c r="H725" s="29">
        <v>0</v>
      </c>
      <c r="I725" s="29">
        <v>0</v>
      </c>
      <c r="J725" s="208"/>
      <c r="K725" s="208"/>
      <c r="L725" s="207"/>
      <c r="M725" s="207"/>
      <c r="N725" s="236"/>
      <c r="O725" s="236"/>
      <c r="P725" s="207"/>
      <c r="Q725" s="207"/>
      <c r="R725" s="207"/>
    </row>
    <row r="726" spans="2:18" s="28" customFormat="1" ht="12.75" hidden="1">
      <c r="B726" s="258">
        <v>38108</v>
      </c>
      <c r="C726" s="205"/>
      <c r="D726" s="29">
        <v>3</v>
      </c>
      <c r="E726" s="29">
        <v>0.253115</v>
      </c>
      <c r="F726" s="29">
        <v>0</v>
      </c>
      <c r="G726" s="29">
        <v>0</v>
      </c>
      <c r="H726" s="29">
        <v>0</v>
      </c>
      <c r="I726" s="29">
        <v>0</v>
      </c>
      <c r="J726" s="208"/>
      <c r="K726" s="208"/>
      <c r="L726" s="207"/>
      <c r="M726" s="207"/>
      <c r="N726" s="236"/>
      <c r="O726" s="236"/>
      <c r="P726" s="207"/>
      <c r="Q726" s="207"/>
      <c r="R726" s="207"/>
    </row>
    <row r="727" spans="2:18" s="28" customFormat="1" ht="12.75" hidden="1">
      <c r="B727" s="258">
        <v>38139</v>
      </c>
      <c r="C727" s="205"/>
      <c r="D727" s="29">
        <v>3</v>
      </c>
      <c r="E727" s="29">
        <v>0.080409</v>
      </c>
      <c r="F727" s="29">
        <v>0</v>
      </c>
      <c r="G727" s="29">
        <v>0</v>
      </c>
      <c r="H727" s="29">
        <v>0</v>
      </c>
      <c r="I727" s="29">
        <v>0</v>
      </c>
      <c r="J727" s="208"/>
      <c r="K727" s="208"/>
      <c r="L727" s="207"/>
      <c r="M727" s="207"/>
      <c r="N727" s="236"/>
      <c r="O727" s="236"/>
      <c r="P727" s="207"/>
      <c r="Q727" s="207"/>
      <c r="R727" s="207"/>
    </row>
    <row r="728" spans="2:18" s="28" customFormat="1" ht="12.75" hidden="1">
      <c r="B728" s="258">
        <v>38169</v>
      </c>
      <c r="C728" s="202"/>
      <c r="D728" s="29">
        <v>3</v>
      </c>
      <c r="E728" s="29">
        <v>0</v>
      </c>
      <c r="F728" s="29">
        <v>0</v>
      </c>
      <c r="G728" s="29">
        <v>0</v>
      </c>
      <c r="H728" s="29">
        <v>0</v>
      </c>
      <c r="I728" s="29">
        <v>0</v>
      </c>
      <c r="J728" s="208"/>
      <c r="K728" s="208"/>
      <c r="L728" s="207"/>
      <c r="M728" s="207"/>
      <c r="N728" s="236"/>
      <c r="O728" s="236"/>
      <c r="P728" s="207"/>
      <c r="Q728" s="207"/>
      <c r="R728" s="207"/>
    </row>
    <row r="729" spans="2:18" s="28" customFormat="1" ht="12.75" hidden="1">
      <c r="B729" s="258">
        <v>38200</v>
      </c>
      <c r="C729" s="202"/>
      <c r="D729" s="29">
        <v>3</v>
      </c>
      <c r="E729" s="29">
        <v>0</v>
      </c>
      <c r="F729" s="29">
        <v>0</v>
      </c>
      <c r="G729" s="29">
        <v>0</v>
      </c>
      <c r="H729" s="29">
        <v>0</v>
      </c>
      <c r="I729" s="29">
        <v>0</v>
      </c>
      <c r="J729" s="208"/>
      <c r="K729" s="208"/>
      <c r="L729" s="207"/>
      <c r="M729" s="207"/>
      <c r="N729" s="236"/>
      <c r="O729" s="236"/>
      <c r="P729" s="207"/>
      <c r="Q729" s="207"/>
      <c r="R729" s="207"/>
    </row>
    <row r="730" spans="2:18" s="28" customFormat="1" ht="12.75" hidden="1">
      <c r="B730" s="258">
        <v>38231</v>
      </c>
      <c r="C730" s="202"/>
      <c r="D730" s="29">
        <v>25</v>
      </c>
      <c r="E730" s="29">
        <v>63</v>
      </c>
      <c r="F730" s="29">
        <v>7</v>
      </c>
      <c r="G730" s="29">
        <v>1</v>
      </c>
      <c r="H730" s="29">
        <v>0</v>
      </c>
      <c r="I730" s="29">
        <v>0</v>
      </c>
      <c r="J730" s="208"/>
      <c r="K730" s="208"/>
      <c r="L730" s="207"/>
      <c r="M730" s="207"/>
      <c r="N730" s="236"/>
      <c r="O730" s="236"/>
      <c r="P730" s="207"/>
      <c r="Q730" s="207"/>
      <c r="R730" s="207"/>
    </row>
    <row r="731" spans="2:18" s="28" customFormat="1" ht="12.75" hidden="1">
      <c r="B731" s="258">
        <v>38261</v>
      </c>
      <c r="C731" s="202"/>
      <c r="D731" s="29">
        <v>3</v>
      </c>
      <c r="E731" s="29">
        <v>0.080409</v>
      </c>
      <c r="F731" s="29">
        <v>0</v>
      </c>
      <c r="G731" s="29">
        <v>0</v>
      </c>
      <c r="H731" s="29">
        <v>0</v>
      </c>
      <c r="I731" s="29">
        <v>0</v>
      </c>
      <c r="J731" s="208"/>
      <c r="K731" s="208"/>
      <c r="L731" s="207"/>
      <c r="M731" s="207"/>
      <c r="N731" s="236"/>
      <c r="O731" s="236"/>
      <c r="P731" s="207"/>
      <c r="Q731" s="207"/>
      <c r="R731" s="207"/>
    </row>
    <row r="732" spans="2:18" s="28" customFormat="1" ht="12.75" hidden="1">
      <c r="B732" s="258">
        <v>38292</v>
      </c>
      <c r="C732" s="202"/>
      <c r="D732" s="29">
        <v>3</v>
      </c>
      <c r="E732" s="29">
        <v>0.080409</v>
      </c>
      <c r="F732" s="29">
        <v>0</v>
      </c>
      <c r="G732" s="29">
        <v>0</v>
      </c>
      <c r="H732" s="29">
        <v>0</v>
      </c>
      <c r="I732" s="29">
        <v>0</v>
      </c>
      <c r="J732" s="208"/>
      <c r="K732" s="208"/>
      <c r="L732" s="207"/>
      <c r="M732" s="207"/>
      <c r="N732" s="236"/>
      <c r="O732" s="236"/>
      <c r="P732" s="207"/>
      <c r="Q732" s="207"/>
      <c r="R732" s="207"/>
    </row>
    <row r="733" spans="2:18" s="28" customFormat="1" ht="12.75" hidden="1">
      <c r="B733" s="258">
        <v>38322</v>
      </c>
      <c r="C733" s="202"/>
      <c r="D733" s="29">
        <v>0</v>
      </c>
      <c r="E733" s="29">
        <v>0</v>
      </c>
      <c r="F733" s="29">
        <v>0</v>
      </c>
      <c r="G733" s="29">
        <v>0</v>
      </c>
      <c r="H733" s="29">
        <v>0</v>
      </c>
      <c r="I733" s="29">
        <v>0</v>
      </c>
      <c r="J733" s="208"/>
      <c r="K733" s="208"/>
      <c r="L733" s="207"/>
      <c r="M733" s="207"/>
      <c r="N733" s="236"/>
      <c r="O733" s="236"/>
      <c r="P733" s="207"/>
      <c r="Q733" s="207"/>
      <c r="R733" s="207"/>
    </row>
    <row r="734" spans="2:18" s="28" customFormat="1" ht="12.75" hidden="1">
      <c r="B734" s="258">
        <v>38353</v>
      </c>
      <c r="C734" s="202"/>
      <c r="D734" s="29">
        <v>0</v>
      </c>
      <c r="E734" s="29">
        <v>0</v>
      </c>
      <c r="F734" s="29">
        <v>0</v>
      </c>
      <c r="G734" s="29">
        <v>0</v>
      </c>
      <c r="H734" s="29">
        <v>0</v>
      </c>
      <c r="I734" s="29">
        <v>0</v>
      </c>
      <c r="J734" s="208"/>
      <c r="K734" s="208"/>
      <c r="L734" s="207"/>
      <c r="M734" s="207"/>
      <c r="N734" s="236"/>
      <c r="O734" s="236"/>
      <c r="P734" s="207"/>
      <c r="Q734" s="207"/>
      <c r="R734" s="207"/>
    </row>
    <row r="735" spans="2:18" s="28" customFormat="1" ht="12.75" hidden="1">
      <c r="B735" s="258">
        <v>38384</v>
      </c>
      <c r="C735" s="202"/>
      <c r="D735" s="29">
        <v>0</v>
      </c>
      <c r="E735" s="29">
        <v>0</v>
      </c>
      <c r="F735" s="29">
        <v>0</v>
      </c>
      <c r="G735" s="29">
        <v>0</v>
      </c>
      <c r="H735" s="29">
        <v>0</v>
      </c>
      <c r="I735" s="29">
        <v>0</v>
      </c>
      <c r="J735" s="208"/>
      <c r="K735" s="208"/>
      <c r="L735" s="207"/>
      <c r="M735" s="207"/>
      <c r="N735" s="236"/>
      <c r="O735" s="236"/>
      <c r="P735" s="207"/>
      <c r="Q735" s="207"/>
      <c r="R735" s="207"/>
    </row>
    <row r="736" spans="2:18" s="28" customFormat="1" ht="12.75" hidden="1">
      <c r="B736" s="258">
        <v>38412</v>
      </c>
      <c r="C736" s="202"/>
      <c r="D736" s="29">
        <v>0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08"/>
      <c r="K736" s="208"/>
      <c r="L736" s="207"/>
      <c r="M736" s="207"/>
      <c r="N736" s="236"/>
      <c r="O736" s="236"/>
      <c r="P736" s="207"/>
      <c r="Q736" s="207"/>
      <c r="R736" s="207"/>
    </row>
    <row r="737" spans="2:18" s="28" customFormat="1" ht="12.75" hidden="1">
      <c r="B737" s="258">
        <v>38443</v>
      </c>
      <c r="C737" s="202"/>
      <c r="D737" s="29">
        <v>0</v>
      </c>
      <c r="E737" s="29">
        <v>0</v>
      </c>
      <c r="F737" s="29">
        <v>0</v>
      </c>
      <c r="G737" s="29">
        <v>0</v>
      </c>
      <c r="H737" s="29">
        <v>0</v>
      </c>
      <c r="I737" s="29">
        <v>0</v>
      </c>
      <c r="J737" s="208"/>
      <c r="K737" s="208"/>
      <c r="L737" s="207"/>
      <c r="M737" s="207"/>
      <c r="N737" s="236"/>
      <c r="O737" s="236"/>
      <c r="P737" s="207"/>
      <c r="Q737" s="207"/>
      <c r="R737" s="207"/>
    </row>
    <row r="738" spans="2:18" s="28" customFormat="1" ht="12.75" hidden="1">
      <c r="B738" s="258">
        <v>38473</v>
      </c>
      <c r="C738" s="202"/>
      <c r="D738" s="29">
        <v>0</v>
      </c>
      <c r="E738" s="29">
        <v>0</v>
      </c>
      <c r="F738" s="29">
        <v>0</v>
      </c>
      <c r="G738" s="29">
        <v>0</v>
      </c>
      <c r="H738" s="29">
        <v>0</v>
      </c>
      <c r="I738" s="29">
        <v>0</v>
      </c>
      <c r="J738" s="208"/>
      <c r="K738" s="208"/>
      <c r="L738" s="207"/>
      <c r="M738" s="207"/>
      <c r="N738" s="236"/>
      <c r="O738" s="236"/>
      <c r="P738" s="207"/>
      <c r="Q738" s="207"/>
      <c r="R738" s="207"/>
    </row>
    <row r="739" spans="2:18" s="28" customFormat="1" ht="12.75" hidden="1">
      <c r="B739" s="258">
        <v>38504</v>
      </c>
      <c r="C739" s="202"/>
      <c r="D739" s="29">
        <v>0</v>
      </c>
      <c r="E739" s="29">
        <v>0</v>
      </c>
      <c r="F739" s="29">
        <v>0</v>
      </c>
      <c r="G739" s="29">
        <v>0</v>
      </c>
      <c r="H739" s="29">
        <v>0</v>
      </c>
      <c r="I739" s="29">
        <v>0</v>
      </c>
      <c r="J739" s="208"/>
      <c r="K739" s="208"/>
      <c r="L739" s="207"/>
      <c r="M739" s="207"/>
      <c r="N739" s="236"/>
      <c r="O739" s="236"/>
      <c r="P739" s="207"/>
      <c r="Q739" s="207"/>
      <c r="R739" s="207"/>
    </row>
    <row r="740" spans="2:18" s="28" customFormat="1" ht="12.75" hidden="1">
      <c r="B740" s="258">
        <v>38534</v>
      </c>
      <c r="C740" s="202"/>
      <c r="D740" s="29">
        <v>0</v>
      </c>
      <c r="E740" s="29">
        <v>0</v>
      </c>
      <c r="F740" s="29">
        <v>0</v>
      </c>
      <c r="G740" s="29">
        <v>0</v>
      </c>
      <c r="H740" s="29">
        <v>0</v>
      </c>
      <c r="I740" s="29">
        <v>0</v>
      </c>
      <c r="J740" s="208"/>
      <c r="K740" s="208"/>
      <c r="L740" s="207"/>
      <c r="M740" s="207"/>
      <c r="N740" s="236"/>
      <c r="O740" s="236"/>
      <c r="P740" s="207"/>
      <c r="Q740" s="207"/>
      <c r="R740" s="207"/>
    </row>
    <row r="741" spans="2:18" s="28" customFormat="1" ht="12.75" hidden="1">
      <c r="B741" s="258">
        <v>38565</v>
      </c>
      <c r="C741" s="202"/>
      <c r="D741" s="29">
        <v>0</v>
      </c>
      <c r="E741" s="29">
        <v>0</v>
      </c>
      <c r="F741" s="29">
        <v>0</v>
      </c>
      <c r="G741" s="29">
        <v>0</v>
      </c>
      <c r="H741" s="29">
        <v>0</v>
      </c>
      <c r="I741" s="29">
        <v>0</v>
      </c>
      <c r="J741" s="208"/>
      <c r="K741" s="208"/>
      <c r="L741" s="207"/>
      <c r="M741" s="207"/>
      <c r="N741" s="236"/>
      <c r="O741" s="236"/>
      <c r="P741" s="207"/>
      <c r="Q741" s="207"/>
      <c r="R741" s="207"/>
    </row>
    <row r="742" spans="2:18" s="28" customFormat="1" ht="12.75" hidden="1">
      <c r="B742" s="258">
        <v>38596</v>
      </c>
      <c r="C742" s="202"/>
      <c r="D742" s="29">
        <v>0</v>
      </c>
      <c r="E742" s="29">
        <v>0</v>
      </c>
      <c r="F742" s="29">
        <v>0</v>
      </c>
      <c r="G742" s="29">
        <v>0</v>
      </c>
      <c r="H742" s="29">
        <v>0</v>
      </c>
      <c r="I742" s="29">
        <v>0</v>
      </c>
      <c r="J742" s="208"/>
      <c r="K742" s="208"/>
      <c r="L742" s="207"/>
      <c r="M742" s="207"/>
      <c r="N742" s="236"/>
      <c r="O742" s="236"/>
      <c r="P742" s="207"/>
      <c r="Q742" s="207"/>
      <c r="R742" s="207"/>
    </row>
    <row r="743" spans="2:18" s="28" customFormat="1" ht="12.75" hidden="1">
      <c r="B743" s="258">
        <v>38626</v>
      </c>
      <c r="C743" s="202"/>
      <c r="D743" s="29">
        <v>0</v>
      </c>
      <c r="E743" s="29">
        <v>0</v>
      </c>
      <c r="F743" s="29">
        <v>0</v>
      </c>
      <c r="G743" s="29">
        <v>0</v>
      </c>
      <c r="H743" s="29">
        <v>0</v>
      </c>
      <c r="I743" s="29">
        <v>0</v>
      </c>
      <c r="J743" s="208"/>
      <c r="K743" s="208"/>
      <c r="L743" s="207"/>
      <c r="M743" s="207"/>
      <c r="N743" s="236"/>
      <c r="O743" s="236"/>
      <c r="P743" s="207"/>
      <c r="Q743" s="207"/>
      <c r="R743" s="207"/>
    </row>
    <row r="744" spans="2:18" s="28" customFormat="1" ht="12.75" hidden="1">
      <c r="B744" s="258">
        <v>38657</v>
      </c>
      <c r="C744" s="202"/>
      <c r="D744" s="29">
        <v>0</v>
      </c>
      <c r="E744" s="29">
        <v>0</v>
      </c>
      <c r="F744" s="29">
        <v>0</v>
      </c>
      <c r="G744" s="29">
        <v>0</v>
      </c>
      <c r="H744" s="29">
        <v>0</v>
      </c>
      <c r="I744" s="29">
        <v>0</v>
      </c>
      <c r="J744" s="208"/>
      <c r="K744" s="208"/>
      <c r="L744" s="207"/>
      <c r="M744" s="207"/>
      <c r="N744" s="236"/>
      <c r="O744" s="236"/>
      <c r="P744" s="207"/>
      <c r="Q744" s="207"/>
      <c r="R744" s="207"/>
    </row>
    <row r="745" spans="2:18" s="28" customFormat="1" ht="12.75" hidden="1">
      <c r="B745" s="258">
        <v>38687</v>
      </c>
      <c r="C745" s="202"/>
      <c r="D745" s="29">
        <v>0</v>
      </c>
      <c r="E745" s="29">
        <v>0</v>
      </c>
      <c r="F745" s="29">
        <v>0</v>
      </c>
      <c r="G745" s="29">
        <v>0</v>
      </c>
      <c r="H745" s="29">
        <v>0</v>
      </c>
      <c r="I745" s="29">
        <v>0</v>
      </c>
      <c r="J745" s="208"/>
      <c r="K745" s="208"/>
      <c r="L745" s="207"/>
      <c r="M745" s="207"/>
      <c r="N745" s="236"/>
      <c r="O745" s="236"/>
      <c r="P745" s="207"/>
      <c r="Q745" s="207"/>
      <c r="R745" s="207"/>
    </row>
    <row r="746" spans="2:18" s="28" customFormat="1" ht="12.75" hidden="1">
      <c r="B746" s="258">
        <v>38718</v>
      </c>
      <c r="C746" s="202"/>
      <c r="D746" s="29">
        <v>0</v>
      </c>
      <c r="E746" s="29">
        <v>0</v>
      </c>
      <c r="F746" s="29">
        <v>0</v>
      </c>
      <c r="G746" s="29">
        <v>0</v>
      </c>
      <c r="H746" s="29">
        <v>0</v>
      </c>
      <c r="I746" s="29">
        <v>0</v>
      </c>
      <c r="J746" s="208"/>
      <c r="K746" s="208"/>
      <c r="L746" s="207"/>
      <c r="M746" s="207"/>
      <c r="N746" s="236"/>
      <c r="O746" s="236"/>
      <c r="P746" s="207"/>
      <c r="Q746" s="207"/>
      <c r="R746" s="207"/>
    </row>
    <row r="747" spans="2:18" s="28" customFormat="1" ht="12.75" hidden="1">
      <c r="B747" s="258">
        <v>38749</v>
      </c>
      <c r="C747" s="202"/>
      <c r="D747" s="29">
        <v>0</v>
      </c>
      <c r="E747" s="29">
        <v>0</v>
      </c>
      <c r="F747" s="29">
        <v>0</v>
      </c>
      <c r="G747" s="29">
        <v>0</v>
      </c>
      <c r="H747" s="29">
        <v>0</v>
      </c>
      <c r="I747" s="29">
        <v>0</v>
      </c>
      <c r="J747" s="208"/>
      <c r="K747" s="208"/>
      <c r="L747" s="207"/>
      <c r="M747" s="207"/>
      <c r="N747" s="236"/>
      <c r="O747" s="236"/>
      <c r="P747" s="207"/>
      <c r="Q747" s="207"/>
      <c r="R747" s="207"/>
    </row>
    <row r="748" spans="2:18" s="28" customFormat="1" ht="12.75" hidden="1">
      <c r="B748" s="258">
        <v>38777</v>
      </c>
      <c r="C748" s="202"/>
      <c r="D748" s="29">
        <v>0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08"/>
      <c r="K748" s="208"/>
      <c r="L748" s="207"/>
      <c r="M748" s="207"/>
      <c r="N748" s="236"/>
      <c r="O748" s="236"/>
      <c r="P748" s="207"/>
      <c r="Q748" s="207"/>
      <c r="R748" s="207"/>
    </row>
    <row r="749" spans="2:18" s="28" customFormat="1" ht="12.75" hidden="1">
      <c r="B749" s="258">
        <v>38808</v>
      </c>
      <c r="C749" s="202"/>
      <c r="D749" s="29">
        <v>0</v>
      </c>
      <c r="E749" s="29">
        <v>0</v>
      </c>
      <c r="F749" s="29">
        <v>0</v>
      </c>
      <c r="G749" s="29">
        <v>0</v>
      </c>
      <c r="H749" s="29">
        <v>0</v>
      </c>
      <c r="I749" s="29">
        <v>0</v>
      </c>
      <c r="J749" s="208"/>
      <c r="K749" s="208"/>
      <c r="L749" s="207"/>
      <c r="M749" s="207"/>
      <c r="N749" s="236"/>
      <c r="O749" s="236"/>
      <c r="P749" s="207"/>
      <c r="Q749" s="207"/>
      <c r="R749" s="207"/>
    </row>
    <row r="750" spans="2:18" s="28" customFormat="1" ht="12.75" hidden="1">
      <c r="B750" s="258">
        <v>38838</v>
      </c>
      <c r="C750" s="202"/>
      <c r="D750" s="29">
        <v>0</v>
      </c>
      <c r="E750" s="29">
        <v>0</v>
      </c>
      <c r="F750" s="29">
        <v>0</v>
      </c>
      <c r="G750" s="29">
        <v>0</v>
      </c>
      <c r="H750" s="29">
        <v>0</v>
      </c>
      <c r="I750" s="29">
        <v>0</v>
      </c>
      <c r="J750" s="208"/>
      <c r="K750" s="208"/>
      <c r="L750" s="207"/>
      <c r="M750" s="207"/>
      <c r="N750" s="236"/>
      <c r="O750" s="236"/>
      <c r="P750" s="207"/>
      <c r="Q750" s="207"/>
      <c r="R750" s="207"/>
    </row>
    <row r="751" spans="2:18" s="28" customFormat="1" ht="12.75" hidden="1">
      <c r="B751" s="258">
        <v>38869</v>
      </c>
      <c r="C751" s="202"/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08"/>
      <c r="K751" s="208"/>
      <c r="L751" s="207"/>
      <c r="M751" s="207"/>
      <c r="N751" s="236"/>
      <c r="O751" s="236"/>
      <c r="P751" s="207"/>
      <c r="Q751" s="207"/>
      <c r="R751" s="207"/>
    </row>
    <row r="752" spans="2:18" s="28" customFormat="1" ht="12.75" hidden="1">
      <c r="B752" s="258">
        <v>38899</v>
      </c>
      <c r="C752" s="202"/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08"/>
      <c r="K752" s="208"/>
      <c r="L752" s="207"/>
      <c r="M752" s="207"/>
      <c r="N752" s="236"/>
      <c r="O752" s="236"/>
      <c r="P752" s="207"/>
      <c r="Q752" s="207"/>
      <c r="R752" s="207"/>
    </row>
    <row r="753" spans="2:18" s="28" customFormat="1" ht="12.75" hidden="1">
      <c r="B753" s="258">
        <v>38930</v>
      </c>
      <c r="C753" s="202"/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08"/>
      <c r="K753" s="208"/>
      <c r="L753" s="207"/>
      <c r="M753" s="207"/>
      <c r="N753" s="236"/>
      <c r="O753" s="236"/>
      <c r="P753" s="207"/>
      <c r="Q753" s="207"/>
      <c r="R753" s="207"/>
    </row>
    <row r="754" spans="2:18" s="28" customFormat="1" ht="12.75" hidden="1">
      <c r="B754" s="258">
        <v>38961</v>
      </c>
      <c r="C754" s="202"/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08"/>
      <c r="K754" s="208"/>
      <c r="L754" s="207"/>
      <c r="M754" s="207"/>
      <c r="N754" s="236"/>
      <c r="O754" s="236"/>
      <c r="P754" s="207"/>
      <c r="Q754" s="207"/>
      <c r="R754" s="207"/>
    </row>
    <row r="755" spans="2:18" s="28" customFormat="1" ht="12.75" hidden="1">
      <c r="B755" s="258">
        <v>38991</v>
      </c>
      <c r="C755" s="202"/>
      <c r="D755" s="29">
        <v>0</v>
      </c>
      <c r="E755" s="29">
        <v>0</v>
      </c>
      <c r="F755" s="29">
        <v>0</v>
      </c>
      <c r="G755" s="29">
        <v>0</v>
      </c>
      <c r="H755" s="29">
        <v>0</v>
      </c>
      <c r="I755" s="29">
        <v>0</v>
      </c>
      <c r="J755" s="208"/>
      <c r="K755" s="208"/>
      <c r="L755" s="207"/>
      <c r="M755" s="207"/>
      <c r="N755" s="236"/>
      <c r="O755" s="236"/>
      <c r="P755" s="207"/>
      <c r="Q755" s="207"/>
      <c r="R755" s="207"/>
    </row>
    <row r="756" spans="2:18" s="28" customFormat="1" ht="12.75" hidden="1">
      <c r="B756" s="258">
        <v>39022</v>
      </c>
      <c r="C756" s="202"/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08"/>
      <c r="K756" s="208"/>
      <c r="L756" s="207"/>
      <c r="M756" s="207"/>
      <c r="N756" s="236"/>
      <c r="O756" s="236"/>
      <c r="P756" s="207"/>
      <c r="Q756" s="207"/>
      <c r="R756" s="207"/>
    </row>
    <row r="757" spans="2:18" s="28" customFormat="1" ht="12.75" hidden="1">
      <c r="B757" s="258">
        <v>39052</v>
      </c>
      <c r="C757" s="202"/>
      <c r="D757" s="29">
        <v>0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08"/>
      <c r="K757" s="208"/>
      <c r="L757" s="207"/>
      <c r="M757" s="207"/>
      <c r="N757" s="236"/>
      <c r="O757" s="236"/>
      <c r="P757" s="207"/>
      <c r="Q757" s="207"/>
      <c r="R757" s="207"/>
    </row>
    <row r="758" spans="2:18" s="28" customFormat="1" ht="12.75" hidden="1">
      <c r="B758" s="258">
        <v>39083</v>
      </c>
      <c r="C758" s="202"/>
      <c r="D758" s="29">
        <v>0</v>
      </c>
      <c r="E758" s="29">
        <v>0</v>
      </c>
      <c r="F758" s="29">
        <v>0</v>
      </c>
      <c r="G758" s="29">
        <v>0</v>
      </c>
      <c r="H758" s="29">
        <v>0</v>
      </c>
      <c r="I758" s="29">
        <v>0</v>
      </c>
      <c r="J758" s="208"/>
      <c r="K758" s="208"/>
      <c r="L758" s="207"/>
      <c r="M758" s="207"/>
      <c r="N758" s="236"/>
      <c r="O758" s="236"/>
      <c r="P758" s="207"/>
      <c r="Q758" s="207"/>
      <c r="R758" s="207"/>
    </row>
    <row r="759" spans="2:18" s="28" customFormat="1" ht="12.75" hidden="1">
      <c r="B759" s="258">
        <v>39114</v>
      </c>
      <c r="C759" s="202"/>
      <c r="D759" s="29">
        <v>0</v>
      </c>
      <c r="E759" s="29">
        <v>0</v>
      </c>
      <c r="F759" s="29">
        <v>0</v>
      </c>
      <c r="G759" s="29">
        <v>0</v>
      </c>
      <c r="H759" s="29">
        <v>0</v>
      </c>
      <c r="I759" s="29">
        <v>0</v>
      </c>
      <c r="J759" s="208"/>
      <c r="K759" s="208"/>
      <c r="L759" s="207"/>
      <c r="M759" s="207"/>
      <c r="N759" s="236"/>
      <c r="O759" s="236"/>
      <c r="P759" s="207"/>
      <c r="Q759" s="207"/>
      <c r="R759" s="207"/>
    </row>
    <row r="760" spans="2:18" s="206" customFormat="1" ht="12.75" hidden="1">
      <c r="B760" s="258">
        <v>39142</v>
      </c>
      <c r="C760" s="202"/>
      <c r="D760" s="29">
        <v>0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08"/>
      <c r="K760" s="208"/>
      <c r="L760" s="207"/>
      <c r="M760" s="207"/>
      <c r="N760" s="236"/>
      <c r="O760" s="236"/>
      <c r="P760" s="207"/>
      <c r="Q760" s="207"/>
      <c r="R760" s="207"/>
    </row>
    <row r="761" spans="2:18" s="28" customFormat="1" ht="12.75" hidden="1">
      <c r="B761" s="258">
        <v>39173</v>
      </c>
      <c r="C761" s="202"/>
      <c r="D761" s="29">
        <v>0</v>
      </c>
      <c r="E761" s="29">
        <v>0</v>
      </c>
      <c r="F761" s="29">
        <v>0</v>
      </c>
      <c r="G761" s="29">
        <v>0</v>
      </c>
      <c r="H761" s="29">
        <v>0</v>
      </c>
      <c r="I761" s="29">
        <v>0</v>
      </c>
      <c r="J761" s="208"/>
      <c r="K761" s="208"/>
      <c r="L761" s="207"/>
      <c r="M761" s="207"/>
      <c r="N761" s="236"/>
      <c r="O761" s="236"/>
      <c r="P761" s="207"/>
      <c r="Q761" s="207"/>
      <c r="R761" s="207"/>
    </row>
    <row r="762" spans="2:18" s="28" customFormat="1" ht="12.75" hidden="1">
      <c r="B762" s="258">
        <v>39203</v>
      </c>
      <c r="C762" s="202"/>
      <c r="D762" s="29">
        <v>0</v>
      </c>
      <c r="E762" s="29">
        <v>0</v>
      </c>
      <c r="F762" s="29">
        <v>0</v>
      </c>
      <c r="G762" s="29">
        <v>0</v>
      </c>
      <c r="H762" s="29">
        <v>0</v>
      </c>
      <c r="I762" s="29">
        <v>0</v>
      </c>
      <c r="J762" s="208"/>
      <c r="K762" s="208"/>
      <c r="L762" s="207"/>
      <c r="M762" s="207"/>
      <c r="N762" s="236"/>
      <c r="O762" s="236"/>
      <c r="P762" s="207"/>
      <c r="Q762" s="207"/>
      <c r="R762" s="207"/>
    </row>
    <row r="763" spans="2:18" s="28" customFormat="1" ht="12.75" hidden="1">
      <c r="B763" s="258">
        <v>39234</v>
      </c>
      <c r="C763" s="202"/>
      <c r="D763" s="29">
        <v>0</v>
      </c>
      <c r="E763" s="29">
        <v>0</v>
      </c>
      <c r="F763" s="29">
        <v>0</v>
      </c>
      <c r="G763" s="29">
        <v>0</v>
      </c>
      <c r="H763" s="29">
        <v>0</v>
      </c>
      <c r="I763" s="29">
        <v>0</v>
      </c>
      <c r="J763" s="208"/>
      <c r="K763" s="208"/>
      <c r="L763" s="207"/>
      <c r="M763" s="207"/>
      <c r="N763" s="236"/>
      <c r="O763" s="236"/>
      <c r="P763" s="207"/>
      <c r="Q763" s="207"/>
      <c r="R763" s="207"/>
    </row>
    <row r="764" spans="2:18" s="28" customFormat="1" ht="12.75" hidden="1">
      <c r="B764" s="258">
        <v>39264</v>
      </c>
      <c r="C764" s="202"/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08"/>
      <c r="K764" s="208"/>
      <c r="L764" s="207"/>
      <c r="M764" s="207"/>
      <c r="N764" s="236"/>
      <c r="O764" s="236"/>
      <c r="P764" s="207"/>
      <c r="Q764" s="207"/>
      <c r="R764" s="207"/>
    </row>
    <row r="765" spans="2:18" s="28" customFormat="1" ht="12.75" hidden="1">
      <c r="B765" s="258">
        <v>39295</v>
      </c>
      <c r="C765" s="202"/>
      <c r="D765" s="29">
        <v>0</v>
      </c>
      <c r="E765" s="29">
        <v>0</v>
      </c>
      <c r="F765" s="29">
        <v>0</v>
      </c>
      <c r="G765" s="29">
        <v>0</v>
      </c>
      <c r="H765" s="29">
        <v>0</v>
      </c>
      <c r="I765" s="29">
        <v>0</v>
      </c>
      <c r="J765" s="208"/>
      <c r="K765" s="208"/>
      <c r="L765" s="207"/>
      <c r="M765" s="207"/>
      <c r="N765" s="236"/>
      <c r="O765" s="236"/>
      <c r="P765" s="207"/>
      <c r="Q765" s="207"/>
      <c r="R765" s="207"/>
    </row>
    <row r="766" spans="2:18" s="28" customFormat="1" ht="12.75" hidden="1">
      <c r="B766" s="258">
        <v>39326</v>
      </c>
      <c r="C766" s="202"/>
      <c r="D766" s="29">
        <v>0</v>
      </c>
      <c r="E766" s="29">
        <v>0</v>
      </c>
      <c r="F766" s="29">
        <v>0</v>
      </c>
      <c r="G766" s="29">
        <v>0</v>
      </c>
      <c r="H766" s="29">
        <v>0</v>
      </c>
      <c r="I766" s="29">
        <v>0</v>
      </c>
      <c r="J766" s="208"/>
      <c r="K766" s="208"/>
      <c r="L766" s="207"/>
      <c r="M766" s="207"/>
      <c r="N766" s="236"/>
      <c r="O766" s="236"/>
      <c r="P766" s="207"/>
      <c r="Q766" s="207"/>
      <c r="R766" s="207"/>
    </row>
    <row r="767" spans="2:18" s="28" customFormat="1" ht="12.75" hidden="1">
      <c r="B767" s="258">
        <v>39356</v>
      </c>
      <c r="C767" s="202"/>
      <c r="D767" s="29">
        <v>0</v>
      </c>
      <c r="E767" s="29">
        <v>0</v>
      </c>
      <c r="F767" s="29">
        <v>0</v>
      </c>
      <c r="G767" s="29">
        <v>0</v>
      </c>
      <c r="H767" s="29">
        <v>0</v>
      </c>
      <c r="I767" s="29">
        <v>0</v>
      </c>
      <c r="J767" s="208"/>
      <c r="K767" s="208"/>
      <c r="L767" s="207"/>
      <c r="M767" s="207"/>
      <c r="N767" s="236"/>
      <c r="O767" s="236"/>
      <c r="P767" s="207"/>
      <c r="Q767" s="207"/>
      <c r="R767" s="207"/>
    </row>
    <row r="768" spans="2:18" s="28" customFormat="1" ht="12.75" hidden="1">
      <c r="B768" s="258">
        <v>39387</v>
      </c>
      <c r="C768" s="202"/>
      <c r="D768" s="29">
        <v>0</v>
      </c>
      <c r="E768" s="29">
        <v>0</v>
      </c>
      <c r="F768" s="29">
        <v>0</v>
      </c>
      <c r="G768" s="29">
        <v>0</v>
      </c>
      <c r="H768" s="29">
        <v>0</v>
      </c>
      <c r="I768" s="29">
        <v>0</v>
      </c>
      <c r="J768" s="208"/>
      <c r="K768" s="208"/>
      <c r="L768" s="207"/>
      <c r="M768" s="207"/>
      <c r="N768" s="236"/>
      <c r="O768" s="236"/>
      <c r="P768" s="207"/>
      <c r="Q768" s="207"/>
      <c r="R768" s="207"/>
    </row>
    <row r="769" spans="2:18" s="28" customFormat="1" ht="12.75" hidden="1">
      <c r="B769" s="258">
        <v>39417</v>
      </c>
      <c r="C769" s="202"/>
      <c r="D769" s="29">
        <v>0</v>
      </c>
      <c r="E769" s="29">
        <v>0</v>
      </c>
      <c r="F769" s="29">
        <v>0</v>
      </c>
      <c r="G769" s="29">
        <v>0</v>
      </c>
      <c r="H769" s="29">
        <v>0</v>
      </c>
      <c r="I769" s="29">
        <v>0</v>
      </c>
      <c r="J769" s="208"/>
      <c r="K769" s="208"/>
      <c r="L769" s="207"/>
      <c r="M769" s="207"/>
      <c r="N769" s="236"/>
      <c r="O769" s="236"/>
      <c r="P769" s="207"/>
      <c r="Q769" s="207"/>
      <c r="R769" s="207"/>
    </row>
    <row r="770" spans="2:18" s="28" customFormat="1" ht="12.75">
      <c r="B770" s="258">
        <v>39448</v>
      </c>
      <c r="C770" s="202"/>
      <c r="D770" s="29">
        <v>0</v>
      </c>
      <c r="E770" s="29">
        <v>0</v>
      </c>
      <c r="F770" s="29">
        <v>0</v>
      </c>
      <c r="G770" s="29">
        <v>0</v>
      </c>
      <c r="H770" s="29">
        <v>0</v>
      </c>
      <c r="I770" s="29">
        <v>0</v>
      </c>
      <c r="J770" s="208"/>
      <c r="K770" s="208"/>
      <c r="L770" s="207"/>
      <c r="M770" s="207"/>
      <c r="N770" s="236"/>
      <c r="O770" s="236"/>
      <c r="P770" s="207"/>
      <c r="Q770" s="207"/>
      <c r="R770" s="207"/>
    </row>
    <row r="771" spans="2:18" s="28" customFormat="1" ht="12.75">
      <c r="B771" s="258">
        <v>39479</v>
      </c>
      <c r="C771" s="202"/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08"/>
      <c r="K771" s="208"/>
      <c r="L771" s="207"/>
      <c r="M771" s="207"/>
      <c r="N771" s="236"/>
      <c r="O771" s="236"/>
      <c r="P771" s="207"/>
      <c r="Q771" s="207"/>
      <c r="R771" s="207"/>
    </row>
    <row r="772" spans="2:18" s="28" customFormat="1" ht="12.75">
      <c r="B772" s="258">
        <v>39508</v>
      </c>
      <c r="C772" s="202"/>
      <c r="D772" s="29">
        <v>0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08"/>
      <c r="K772" s="208"/>
      <c r="L772" s="207"/>
      <c r="M772" s="207"/>
      <c r="N772" s="236"/>
      <c r="O772" s="236"/>
      <c r="P772" s="207"/>
      <c r="Q772" s="207"/>
      <c r="R772" s="207"/>
    </row>
    <row r="773" spans="2:18" s="28" customFormat="1" ht="12.75">
      <c r="B773" s="258">
        <v>39539</v>
      </c>
      <c r="C773" s="202"/>
      <c r="D773" s="29">
        <v>0</v>
      </c>
      <c r="E773" s="29">
        <v>0</v>
      </c>
      <c r="F773" s="29">
        <v>0</v>
      </c>
      <c r="G773" s="29">
        <v>0</v>
      </c>
      <c r="H773" s="29">
        <v>0</v>
      </c>
      <c r="I773" s="29">
        <v>0</v>
      </c>
      <c r="J773" s="208"/>
      <c r="K773" s="208"/>
      <c r="L773" s="207"/>
      <c r="M773" s="207"/>
      <c r="N773" s="236"/>
      <c r="O773" s="236"/>
      <c r="P773" s="207"/>
      <c r="Q773" s="207"/>
      <c r="R773" s="207"/>
    </row>
    <row r="774" spans="2:18" s="28" customFormat="1" ht="12.75">
      <c r="B774" s="258">
        <v>39569</v>
      </c>
      <c r="C774" s="202"/>
      <c r="D774" s="29">
        <v>0</v>
      </c>
      <c r="E774" s="29">
        <v>0</v>
      </c>
      <c r="F774" s="29">
        <v>0</v>
      </c>
      <c r="G774" s="29">
        <v>0</v>
      </c>
      <c r="H774" s="29">
        <v>0</v>
      </c>
      <c r="I774" s="29">
        <v>0</v>
      </c>
      <c r="J774" s="208"/>
      <c r="K774" s="208"/>
      <c r="L774" s="207"/>
      <c r="M774" s="207"/>
      <c r="N774" s="236"/>
      <c r="O774" s="236"/>
      <c r="P774" s="207"/>
      <c r="Q774" s="207"/>
      <c r="R774" s="207"/>
    </row>
    <row r="775" spans="2:18" s="28" customFormat="1" ht="12.75">
      <c r="B775" s="258">
        <v>39600</v>
      </c>
      <c r="C775" s="202"/>
      <c r="D775" s="29">
        <v>0</v>
      </c>
      <c r="E775" s="29">
        <v>0</v>
      </c>
      <c r="F775" s="29">
        <v>0</v>
      </c>
      <c r="G775" s="29">
        <v>0</v>
      </c>
      <c r="H775" s="29">
        <v>0</v>
      </c>
      <c r="I775" s="29">
        <v>0</v>
      </c>
      <c r="J775" s="208"/>
      <c r="K775" s="208"/>
      <c r="L775" s="207"/>
      <c r="M775" s="207"/>
      <c r="N775" s="236"/>
      <c r="O775" s="236"/>
      <c r="P775" s="207"/>
      <c r="Q775" s="207"/>
      <c r="R775" s="207"/>
    </row>
    <row r="776" spans="2:18" s="28" customFormat="1" ht="12.75">
      <c r="B776" s="258">
        <v>39630</v>
      </c>
      <c r="C776" s="202"/>
      <c r="D776" s="29">
        <v>0</v>
      </c>
      <c r="E776" s="29">
        <v>0</v>
      </c>
      <c r="F776" s="29">
        <v>0</v>
      </c>
      <c r="G776" s="29">
        <v>0</v>
      </c>
      <c r="H776" s="29">
        <v>0</v>
      </c>
      <c r="I776" s="29">
        <v>0</v>
      </c>
      <c r="J776" s="208"/>
      <c r="K776" s="208"/>
      <c r="L776" s="207"/>
      <c r="M776" s="207"/>
      <c r="N776" s="236"/>
      <c r="O776" s="236"/>
      <c r="P776" s="207"/>
      <c r="Q776" s="207"/>
      <c r="R776" s="207"/>
    </row>
    <row r="777" spans="2:18" s="28" customFormat="1" ht="12.75">
      <c r="B777" s="258">
        <v>39661</v>
      </c>
      <c r="C777" s="202"/>
      <c r="D777" s="29">
        <v>0</v>
      </c>
      <c r="E777" s="29">
        <v>0</v>
      </c>
      <c r="F777" s="29">
        <v>0</v>
      </c>
      <c r="G777" s="29">
        <v>0</v>
      </c>
      <c r="H777" s="29">
        <v>0</v>
      </c>
      <c r="I777" s="29">
        <v>0</v>
      </c>
      <c r="J777" s="208"/>
      <c r="K777" s="208"/>
      <c r="L777" s="207"/>
      <c r="M777" s="207"/>
      <c r="N777" s="236"/>
      <c r="O777" s="236"/>
      <c r="P777" s="207"/>
      <c r="Q777" s="207"/>
      <c r="R777" s="207"/>
    </row>
    <row r="778" spans="2:18" s="28" customFormat="1" ht="12.75">
      <c r="B778" s="258">
        <v>39692</v>
      </c>
      <c r="C778" s="202"/>
      <c r="D778" s="29">
        <v>0</v>
      </c>
      <c r="E778" s="29">
        <v>0</v>
      </c>
      <c r="F778" s="29">
        <v>0</v>
      </c>
      <c r="G778" s="29">
        <v>0</v>
      </c>
      <c r="H778" s="29">
        <v>0</v>
      </c>
      <c r="I778" s="29">
        <v>0</v>
      </c>
      <c r="J778" s="208"/>
      <c r="K778" s="208"/>
      <c r="L778" s="207"/>
      <c r="M778" s="207"/>
      <c r="N778" s="236"/>
      <c r="O778" s="236"/>
      <c r="P778" s="207"/>
      <c r="Q778" s="207"/>
      <c r="R778" s="207"/>
    </row>
    <row r="779" spans="2:18" s="28" customFormat="1" ht="12.75">
      <c r="B779" s="258">
        <v>39722</v>
      </c>
      <c r="C779" s="202"/>
      <c r="D779" s="29">
        <v>0</v>
      </c>
      <c r="E779" s="29">
        <v>0</v>
      </c>
      <c r="F779" s="29">
        <v>0</v>
      </c>
      <c r="G779" s="29">
        <v>0</v>
      </c>
      <c r="H779" s="29">
        <v>0</v>
      </c>
      <c r="I779" s="29">
        <v>0</v>
      </c>
      <c r="J779" s="208"/>
      <c r="K779" s="208"/>
      <c r="L779" s="207"/>
      <c r="M779" s="207"/>
      <c r="N779" s="236"/>
      <c r="O779" s="236"/>
      <c r="P779" s="207"/>
      <c r="Q779" s="207"/>
      <c r="R779" s="207"/>
    </row>
    <row r="780" spans="2:18" s="28" customFormat="1" ht="12.75">
      <c r="B780" s="258">
        <v>39753</v>
      </c>
      <c r="C780" s="202"/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08"/>
      <c r="K780" s="208"/>
      <c r="L780" s="207"/>
      <c r="M780" s="207"/>
      <c r="N780" s="236"/>
      <c r="O780" s="236"/>
      <c r="P780" s="207"/>
      <c r="Q780" s="207"/>
      <c r="R780" s="207"/>
    </row>
    <row r="781" spans="2:15" s="207" customFormat="1" ht="12.75">
      <c r="B781" s="258">
        <v>39783</v>
      </c>
      <c r="C781" s="202"/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08"/>
      <c r="K781" s="208"/>
      <c r="N781" s="236"/>
      <c r="O781" s="236"/>
    </row>
    <row r="782" spans="2:15" s="207" customFormat="1" ht="12.75">
      <c r="B782" s="258">
        <v>39814</v>
      </c>
      <c r="C782" s="202"/>
      <c r="D782" s="29">
        <v>0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08"/>
      <c r="K782" s="208"/>
      <c r="N782" s="236"/>
      <c r="O782" s="236"/>
    </row>
    <row r="783" spans="2:15" s="207" customFormat="1" ht="12.75">
      <c r="B783" s="258">
        <v>39845</v>
      </c>
      <c r="C783" s="202"/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08"/>
      <c r="K783" s="208"/>
      <c r="N783" s="236"/>
      <c r="O783" s="236"/>
    </row>
    <row r="784" spans="2:15" s="207" customFormat="1" ht="12.75">
      <c r="B784" s="258">
        <v>39873</v>
      </c>
      <c r="C784" s="202"/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08"/>
      <c r="K784" s="208"/>
      <c r="N784" s="236"/>
      <c r="O784" s="236"/>
    </row>
    <row r="785" spans="2:15" s="207" customFormat="1" ht="12.75">
      <c r="B785" s="258">
        <v>39904</v>
      </c>
      <c r="C785" s="202"/>
      <c r="D785" s="29">
        <v>0</v>
      </c>
      <c r="E785" s="29">
        <v>0</v>
      </c>
      <c r="F785" s="29">
        <v>0</v>
      </c>
      <c r="G785" s="29">
        <v>0</v>
      </c>
      <c r="H785" s="29">
        <v>0</v>
      </c>
      <c r="I785" s="29">
        <v>0</v>
      </c>
      <c r="J785" s="208"/>
      <c r="K785" s="208"/>
      <c r="N785" s="236"/>
      <c r="O785" s="236"/>
    </row>
    <row r="786" spans="2:15" s="207" customFormat="1" ht="12.75">
      <c r="B786" s="258">
        <v>39934</v>
      </c>
      <c r="C786" s="202"/>
      <c r="D786" s="29">
        <v>0</v>
      </c>
      <c r="E786" s="29">
        <v>0</v>
      </c>
      <c r="F786" s="29">
        <v>0</v>
      </c>
      <c r="G786" s="29">
        <v>0</v>
      </c>
      <c r="H786" s="29">
        <v>0</v>
      </c>
      <c r="I786" s="29">
        <v>0</v>
      </c>
      <c r="J786" s="208"/>
      <c r="K786" s="208"/>
      <c r="N786" s="236"/>
      <c r="O786" s="236"/>
    </row>
    <row r="787" spans="2:15" s="207" customFormat="1" ht="12.75">
      <c r="B787" s="258">
        <v>39965</v>
      </c>
      <c r="C787" s="202"/>
      <c r="D787" s="29">
        <v>0</v>
      </c>
      <c r="E787" s="29">
        <v>0</v>
      </c>
      <c r="F787" s="29">
        <v>0</v>
      </c>
      <c r="G787" s="29">
        <v>0</v>
      </c>
      <c r="H787" s="29">
        <v>0</v>
      </c>
      <c r="I787" s="29">
        <v>0</v>
      </c>
      <c r="J787" s="208"/>
      <c r="K787" s="208"/>
      <c r="N787" s="236"/>
      <c r="O787" s="236"/>
    </row>
    <row r="788" spans="2:15" s="207" customFormat="1" ht="12.75">
      <c r="B788" s="258">
        <v>39995</v>
      </c>
      <c r="C788" s="202"/>
      <c r="D788" s="29">
        <v>0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08"/>
      <c r="K788" s="208"/>
      <c r="N788" s="236"/>
      <c r="O788" s="236"/>
    </row>
    <row r="789" spans="2:15" s="207" customFormat="1" ht="12.75">
      <c r="B789" s="258">
        <v>40026</v>
      </c>
      <c r="C789" s="202"/>
      <c r="D789" s="29">
        <v>0</v>
      </c>
      <c r="E789" s="29">
        <v>0</v>
      </c>
      <c r="F789" s="29">
        <v>0</v>
      </c>
      <c r="G789" s="29">
        <v>0</v>
      </c>
      <c r="H789" s="29">
        <v>0</v>
      </c>
      <c r="I789" s="29">
        <v>0</v>
      </c>
      <c r="J789" s="208"/>
      <c r="K789" s="208"/>
      <c r="N789" s="236"/>
      <c r="O789" s="236"/>
    </row>
    <row r="790" spans="2:11" s="236" customFormat="1" ht="12.75">
      <c r="B790" s="258">
        <v>40057</v>
      </c>
      <c r="C790" s="202"/>
      <c r="D790" s="29">
        <v>0</v>
      </c>
      <c r="E790" s="29">
        <v>0</v>
      </c>
      <c r="F790" s="29">
        <v>0</v>
      </c>
      <c r="G790" s="29">
        <v>0</v>
      </c>
      <c r="H790" s="29">
        <v>0</v>
      </c>
      <c r="I790" s="29">
        <v>0</v>
      </c>
      <c r="J790" s="234"/>
      <c r="K790" s="234"/>
    </row>
    <row r="791" spans="2:11" s="236" customFormat="1" ht="12.75">
      <c r="B791" s="258">
        <v>40087</v>
      </c>
      <c r="C791" s="202"/>
      <c r="D791" s="29">
        <v>0</v>
      </c>
      <c r="E791" s="29">
        <v>0</v>
      </c>
      <c r="F791" s="29">
        <v>0</v>
      </c>
      <c r="G791" s="29">
        <v>0</v>
      </c>
      <c r="H791" s="29">
        <v>0</v>
      </c>
      <c r="I791" s="29">
        <v>0</v>
      </c>
      <c r="J791" s="234"/>
      <c r="K791" s="234"/>
    </row>
    <row r="792" spans="2:11" s="236" customFormat="1" ht="12.75">
      <c r="B792" s="258">
        <v>40118</v>
      </c>
      <c r="C792" s="202"/>
      <c r="D792" s="29">
        <v>0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34"/>
      <c r="K792" s="234"/>
    </row>
    <row r="793" spans="2:11" s="236" customFormat="1" ht="12.75">
      <c r="B793" s="258">
        <v>40148</v>
      </c>
      <c r="C793" s="202"/>
      <c r="D793" s="29">
        <v>0</v>
      </c>
      <c r="E793" s="29">
        <v>0</v>
      </c>
      <c r="F793" s="29">
        <v>0</v>
      </c>
      <c r="G793" s="29">
        <v>0</v>
      </c>
      <c r="H793" s="29">
        <v>0</v>
      </c>
      <c r="I793" s="29">
        <v>0</v>
      </c>
      <c r="J793" s="234"/>
      <c r="K793" s="234"/>
    </row>
    <row r="794" spans="2:18" s="28" customFormat="1" ht="12.75">
      <c r="B794" s="258">
        <v>40179</v>
      </c>
      <c r="C794" s="202"/>
      <c r="D794" s="29">
        <v>0</v>
      </c>
      <c r="E794" s="29">
        <v>0</v>
      </c>
      <c r="F794" s="29">
        <v>0</v>
      </c>
      <c r="G794" s="29">
        <v>0</v>
      </c>
      <c r="H794" s="29">
        <v>0</v>
      </c>
      <c r="I794" s="29">
        <v>0</v>
      </c>
      <c r="J794" s="208"/>
      <c r="K794" s="208"/>
      <c r="L794" s="207"/>
      <c r="M794" s="207"/>
      <c r="N794" s="236"/>
      <c r="O794" s="236"/>
      <c r="P794" s="207"/>
      <c r="Q794" s="207"/>
      <c r="R794" s="207"/>
    </row>
    <row r="795" spans="2:18" s="28" customFormat="1" ht="12.75">
      <c r="B795" s="258">
        <v>40210</v>
      </c>
      <c r="C795" s="202"/>
      <c r="D795" s="29">
        <v>0</v>
      </c>
      <c r="E795" s="29">
        <v>0</v>
      </c>
      <c r="F795" s="29">
        <v>0</v>
      </c>
      <c r="G795" s="29">
        <v>0</v>
      </c>
      <c r="H795" s="29">
        <v>0</v>
      </c>
      <c r="I795" s="29">
        <v>0</v>
      </c>
      <c r="J795" s="208"/>
      <c r="K795" s="208"/>
      <c r="L795" s="207"/>
      <c r="M795" s="207"/>
      <c r="N795" s="236"/>
      <c r="O795" s="236"/>
      <c r="P795" s="207"/>
      <c r="Q795" s="207"/>
      <c r="R795" s="207"/>
    </row>
    <row r="796" spans="2:18" s="28" customFormat="1" ht="12.75">
      <c r="B796" s="258">
        <v>40238</v>
      </c>
      <c r="C796" s="202"/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08"/>
      <c r="K796" s="208"/>
      <c r="L796" s="207"/>
      <c r="M796" s="207"/>
      <c r="N796" s="236"/>
      <c r="O796" s="236"/>
      <c r="P796" s="207"/>
      <c r="Q796" s="207"/>
      <c r="R796" s="207"/>
    </row>
    <row r="797" spans="2:11" s="236" customFormat="1" ht="12.75">
      <c r="B797" s="258">
        <v>40269</v>
      </c>
      <c r="C797" s="202"/>
      <c r="D797" s="29">
        <v>0</v>
      </c>
      <c r="E797" s="29">
        <v>0</v>
      </c>
      <c r="F797" s="29">
        <v>0</v>
      </c>
      <c r="G797" s="29">
        <v>0</v>
      </c>
      <c r="H797" s="29">
        <v>0</v>
      </c>
      <c r="I797" s="29">
        <v>0</v>
      </c>
      <c r="J797" s="234"/>
      <c r="K797" s="234"/>
    </row>
    <row r="798" spans="2:11" s="236" customFormat="1" ht="12.75">
      <c r="B798" s="258">
        <v>40299</v>
      </c>
      <c r="C798" s="202"/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34"/>
      <c r="K798" s="234"/>
    </row>
    <row r="799" spans="2:11" s="236" customFormat="1" ht="12.75">
      <c r="B799" s="258">
        <v>40330</v>
      </c>
      <c r="C799" s="202"/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34"/>
      <c r="K799" s="234"/>
    </row>
    <row r="800" spans="2:11" s="236" customFormat="1" ht="12.75">
      <c r="B800" s="258">
        <v>40360</v>
      </c>
      <c r="C800" s="202"/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34"/>
      <c r="K800" s="234"/>
    </row>
    <row r="801" spans="2:11" s="236" customFormat="1" ht="12.75">
      <c r="B801" s="258">
        <v>40391</v>
      </c>
      <c r="C801" s="202"/>
      <c r="D801" s="29">
        <v>0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34"/>
      <c r="K801" s="234"/>
    </row>
    <row r="802" spans="2:11" s="236" customFormat="1" ht="12.75">
      <c r="B802" s="258">
        <v>40422</v>
      </c>
      <c r="C802" s="202"/>
      <c r="D802" s="29">
        <v>0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34"/>
      <c r="K802" s="234"/>
    </row>
    <row r="803" spans="2:11" s="236" customFormat="1" ht="12.75">
      <c r="B803" s="258">
        <v>40452</v>
      </c>
      <c r="C803" s="202"/>
      <c r="D803" s="29">
        <v>0</v>
      </c>
      <c r="E803" s="29">
        <v>0</v>
      </c>
      <c r="F803" s="29">
        <v>0</v>
      </c>
      <c r="G803" s="29">
        <v>0</v>
      </c>
      <c r="H803" s="29">
        <v>0</v>
      </c>
      <c r="I803" s="29">
        <v>0</v>
      </c>
      <c r="J803" s="234"/>
      <c r="K803" s="234"/>
    </row>
    <row r="804" spans="2:11" s="236" customFormat="1" ht="12.75">
      <c r="B804" s="258">
        <v>40483</v>
      </c>
      <c r="C804" s="202"/>
      <c r="D804" s="29">
        <v>0</v>
      </c>
      <c r="E804" s="29">
        <v>0</v>
      </c>
      <c r="F804" s="29">
        <v>0</v>
      </c>
      <c r="G804" s="29">
        <v>0</v>
      </c>
      <c r="H804" s="29">
        <v>0</v>
      </c>
      <c r="I804" s="29">
        <v>0</v>
      </c>
      <c r="J804" s="234"/>
      <c r="K804" s="234"/>
    </row>
    <row r="805" spans="2:11" s="236" customFormat="1" ht="12.75">
      <c r="B805" s="258">
        <v>40513</v>
      </c>
      <c r="C805" s="202"/>
      <c r="D805" s="29">
        <v>0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34"/>
      <c r="K805" s="234"/>
    </row>
    <row r="806" spans="2:11" s="236" customFormat="1" ht="12.75">
      <c r="B806" s="258">
        <v>40544</v>
      </c>
      <c r="C806" s="202"/>
      <c r="D806" s="29">
        <v>0</v>
      </c>
      <c r="E806" s="29">
        <v>0</v>
      </c>
      <c r="F806" s="29">
        <v>0</v>
      </c>
      <c r="G806" s="29">
        <v>0</v>
      </c>
      <c r="H806" s="29">
        <v>0</v>
      </c>
      <c r="I806" s="29">
        <v>0</v>
      </c>
      <c r="J806" s="234"/>
      <c r="K806" s="234"/>
    </row>
    <row r="807" spans="2:24" s="236" customFormat="1" ht="12.75">
      <c r="B807" s="258">
        <v>40575</v>
      </c>
      <c r="C807" s="202"/>
      <c r="D807" s="29">
        <v>0</v>
      </c>
      <c r="E807" s="29">
        <v>0</v>
      </c>
      <c r="F807" s="29">
        <v>0</v>
      </c>
      <c r="G807" s="29">
        <v>0</v>
      </c>
      <c r="H807" s="29">
        <v>0</v>
      </c>
      <c r="I807" s="29">
        <v>0</v>
      </c>
      <c r="J807" s="234"/>
      <c r="K807" s="234"/>
      <c r="P807" s="207"/>
      <c r="Q807" s="207"/>
      <c r="R807" s="207"/>
      <c r="S807" s="207"/>
      <c r="T807" s="207"/>
      <c r="U807" s="207"/>
      <c r="V807" s="207"/>
      <c r="W807" s="207"/>
      <c r="X807" s="207"/>
    </row>
    <row r="808" spans="2:24" s="236" customFormat="1" ht="12.75">
      <c r="B808" s="258">
        <v>40603</v>
      </c>
      <c r="C808" s="202"/>
      <c r="D808" s="29">
        <v>0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34"/>
      <c r="K808" s="234"/>
      <c r="P808" s="207"/>
      <c r="Q808" s="207"/>
      <c r="R808" s="207"/>
      <c r="S808" s="207"/>
      <c r="T808" s="207"/>
      <c r="U808" s="207"/>
      <c r="V808" s="207"/>
      <c r="W808" s="207"/>
      <c r="X808" s="207"/>
    </row>
    <row r="809" spans="2:24" s="236" customFormat="1" ht="12.75">
      <c r="B809" s="258">
        <v>40634</v>
      </c>
      <c r="C809" s="29"/>
      <c r="D809" s="29">
        <v>0</v>
      </c>
      <c r="E809" s="29">
        <v>0</v>
      </c>
      <c r="F809" s="29">
        <v>0</v>
      </c>
      <c r="G809" s="29">
        <v>0</v>
      </c>
      <c r="H809" s="29">
        <v>0</v>
      </c>
      <c r="I809" s="29">
        <v>0</v>
      </c>
      <c r="J809" s="234"/>
      <c r="K809" s="234"/>
      <c r="P809" s="207"/>
      <c r="Q809" s="207"/>
      <c r="R809" s="207"/>
      <c r="S809" s="207"/>
      <c r="T809" s="207"/>
      <c r="U809" s="207"/>
      <c r="V809" s="207"/>
      <c r="W809" s="207"/>
      <c r="X809" s="207"/>
    </row>
    <row r="810" spans="2:24" s="236" customFormat="1" ht="12.75">
      <c r="B810" s="258">
        <v>40664</v>
      </c>
      <c r="C810" s="29"/>
      <c r="D810" s="29">
        <v>0</v>
      </c>
      <c r="E810" s="29">
        <v>0</v>
      </c>
      <c r="F810" s="29">
        <v>0</v>
      </c>
      <c r="G810" s="29">
        <v>0</v>
      </c>
      <c r="H810" s="29">
        <v>0</v>
      </c>
      <c r="I810" s="29">
        <v>0</v>
      </c>
      <c r="J810" s="234"/>
      <c r="K810" s="234"/>
      <c r="P810" s="207"/>
      <c r="Q810" s="207"/>
      <c r="R810" s="207"/>
      <c r="S810" s="207"/>
      <c r="T810" s="207"/>
      <c r="U810" s="207"/>
      <c r="V810" s="207"/>
      <c r="W810" s="207"/>
      <c r="X810" s="207"/>
    </row>
    <row r="811" spans="2:24" s="236" customFormat="1" ht="12.75">
      <c r="B811" s="258">
        <v>40695</v>
      </c>
      <c r="C811" s="29"/>
      <c r="D811" s="29">
        <v>0</v>
      </c>
      <c r="E811" s="29">
        <v>0</v>
      </c>
      <c r="F811" s="29">
        <v>0</v>
      </c>
      <c r="G811" s="29">
        <v>0</v>
      </c>
      <c r="H811" s="29">
        <v>0</v>
      </c>
      <c r="I811" s="29">
        <v>0</v>
      </c>
      <c r="J811" s="234"/>
      <c r="K811" s="234"/>
      <c r="P811" s="207"/>
      <c r="Q811" s="207"/>
      <c r="R811" s="207"/>
      <c r="S811" s="207"/>
      <c r="T811" s="207"/>
      <c r="U811" s="207"/>
      <c r="V811" s="207"/>
      <c r="W811" s="207"/>
      <c r="X811" s="207"/>
    </row>
    <row r="812" spans="2:24" s="236" customFormat="1" ht="12.75">
      <c r="B812" s="258">
        <v>40725</v>
      </c>
      <c r="C812" s="202"/>
      <c r="D812" s="29">
        <v>0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34"/>
      <c r="K812" s="234"/>
      <c r="P812" s="207"/>
      <c r="Q812" s="207"/>
      <c r="R812" s="207"/>
      <c r="S812" s="207"/>
      <c r="T812" s="207"/>
      <c r="U812" s="207"/>
      <c r="V812" s="207"/>
      <c r="W812" s="207"/>
      <c r="X812" s="207"/>
    </row>
    <row r="813" spans="2:24" s="236" customFormat="1" ht="12.75">
      <c r="B813" s="258">
        <v>40756</v>
      </c>
      <c r="C813" s="202"/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34"/>
      <c r="K813" s="234"/>
      <c r="P813" s="207"/>
      <c r="Q813" s="207"/>
      <c r="R813" s="207"/>
      <c r="S813" s="207"/>
      <c r="T813" s="207"/>
      <c r="U813" s="207"/>
      <c r="V813" s="207"/>
      <c r="W813" s="207"/>
      <c r="X813" s="207"/>
    </row>
    <row r="814" spans="2:24" s="236" customFormat="1" ht="12.75">
      <c r="B814" s="258">
        <v>40787</v>
      </c>
      <c r="C814" s="202"/>
      <c r="D814" s="29">
        <v>0</v>
      </c>
      <c r="E814" s="29">
        <v>0</v>
      </c>
      <c r="F814" s="29">
        <v>0</v>
      </c>
      <c r="G814" s="29">
        <v>0</v>
      </c>
      <c r="H814" s="29">
        <v>0</v>
      </c>
      <c r="I814" s="29">
        <v>0</v>
      </c>
      <c r="J814" s="234"/>
      <c r="K814" s="234"/>
      <c r="P814" s="207"/>
      <c r="Q814" s="207"/>
      <c r="R814" s="207"/>
      <c r="S814" s="207"/>
      <c r="T814" s="207"/>
      <c r="U814" s="207"/>
      <c r="V814" s="207"/>
      <c r="W814" s="207"/>
      <c r="X814" s="207"/>
    </row>
    <row r="815" spans="2:24" s="236" customFormat="1" ht="12.75">
      <c r="B815" s="258">
        <v>40817</v>
      </c>
      <c r="C815" s="202"/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34"/>
      <c r="K815" s="234"/>
      <c r="P815" s="207"/>
      <c r="Q815" s="207"/>
      <c r="R815" s="207"/>
      <c r="S815" s="207"/>
      <c r="T815" s="207"/>
      <c r="U815" s="207"/>
      <c r="V815" s="207"/>
      <c r="W815" s="207"/>
      <c r="X815" s="207"/>
    </row>
    <row r="816" spans="2:24" s="236" customFormat="1" ht="12.75">
      <c r="B816" s="258">
        <v>40848</v>
      </c>
      <c r="C816" s="202"/>
      <c r="D816" s="29">
        <v>0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34"/>
      <c r="K816" s="234"/>
      <c r="P816" s="207"/>
      <c r="Q816" s="207"/>
      <c r="R816" s="207"/>
      <c r="S816" s="207"/>
      <c r="T816" s="207"/>
      <c r="U816" s="207"/>
      <c r="V816" s="207"/>
      <c r="W816" s="207"/>
      <c r="X816" s="207"/>
    </row>
    <row r="817" spans="2:24" s="236" customFormat="1" ht="12.75">
      <c r="B817" s="258">
        <v>40878</v>
      </c>
      <c r="C817" s="202"/>
      <c r="D817" s="29">
        <v>0</v>
      </c>
      <c r="E817" s="29">
        <v>0</v>
      </c>
      <c r="F817" s="29">
        <v>0</v>
      </c>
      <c r="G817" s="29">
        <v>0</v>
      </c>
      <c r="H817" s="29">
        <v>0</v>
      </c>
      <c r="I817" s="29">
        <v>0</v>
      </c>
      <c r="J817" s="234"/>
      <c r="K817" s="234"/>
      <c r="P817" s="207"/>
      <c r="Q817" s="207"/>
      <c r="R817" s="207"/>
      <c r="S817" s="207"/>
      <c r="T817" s="207"/>
      <c r="U817" s="207"/>
      <c r="V817" s="207"/>
      <c r="W817" s="207"/>
      <c r="X817" s="207"/>
    </row>
    <row r="818" spans="2:24" s="236" customFormat="1" ht="12.75">
      <c r="B818" s="258">
        <v>40909</v>
      </c>
      <c r="C818" s="202"/>
      <c r="D818" s="29">
        <v>0</v>
      </c>
      <c r="E818" s="29">
        <v>0</v>
      </c>
      <c r="F818" s="29">
        <v>0</v>
      </c>
      <c r="G818" s="29">
        <v>0</v>
      </c>
      <c r="H818" s="29">
        <v>0</v>
      </c>
      <c r="I818" s="29">
        <v>0</v>
      </c>
      <c r="J818" s="234"/>
      <c r="K818" s="234"/>
      <c r="P818" s="207"/>
      <c r="Q818" s="207"/>
      <c r="R818" s="207"/>
      <c r="S818" s="207"/>
      <c r="T818" s="207"/>
      <c r="U818" s="207"/>
      <c r="V818" s="207"/>
      <c r="W818" s="207"/>
      <c r="X818" s="207"/>
    </row>
    <row r="819" spans="2:24" s="236" customFormat="1" ht="12.75">
      <c r="B819" s="258">
        <v>40940</v>
      </c>
      <c r="C819" s="202"/>
      <c r="D819" s="29">
        <v>0</v>
      </c>
      <c r="E819" s="29">
        <v>0</v>
      </c>
      <c r="F819" s="29">
        <v>0</v>
      </c>
      <c r="G819" s="29">
        <v>0</v>
      </c>
      <c r="H819" s="29">
        <v>0</v>
      </c>
      <c r="I819" s="29">
        <v>0</v>
      </c>
      <c r="J819" s="234"/>
      <c r="K819" s="234"/>
      <c r="P819" s="207"/>
      <c r="Q819" s="207"/>
      <c r="R819" s="207"/>
      <c r="S819" s="207"/>
      <c r="T819" s="207"/>
      <c r="U819" s="207"/>
      <c r="V819" s="207"/>
      <c r="W819" s="207"/>
      <c r="X819" s="207"/>
    </row>
    <row r="820" spans="2:24" s="236" customFormat="1" ht="12.75">
      <c r="B820" s="258">
        <v>40969</v>
      </c>
      <c r="C820" s="202"/>
      <c r="D820" s="29">
        <v>0</v>
      </c>
      <c r="E820" s="29">
        <v>0</v>
      </c>
      <c r="F820" s="29">
        <v>0</v>
      </c>
      <c r="G820" s="29">
        <v>0</v>
      </c>
      <c r="H820" s="29">
        <v>0</v>
      </c>
      <c r="I820" s="29">
        <v>0</v>
      </c>
      <c r="J820" s="234"/>
      <c r="K820" s="234"/>
      <c r="P820" s="207"/>
      <c r="Q820" s="207"/>
      <c r="R820" s="207"/>
      <c r="S820" s="207"/>
      <c r="T820" s="207"/>
      <c r="U820" s="207"/>
      <c r="V820" s="207"/>
      <c r="W820" s="207"/>
      <c r="X820" s="207"/>
    </row>
    <row r="821" spans="2:24" s="236" customFormat="1" ht="12.75">
      <c r="B821" s="258">
        <v>41000</v>
      </c>
      <c r="C821" s="202"/>
      <c r="D821" s="29">
        <v>0</v>
      </c>
      <c r="E821" s="29">
        <v>0</v>
      </c>
      <c r="F821" s="29">
        <v>0</v>
      </c>
      <c r="G821" s="29">
        <v>0</v>
      </c>
      <c r="H821" s="29">
        <v>0</v>
      </c>
      <c r="I821" s="29">
        <v>0</v>
      </c>
      <c r="J821" s="234"/>
      <c r="K821" s="234"/>
      <c r="P821" s="207"/>
      <c r="Q821" s="207"/>
      <c r="R821" s="207"/>
      <c r="S821" s="207"/>
      <c r="T821" s="207"/>
      <c r="U821" s="207"/>
      <c r="V821" s="207"/>
      <c r="W821" s="207"/>
      <c r="X821" s="207"/>
    </row>
    <row r="822" spans="2:24" s="236" customFormat="1" ht="12.75">
      <c r="B822" s="258">
        <v>41030</v>
      </c>
      <c r="C822" s="202"/>
      <c r="D822" s="29">
        <v>0</v>
      </c>
      <c r="E822" s="29">
        <v>0</v>
      </c>
      <c r="F822" s="29">
        <v>0</v>
      </c>
      <c r="G822" s="29">
        <v>0</v>
      </c>
      <c r="H822" s="29">
        <v>0</v>
      </c>
      <c r="I822" s="29">
        <v>0</v>
      </c>
      <c r="J822" s="234"/>
      <c r="K822" s="234"/>
      <c r="P822" s="207"/>
      <c r="Q822" s="207"/>
      <c r="R822" s="207"/>
      <c r="S822" s="207"/>
      <c r="T822" s="207"/>
      <c r="U822" s="207"/>
      <c r="V822" s="207"/>
      <c r="W822" s="207"/>
      <c r="X822" s="207"/>
    </row>
    <row r="823" spans="2:24" s="236" customFormat="1" ht="12.75">
      <c r="B823" s="258">
        <v>41061</v>
      </c>
      <c r="C823" s="202"/>
      <c r="D823" s="29">
        <v>0</v>
      </c>
      <c r="E823" s="29">
        <v>0</v>
      </c>
      <c r="F823" s="29">
        <v>0</v>
      </c>
      <c r="G823" s="29">
        <v>0</v>
      </c>
      <c r="H823" s="29">
        <v>0</v>
      </c>
      <c r="I823" s="29">
        <v>0</v>
      </c>
      <c r="J823" s="234"/>
      <c r="K823" s="234"/>
      <c r="P823" s="207"/>
      <c r="Q823" s="207"/>
      <c r="R823" s="207"/>
      <c r="S823" s="207"/>
      <c r="T823" s="207"/>
      <c r="U823" s="207"/>
      <c r="V823" s="207"/>
      <c r="W823" s="207"/>
      <c r="X823" s="207"/>
    </row>
    <row r="824" spans="2:24" s="236" customFormat="1" ht="12.75">
      <c r="B824" s="258">
        <v>41092</v>
      </c>
      <c r="C824" s="202"/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34"/>
      <c r="K824" s="234"/>
      <c r="P824" s="207"/>
      <c r="Q824" s="207"/>
      <c r="R824" s="207"/>
      <c r="S824" s="207"/>
      <c r="T824" s="207"/>
      <c r="U824" s="207"/>
      <c r="V824" s="207"/>
      <c r="W824" s="207"/>
      <c r="X824" s="207"/>
    </row>
    <row r="825" spans="2:24" s="236" customFormat="1" ht="12.75">
      <c r="B825" s="258">
        <v>41124</v>
      </c>
      <c r="C825" s="202"/>
      <c r="D825" s="29">
        <v>0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34"/>
      <c r="K825" s="234"/>
      <c r="P825" s="207"/>
      <c r="Q825" s="207"/>
      <c r="R825" s="207"/>
      <c r="S825" s="207"/>
      <c r="T825" s="207"/>
      <c r="U825" s="207"/>
      <c r="V825" s="207"/>
      <c r="W825" s="207"/>
      <c r="X825" s="207"/>
    </row>
    <row r="826" spans="2:24" s="236" customFormat="1" ht="12.75">
      <c r="B826" s="258">
        <v>41156</v>
      </c>
      <c r="C826" s="202"/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34"/>
      <c r="K826" s="234"/>
      <c r="P826" s="207"/>
      <c r="Q826" s="207"/>
      <c r="R826" s="207"/>
      <c r="S826" s="207"/>
      <c r="T826" s="207"/>
      <c r="U826" s="207"/>
      <c r="V826" s="207"/>
      <c r="W826" s="207"/>
      <c r="X826" s="207"/>
    </row>
    <row r="827" spans="2:24" s="236" customFormat="1" ht="12.75">
      <c r="B827" s="318">
        <v>41188</v>
      </c>
      <c r="C827" s="320"/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34"/>
      <c r="K827" s="234"/>
      <c r="P827" s="207"/>
      <c r="Q827" s="207"/>
      <c r="R827" s="207"/>
      <c r="S827" s="207"/>
      <c r="T827" s="207"/>
      <c r="U827" s="207"/>
      <c r="V827" s="207"/>
      <c r="W827" s="207"/>
      <c r="X827" s="207"/>
    </row>
    <row r="828" spans="2:24" s="236" customFormat="1" ht="12.75">
      <c r="B828" s="318">
        <v>41220</v>
      </c>
      <c r="C828" s="320"/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34"/>
      <c r="K828" s="234"/>
      <c r="P828" s="207"/>
      <c r="Q828" s="207"/>
      <c r="R828" s="207"/>
      <c r="S828" s="207"/>
      <c r="T828" s="207"/>
      <c r="U828" s="207"/>
      <c r="V828" s="207"/>
      <c r="W828" s="207"/>
      <c r="X828" s="207"/>
    </row>
    <row r="829" spans="2:24" s="236" customFormat="1" ht="12.75">
      <c r="B829" s="318">
        <v>41252</v>
      </c>
      <c r="C829" s="320"/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34"/>
      <c r="K829" s="234"/>
      <c r="P829" s="207"/>
      <c r="Q829" s="207"/>
      <c r="R829" s="207"/>
      <c r="S829" s="207"/>
      <c r="T829" s="207"/>
      <c r="U829" s="207"/>
      <c r="V829" s="207"/>
      <c r="W829" s="207"/>
      <c r="X829" s="207"/>
    </row>
    <row r="830" spans="2:24" s="236" customFormat="1" ht="12.75">
      <c r="B830" s="318">
        <v>41275</v>
      </c>
      <c r="C830" s="320"/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34"/>
      <c r="K830" s="234"/>
      <c r="P830" s="207"/>
      <c r="Q830" s="207"/>
      <c r="R830" s="207"/>
      <c r="S830" s="207"/>
      <c r="T830" s="207"/>
      <c r="U830" s="207"/>
      <c r="V830" s="207"/>
      <c r="W830" s="207"/>
      <c r="X830" s="207"/>
    </row>
    <row r="831" spans="2:24" s="236" customFormat="1" ht="12.75">
      <c r="B831" s="318">
        <v>41306</v>
      </c>
      <c r="C831" s="320"/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34"/>
      <c r="K831" s="234"/>
      <c r="P831" s="207"/>
      <c r="Q831" s="207"/>
      <c r="R831" s="207"/>
      <c r="S831" s="207"/>
      <c r="T831" s="207"/>
      <c r="U831" s="207"/>
      <c r="V831" s="207"/>
      <c r="W831" s="207"/>
      <c r="X831" s="207"/>
    </row>
    <row r="832" spans="2:24" s="236" customFormat="1" ht="12.75">
      <c r="B832" s="318">
        <v>41334</v>
      </c>
      <c r="C832" s="320"/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34"/>
      <c r="K832" s="234"/>
      <c r="P832" s="207"/>
      <c r="Q832" s="207"/>
      <c r="R832" s="207"/>
      <c r="S832" s="207"/>
      <c r="T832" s="207"/>
      <c r="U832" s="207"/>
      <c r="V832" s="207"/>
      <c r="W832" s="207"/>
      <c r="X832" s="207"/>
    </row>
    <row r="833" spans="2:24" s="236" customFormat="1" ht="12.75">
      <c r="B833" s="318">
        <v>41365</v>
      </c>
      <c r="C833" s="320"/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34"/>
      <c r="K833" s="234"/>
      <c r="P833" s="207"/>
      <c r="Q833" s="207"/>
      <c r="R833" s="207"/>
      <c r="S833" s="207"/>
      <c r="T833" s="207"/>
      <c r="U833" s="207"/>
      <c r="V833" s="207"/>
      <c r="W833" s="207"/>
      <c r="X833" s="207"/>
    </row>
    <row r="834" spans="2:24" s="236" customFormat="1" ht="12.75">
      <c r="B834" s="318">
        <v>41395</v>
      </c>
      <c r="C834" s="320"/>
      <c r="D834" s="29">
        <v>0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34"/>
      <c r="K834" s="234"/>
      <c r="P834" s="207"/>
      <c r="Q834" s="207"/>
      <c r="R834" s="207"/>
      <c r="S834" s="207"/>
      <c r="T834" s="207"/>
      <c r="U834" s="207"/>
      <c r="V834" s="207"/>
      <c r="W834" s="207"/>
      <c r="X834" s="207"/>
    </row>
    <row r="835" spans="2:24" s="236" customFormat="1" ht="12.75">
      <c r="B835" s="318">
        <v>41426</v>
      </c>
      <c r="C835" s="320"/>
      <c r="D835" s="29">
        <v>0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34"/>
      <c r="K835" s="234"/>
      <c r="P835" s="207"/>
      <c r="Q835" s="207"/>
      <c r="R835" s="207"/>
      <c r="S835" s="207"/>
      <c r="T835" s="207"/>
      <c r="U835" s="207"/>
      <c r="V835" s="207"/>
      <c r="W835" s="207"/>
      <c r="X835" s="207"/>
    </row>
    <row r="836" spans="2:24" s="236" customFormat="1" ht="12.75">
      <c r="B836" s="318">
        <v>41456</v>
      </c>
      <c r="C836" s="320"/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34"/>
      <c r="K836" s="234"/>
      <c r="P836" s="207"/>
      <c r="Q836" s="207"/>
      <c r="R836" s="207"/>
      <c r="S836" s="207"/>
      <c r="T836" s="207"/>
      <c r="U836" s="207"/>
      <c r="V836" s="207"/>
      <c r="W836" s="207"/>
      <c r="X836" s="207"/>
    </row>
    <row r="837" spans="2:24" s="236" customFormat="1" ht="12.75">
      <c r="B837" s="318">
        <v>41487</v>
      </c>
      <c r="C837" s="320"/>
      <c r="D837" s="29">
        <v>0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34"/>
      <c r="K837" s="234"/>
      <c r="P837" s="207"/>
      <c r="Q837" s="207"/>
      <c r="R837" s="207"/>
      <c r="S837" s="207"/>
      <c r="T837" s="207"/>
      <c r="U837" s="207"/>
      <c r="V837" s="207"/>
      <c r="W837" s="207"/>
      <c r="X837" s="207"/>
    </row>
    <row r="838" spans="2:24" s="236" customFormat="1" ht="12.75">
      <c r="B838" s="318">
        <v>41518</v>
      </c>
      <c r="C838" s="320"/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34"/>
      <c r="K838" s="234"/>
      <c r="P838" s="207"/>
      <c r="Q838" s="207"/>
      <c r="R838" s="207"/>
      <c r="S838" s="207"/>
      <c r="T838" s="207"/>
      <c r="U838" s="207"/>
      <c r="V838" s="207"/>
      <c r="W838" s="207"/>
      <c r="X838" s="207"/>
    </row>
    <row r="839" spans="2:24" s="236" customFormat="1" ht="12.75">
      <c r="B839" s="234"/>
      <c r="C839" s="234"/>
      <c r="D839" s="235"/>
      <c r="E839" s="235"/>
      <c r="F839" s="235"/>
      <c r="G839" s="235"/>
      <c r="H839" s="235"/>
      <c r="I839" s="235"/>
      <c r="J839" s="234"/>
      <c r="K839" s="234"/>
      <c r="P839" s="207"/>
      <c r="Q839" s="207"/>
      <c r="R839" s="207"/>
      <c r="S839" s="207"/>
      <c r="T839" s="207"/>
      <c r="U839" s="207"/>
      <c r="V839" s="207"/>
      <c r="W839" s="207"/>
      <c r="X839" s="207"/>
    </row>
    <row r="840" spans="2:24" s="236" customFormat="1" ht="12.75">
      <c r="B840" s="234"/>
      <c r="C840" s="234"/>
      <c r="D840" s="235"/>
      <c r="E840" s="235"/>
      <c r="F840" s="235"/>
      <c r="G840" s="235"/>
      <c r="H840" s="235"/>
      <c r="I840" s="235"/>
      <c r="J840" s="234"/>
      <c r="K840" s="234"/>
      <c r="P840" s="207"/>
      <c r="Q840" s="207"/>
      <c r="R840" s="207"/>
      <c r="S840" s="207"/>
      <c r="T840" s="207"/>
      <c r="U840" s="207"/>
      <c r="V840" s="207"/>
      <c r="W840" s="207"/>
      <c r="X840" s="207"/>
    </row>
    <row r="841" spans="2:11" s="340" customFormat="1" ht="12.75">
      <c r="B841" s="338"/>
      <c r="C841" s="338"/>
      <c r="D841" s="339"/>
      <c r="E841" s="339"/>
      <c r="F841" s="339"/>
      <c r="G841" s="339"/>
      <c r="H841" s="339"/>
      <c r="I841" s="339"/>
      <c r="J841" s="338"/>
      <c r="K841" s="338"/>
    </row>
    <row r="842" spans="2:11" s="340" customFormat="1" ht="12.75">
      <c r="B842" s="338"/>
      <c r="C842" s="338"/>
      <c r="D842" s="339"/>
      <c r="E842" s="339"/>
      <c r="F842" s="339"/>
      <c r="G842" s="339"/>
      <c r="H842" s="339"/>
      <c r="I842" s="339"/>
      <c r="J842" s="338"/>
      <c r="K842" s="338"/>
    </row>
    <row r="843" spans="2:11" s="340" customFormat="1" ht="12.75">
      <c r="B843" s="338"/>
      <c r="C843" s="338"/>
      <c r="D843" s="339"/>
      <c r="E843" s="339"/>
      <c r="F843" s="339"/>
      <c r="G843" s="339"/>
      <c r="H843" s="339"/>
      <c r="I843" s="339"/>
      <c r="J843" s="338"/>
      <c r="K843" s="338"/>
    </row>
    <row r="844" spans="2:11" s="340" customFormat="1" ht="12.75">
      <c r="B844" s="338"/>
      <c r="C844" s="338"/>
      <c r="D844" s="339"/>
      <c r="E844" s="339"/>
      <c r="F844" s="339"/>
      <c r="G844" s="339"/>
      <c r="H844" s="339"/>
      <c r="I844" s="339"/>
      <c r="J844" s="338"/>
      <c r="K844" s="338"/>
    </row>
    <row r="845" spans="2:11" s="340" customFormat="1" ht="12.75">
      <c r="B845" s="338"/>
      <c r="C845" s="338"/>
      <c r="D845" s="339"/>
      <c r="E845" s="339"/>
      <c r="F845" s="339"/>
      <c r="G845" s="339"/>
      <c r="H845" s="339"/>
      <c r="I845" s="339"/>
      <c r="J845" s="338"/>
      <c r="K845" s="338"/>
    </row>
    <row r="846" spans="2:11" s="340" customFormat="1" ht="12.75">
      <c r="B846" s="338"/>
      <c r="C846" s="338"/>
      <c r="D846" s="339"/>
      <c r="E846" s="339"/>
      <c r="F846" s="339"/>
      <c r="G846" s="339"/>
      <c r="H846" s="339"/>
      <c r="I846" s="339"/>
      <c r="J846" s="338"/>
      <c r="K846" s="338"/>
    </row>
    <row r="847" spans="2:11" s="340" customFormat="1" ht="12.75">
      <c r="B847" s="338"/>
      <c r="C847" s="338"/>
      <c r="D847" s="339"/>
      <c r="E847" s="339"/>
      <c r="F847" s="339"/>
      <c r="G847" s="339"/>
      <c r="H847" s="339"/>
      <c r="I847" s="339"/>
      <c r="J847" s="338"/>
      <c r="K847" s="338"/>
    </row>
    <row r="848" spans="2:11" s="340" customFormat="1" ht="12.75">
      <c r="B848" s="338"/>
      <c r="C848" s="338"/>
      <c r="D848" s="339"/>
      <c r="E848" s="339"/>
      <c r="F848" s="339"/>
      <c r="G848" s="339"/>
      <c r="H848" s="339"/>
      <c r="I848" s="339"/>
      <c r="J848" s="338"/>
      <c r="K848" s="338"/>
    </row>
    <row r="849" spans="2:11" s="340" customFormat="1" ht="12.75">
      <c r="B849" s="338"/>
      <c r="C849" s="338"/>
      <c r="D849" s="339"/>
      <c r="E849" s="339"/>
      <c r="F849" s="339"/>
      <c r="G849" s="339"/>
      <c r="H849" s="339"/>
      <c r="I849" s="339"/>
      <c r="J849" s="338"/>
      <c r="K849" s="338"/>
    </row>
    <row r="850" spans="2:11" s="340" customFormat="1" ht="12.75">
      <c r="B850" s="338"/>
      <c r="C850" s="338"/>
      <c r="D850" s="339"/>
      <c r="E850" s="339"/>
      <c r="F850" s="339"/>
      <c r="G850" s="339"/>
      <c r="H850" s="339"/>
      <c r="I850" s="339"/>
      <c r="J850" s="338"/>
      <c r="K850" s="338"/>
    </row>
    <row r="851" spans="2:11" s="340" customFormat="1" ht="12.75">
      <c r="B851" s="338"/>
      <c r="C851" s="338"/>
      <c r="D851" s="339"/>
      <c r="E851" s="339"/>
      <c r="F851" s="339"/>
      <c r="G851" s="339"/>
      <c r="H851" s="339"/>
      <c r="I851" s="339"/>
      <c r="J851" s="338"/>
      <c r="K851" s="338"/>
    </row>
    <row r="852" spans="2:11" s="340" customFormat="1" ht="12.75">
      <c r="B852" s="338"/>
      <c r="C852" s="338"/>
      <c r="D852" s="339"/>
      <c r="E852" s="339"/>
      <c r="F852" s="339"/>
      <c r="G852" s="339"/>
      <c r="H852" s="339"/>
      <c r="I852" s="339"/>
      <c r="J852" s="338"/>
      <c r="K852" s="338"/>
    </row>
    <row r="853" spans="2:11" s="340" customFormat="1" ht="12.75">
      <c r="B853" s="338"/>
      <c r="C853" s="338"/>
      <c r="D853" s="339"/>
      <c r="E853" s="339"/>
      <c r="F853" s="339"/>
      <c r="G853" s="339"/>
      <c r="H853" s="339"/>
      <c r="I853" s="339"/>
      <c r="J853" s="338"/>
      <c r="K853" s="338"/>
    </row>
    <row r="854" spans="2:11" s="340" customFormat="1" ht="12.75">
      <c r="B854" s="338"/>
      <c r="C854" s="338"/>
      <c r="D854" s="339"/>
      <c r="E854" s="339"/>
      <c r="F854" s="339"/>
      <c r="G854" s="339"/>
      <c r="H854" s="339"/>
      <c r="I854" s="339"/>
      <c r="J854" s="338"/>
      <c r="K854" s="338"/>
    </row>
    <row r="855" spans="2:11" s="340" customFormat="1" ht="12.75">
      <c r="B855" s="338"/>
      <c r="C855" s="338"/>
      <c r="D855" s="339"/>
      <c r="E855" s="339"/>
      <c r="F855" s="339"/>
      <c r="G855" s="339"/>
      <c r="H855" s="339"/>
      <c r="I855" s="339"/>
      <c r="J855" s="338"/>
      <c r="K855" s="338"/>
    </row>
    <row r="856" spans="2:11" s="340" customFormat="1" ht="12.75">
      <c r="B856" s="338"/>
      <c r="C856" s="338"/>
      <c r="D856" s="339"/>
      <c r="E856" s="339"/>
      <c r="F856" s="339"/>
      <c r="G856" s="339"/>
      <c r="H856" s="339"/>
      <c r="I856" s="339"/>
      <c r="J856" s="338"/>
      <c r="K856" s="338"/>
    </row>
    <row r="857" spans="2:11" s="340" customFormat="1" ht="12.75">
      <c r="B857" s="338"/>
      <c r="C857" s="338"/>
      <c r="D857" s="339"/>
      <c r="E857" s="339"/>
      <c r="F857" s="339"/>
      <c r="G857" s="339"/>
      <c r="H857" s="339"/>
      <c r="I857" s="339"/>
      <c r="J857" s="338"/>
      <c r="K857" s="338"/>
    </row>
    <row r="858" spans="2:11" s="340" customFormat="1" ht="12.75">
      <c r="B858" s="338"/>
      <c r="C858" s="338"/>
      <c r="D858" s="339"/>
      <c r="E858" s="339"/>
      <c r="F858" s="339"/>
      <c r="G858" s="339"/>
      <c r="H858" s="339"/>
      <c r="I858" s="339"/>
      <c r="J858" s="338"/>
      <c r="K858" s="338"/>
    </row>
    <row r="859" spans="2:11" s="340" customFormat="1" ht="12.75">
      <c r="B859" s="338"/>
      <c r="C859" s="338"/>
      <c r="D859" s="339"/>
      <c r="E859" s="339"/>
      <c r="F859" s="339"/>
      <c r="G859" s="339"/>
      <c r="H859" s="339"/>
      <c r="I859" s="339"/>
      <c r="J859" s="338"/>
      <c r="K859" s="338"/>
    </row>
    <row r="860" spans="2:11" s="340" customFormat="1" ht="12.75">
      <c r="B860" s="338"/>
      <c r="C860" s="338"/>
      <c r="D860" s="339"/>
      <c r="E860" s="339"/>
      <c r="F860" s="339"/>
      <c r="G860" s="339"/>
      <c r="H860" s="339"/>
      <c r="I860" s="339"/>
      <c r="J860" s="338"/>
      <c r="K860" s="338"/>
    </row>
    <row r="861" spans="2:11" s="340" customFormat="1" ht="12.75">
      <c r="B861" s="338"/>
      <c r="C861" s="338"/>
      <c r="D861" s="339"/>
      <c r="E861" s="339"/>
      <c r="F861" s="339"/>
      <c r="G861" s="339"/>
      <c r="H861" s="339"/>
      <c r="I861" s="339"/>
      <c r="J861" s="338"/>
      <c r="K861" s="338"/>
    </row>
    <row r="862" spans="2:11" s="340" customFormat="1" ht="12.75">
      <c r="B862" s="338"/>
      <c r="C862" s="338"/>
      <c r="D862" s="339"/>
      <c r="E862" s="339"/>
      <c r="F862" s="339"/>
      <c r="G862" s="339"/>
      <c r="H862" s="339"/>
      <c r="I862" s="339"/>
      <c r="J862" s="338"/>
      <c r="K862" s="338"/>
    </row>
    <row r="863" spans="2:11" s="340" customFormat="1" ht="12.75">
      <c r="B863" s="338"/>
      <c r="C863" s="338"/>
      <c r="D863" s="339"/>
      <c r="E863" s="339"/>
      <c r="F863" s="339"/>
      <c r="G863" s="339"/>
      <c r="H863" s="339"/>
      <c r="I863" s="339"/>
      <c r="J863" s="338"/>
      <c r="K863" s="338"/>
    </row>
    <row r="864" spans="2:11" s="340" customFormat="1" ht="12.75">
      <c r="B864" s="338"/>
      <c r="C864" s="338"/>
      <c r="D864" s="339"/>
      <c r="E864" s="339"/>
      <c r="F864" s="339"/>
      <c r="G864" s="339"/>
      <c r="H864" s="339"/>
      <c r="I864" s="339"/>
      <c r="J864" s="338"/>
      <c r="K864" s="338"/>
    </row>
    <row r="865" spans="2:11" s="340" customFormat="1" ht="12.75">
      <c r="B865" s="338"/>
      <c r="C865" s="338"/>
      <c r="D865" s="339"/>
      <c r="E865" s="339"/>
      <c r="F865" s="339"/>
      <c r="G865" s="339"/>
      <c r="H865" s="339"/>
      <c r="I865" s="339"/>
      <c r="J865" s="338"/>
      <c r="K865" s="338"/>
    </row>
    <row r="866" spans="2:11" s="340" customFormat="1" ht="12.75">
      <c r="B866" s="338"/>
      <c r="C866" s="338"/>
      <c r="D866" s="339"/>
      <c r="E866" s="339"/>
      <c r="F866" s="339"/>
      <c r="G866" s="339"/>
      <c r="H866" s="339"/>
      <c r="I866" s="339"/>
      <c r="J866" s="338"/>
      <c r="K866" s="338"/>
    </row>
    <row r="867" spans="2:11" s="340" customFormat="1" ht="12.75">
      <c r="B867" s="338"/>
      <c r="C867" s="338"/>
      <c r="D867" s="339"/>
      <c r="E867" s="339"/>
      <c r="F867" s="339"/>
      <c r="G867" s="339"/>
      <c r="H867" s="339"/>
      <c r="I867" s="339"/>
      <c r="J867" s="338"/>
      <c r="K867" s="338"/>
    </row>
    <row r="868" spans="2:11" s="340" customFormat="1" ht="12.75">
      <c r="B868" s="338"/>
      <c r="C868" s="338"/>
      <c r="D868" s="339"/>
      <c r="E868" s="339"/>
      <c r="F868" s="339"/>
      <c r="G868" s="339"/>
      <c r="H868" s="339"/>
      <c r="I868" s="339"/>
      <c r="J868" s="338"/>
      <c r="K868" s="338"/>
    </row>
    <row r="869" spans="2:11" s="340" customFormat="1" ht="12.75">
      <c r="B869" s="338"/>
      <c r="C869" s="338"/>
      <c r="D869" s="339"/>
      <c r="E869" s="339"/>
      <c r="F869" s="339"/>
      <c r="G869" s="339"/>
      <c r="H869" s="339"/>
      <c r="I869" s="339"/>
      <c r="J869" s="338"/>
      <c r="K869" s="338"/>
    </row>
    <row r="870" spans="2:11" s="340" customFormat="1" ht="12.75">
      <c r="B870" s="338"/>
      <c r="C870" s="338"/>
      <c r="D870" s="339"/>
      <c r="E870" s="339"/>
      <c r="F870" s="339"/>
      <c r="G870" s="339"/>
      <c r="H870" s="339"/>
      <c r="I870" s="339"/>
      <c r="J870" s="338"/>
      <c r="K870" s="338"/>
    </row>
    <row r="871" spans="2:11" s="340" customFormat="1" ht="12.75">
      <c r="B871" s="338"/>
      <c r="C871" s="338"/>
      <c r="D871" s="339"/>
      <c r="E871" s="339"/>
      <c r="F871" s="339"/>
      <c r="G871" s="339"/>
      <c r="H871" s="339"/>
      <c r="I871" s="339"/>
      <c r="J871" s="338"/>
      <c r="K871" s="338"/>
    </row>
    <row r="872" spans="2:11" s="340" customFormat="1" ht="12.75">
      <c r="B872" s="338"/>
      <c r="C872" s="338"/>
      <c r="D872" s="339"/>
      <c r="E872" s="339"/>
      <c r="F872" s="339"/>
      <c r="G872" s="339"/>
      <c r="H872" s="339"/>
      <c r="I872" s="339"/>
      <c r="J872" s="338"/>
      <c r="K872" s="338"/>
    </row>
    <row r="873" spans="2:11" s="340" customFormat="1" ht="12.75">
      <c r="B873" s="338"/>
      <c r="C873" s="338"/>
      <c r="D873" s="339"/>
      <c r="E873" s="339"/>
      <c r="F873" s="339"/>
      <c r="G873" s="339"/>
      <c r="H873" s="339"/>
      <c r="I873" s="339"/>
      <c r="J873" s="338"/>
      <c r="K873" s="338"/>
    </row>
    <row r="874" spans="2:11" s="340" customFormat="1" ht="12.75">
      <c r="B874" s="338"/>
      <c r="C874" s="338"/>
      <c r="D874" s="339"/>
      <c r="E874" s="339"/>
      <c r="F874" s="339"/>
      <c r="G874" s="339"/>
      <c r="H874" s="339"/>
      <c r="I874" s="339"/>
      <c r="J874" s="338"/>
      <c r="K874" s="338"/>
    </row>
    <row r="875" spans="2:11" s="340" customFormat="1" ht="12.75">
      <c r="B875" s="338"/>
      <c r="C875" s="338"/>
      <c r="D875" s="339"/>
      <c r="E875" s="339"/>
      <c r="F875" s="339"/>
      <c r="G875" s="339"/>
      <c r="H875" s="339"/>
      <c r="I875" s="339"/>
      <c r="J875" s="338"/>
      <c r="K875" s="338"/>
    </row>
    <row r="876" spans="2:11" s="340" customFormat="1" ht="12.75">
      <c r="B876" s="338"/>
      <c r="C876" s="338"/>
      <c r="D876" s="339"/>
      <c r="E876" s="339"/>
      <c r="F876" s="339"/>
      <c r="G876" s="339"/>
      <c r="H876" s="339"/>
      <c r="I876" s="339"/>
      <c r="J876" s="338"/>
      <c r="K876" s="338"/>
    </row>
    <row r="877" spans="2:11" s="340" customFormat="1" ht="12.75">
      <c r="B877" s="338"/>
      <c r="C877" s="338"/>
      <c r="D877" s="339"/>
      <c r="E877" s="339"/>
      <c r="F877" s="339"/>
      <c r="G877" s="339"/>
      <c r="H877" s="339"/>
      <c r="I877" s="339"/>
      <c r="J877" s="338"/>
      <c r="K877" s="338"/>
    </row>
    <row r="878" spans="2:11" s="340" customFormat="1" ht="12.75">
      <c r="B878" s="338"/>
      <c r="C878" s="338"/>
      <c r="D878" s="339"/>
      <c r="E878" s="339"/>
      <c r="F878" s="339"/>
      <c r="G878" s="339"/>
      <c r="H878" s="339"/>
      <c r="I878" s="339"/>
      <c r="J878" s="338"/>
      <c r="K878" s="338"/>
    </row>
    <row r="879" spans="2:11" s="340" customFormat="1" ht="12.75">
      <c r="B879" s="338"/>
      <c r="C879" s="338"/>
      <c r="D879" s="339"/>
      <c r="E879" s="339"/>
      <c r="F879" s="339"/>
      <c r="G879" s="339"/>
      <c r="H879" s="339"/>
      <c r="I879" s="339"/>
      <c r="J879" s="338"/>
      <c r="K879" s="338"/>
    </row>
    <row r="880" spans="2:11" s="340" customFormat="1" ht="12.75">
      <c r="B880" s="338"/>
      <c r="C880" s="338"/>
      <c r="D880" s="339"/>
      <c r="E880" s="339"/>
      <c r="F880" s="339"/>
      <c r="G880" s="339"/>
      <c r="H880" s="339"/>
      <c r="I880" s="339"/>
      <c r="J880" s="338"/>
      <c r="K880" s="338"/>
    </row>
    <row r="881" spans="2:11" s="340" customFormat="1" ht="12.75">
      <c r="B881" s="338"/>
      <c r="C881" s="338"/>
      <c r="D881" s="339"/>
      <c r="E881" s="339"/>
      <c r="F881" s="339"/>
      <c r="G881" s="339"/>
      <c r="H881" s="339"/>
      <c r="I881" s="339"/>
      <c r="J881" s="338"/>
      <c r="K881" s="338"/>
    </row>
    <row r="882" spans="2:11" s="340" customFormat="1" ht="12.75">
      <c r="B882" s="338"/>
      <c r="C882" s="338"/>
      <c r="D882" s="339"/>
      <c r="E882" s="339"/>
      <c r="F882" s="339"/>
      <c r="G882" s="339"/>
      <c r="H882" s="339"/>
      <c r="I882" s="339"/>
      <c r="J882" s="338"/>
      <c r="K882" s="338"/>
    </row>
    <row r="883" spans="2:11" s="340" customFormat="1" ht="12.75">
      <c r="B883" s="338"/>
      <c r="C883" s="338"/>
      <c r="D883" s="339"/>
      <c r="E883" s="339"/>
      <c r="F883" s="339"/>
      <c r="G883" s="339"/>
      <c r="H883" s="339"/>
      <c r="I883" s="339"/>
      <c r="J883" s="338"/>
      <c r="K883" s="338"/>
    </row>
    <row r="884" spans="2:11" s="340" customFormat="1" ht="12.75">
      <c r="B884" s="338"/>
      <c r="C884" s="338"/>
      <c r="D884" s="339"/>
      <c r="E884" s="339"/>
      <c r="F884" s="339"/>
      <c r="G884" s="339"/>
      <c r="H884" s="339"/>
      <c r="I884" s="339"/>
      <c r="J884" s="338"/>
      <c r="K884" s="338"/>
    </row>
    <row r="885" spans="2:11" s="340" customFormat="1" ht="12.75">
      <c r="B885" s="338"/>
      <c r="C885" s="338"/>
      <c r="D885" s="339"/>
      <c r="E885" s="339"/>
      <c r="F885" s="339"/>
      <c r="G885" s="339"/>
      <c r="H885" s="339"/>
      <c r="I885" s="339"/>
      <c r="J885" s="338"/>
      <c r="K885" s="338"/>
    </row>
    <row r="886" spans="2:11" s="340" customFormat="1" ht="12.75">
      <c r="B886" s="338"/>
      <c r="C886" s="338"/>
      <c r="D886" s="339"/>
      <c r="E886" s="339"/>
      <c r="F886" s="339"/>
      <c r="G886" s="339"/>
      <c r="H886" s="339"/>
      <c r="I886" s="339"/>
      <c r="J886" s="338"/>
      <c r="K886" s="338"/>
    </row>
    <row r="887" spans="2:11" s="340" customFormat="1" ht="12.75">
      <c r="B887" s="338"/>
      <c r="C887" s="338"/>
      <c r="D887" s="339"/>
      <c r="E887" s="339"/>
      <c r="F887" s="339"/>
      <c r="G887" s="339"/>
      <c r="H887" s="339"/>
      <c r="I887" s="339"/>
      <c r="J887" s="338"/>
      <c r="K887" s="338"/>
    </row>
    <row r="888" spans="2:11" s="340" customFormat="1" ht="12.75">
      <c r="B888" s="338"/>
      <c r="C888" s="338"/>
      <c r="D888" s="339"/>
      <c r="E888" s="339"/>
      <c r="F888" s="339"/>
      <c r="G888" s="339"/>
      <c r="H888" s="339"/>
      <c r="I888" s="339"/>
      <c r="J888" s="338"/>
      <c r="K888" s="338"/>
    </row>
    <row r="889" spans="2:11" s="340" customFormat="1" ht="12.75">
      <c r="B889" s="338"/>
      <c r="C889" s="338"/>
      <c r="D889" s="339"/>
      <c r="E889" s="339"/>
      <c r="F889" s="339"/>
      <c r="G889" s="339"/>
      <c r="H889" s="339"/>
      <c r="I889" s="339"/>
      <c r="J889" s="338"/>
      <c r="K889" s="338"/>
    </row>
    <row r="890" spans="2:11" s="340" customFormat="1" ht="12.75">
      <c r="B890" s="338"/>
      <c r="C890" s="338"/>
      <c r="D890" s="339"/>
      <c r="E890" s="339"/>
      <c r="F890" s="339"/>
      <c r="G890" s="339"/>
      <c r="H890" s="339"/>
      <c r="I890" s="339"/>
      <c r="J890" s="338"/>
      <c r="K890" s="338"/>
    </row>
    <row r="891" spans="2:11" s="340" customFormat="1" ht="12.75">
      <c r="B891" s="338"/>
      <c r="C891" s="338"/>
      <c r="D891" s="339"/>
      <c r="E891" s="339"/>
      <c r="F891" s="339"/>
      <c r="G891" s="339"/>
      <c r="H891" s="339"/>
      <c r="I891" s="339"/>
      <c r="J891" s="338"/>
      <c r="K891" s="338"/>
    </row>
    <row r="892" spans="2:11" s="340" customFormat="1" ht="12.75">
      <c r="B892" s="338"/>
      <c r="C892" s="338"/>
      <c r="D892" s="339"/>
      <c r="E892" s="339"/>
      <c r="F892" s="339"/>
      <c r="G892" s="339"/>
      <c r="H892" s="339"/>
      <c r="I892" s="339"/>
      <c r="J892" s="338"/>
      <c r="K892" s="338"/>
    </row>
    <row r="893" spans="2:11" s="340" customFormat="1" ht="12.75">
      <c r="B893" s="338"/>
      <c r="C893" s="338"/>
      <c r="D893" s="339"/>
      <c r="E893" s="339"/>
      <c r="F893" s="339"/>
      <c r="G893" s="339"/>
      <c r="H893" s="339"/>
      <c r="I893" s="339"/>
      <c r="J893" s="338"/>
      <c r="K893" s="338"/>
    </row>
    <row r="894" spans="2:11" s="340" customFormat="1" ht="12.75">
      <c r="B894" s="338"/>
      <c r="C894" s="338"/>
      <c r="D894" s="339"/>
      <c r="E894" s="339"/>
      <c r="F894" s="339"/>
      <c r="G894" s="339"/>
      <c r="H894" s="339"/>
      <c r="I894" s="339"/>
      <c r="J894" s="338"/>
      <c r="K894" s="338"/>
    </row>
    <row r="895" spans="2:11" s="340" customFormat="1" ht="12.75">
      <c r="B895" s="338"/>
      <c r="C895" s="338"/>
      <c r="D895" s="339"/>
      <c r="E895" s="339"/>
      <c r="F895" s="339"/>
      <c r="G895" s="339"/>
      <c r="H895" s="339"/>
      <c r="I895" s="339"/>
      <c r="J895" s="338"/>
      <c r="K895" s="338"/>
    </row>
    <row r="896" spans="2:11" s="340" customFormat="1" ht="12.75">
      <c r="B896" s="338"/>
      <c r="C896" s="338"/>
      <c r="D896" s="339"/>
      <c r="E896" s="339"/>
      <c r="F896" s="339"/>
      <c r="G896" s="339"/>
      <c r="H896" s="339"/>
      <c r="I896" s="339"/>
      <c r="J896" s="338"/>
      <c r="K896" s="338"/>
    </row>
    <row r="897" spans="2:11" s="340" customFormat="1" ht="12.75">
      <c r="B897" s="338"/>
      <c r="C897" s="338"/>
      <c r="D897" s="339"/>
      <c r="E897" s="339"/>
      <c r="F897" s="339"/>
      <c r="G897" s="339"/>
      <c r="H897" s="339"/>
      <c r="I897" s="339"/>
      <c r="J897" s="338"/>
      <c r="K897" s="338"/>
    </row>
    <row r="898" spans="2:11" s="340" customFormat="1" ht="12.75">
      <c r="B898" s="338"/>
      <c r="C898" s="338"/>
      <c r="D898" s="339"/>
      <c r="E898" s="339"/>
      <c r="F898" s="339"/>
      <c r="G898" s="339"/>
      <c r="H898" s="339"/>
      <c r="I898" s="339"/>
      <c r="J898" s="338"/>
      <c r="K898" s="338"/>
    </row>
    <row r="899" spans="2:11" s="340" customFormat="1" ht="12.75">
      <c r="B899" s="338"/>
      <c r="C899" s="338"/>
      <c r="D899" s="339"/>
      <c r="E899" s="339"/>
      <c r="F899" s="339"/>
      <c r="G899" s="339"/>
      <c r="H899" s="339"/>
      <c r="I899" s="339"/>
      <c r="J899" s="338"/>
      <c r="K899" s="338"/>
    </row>
    <row r="900" spans="2:11" s="340" customFormat="1" ht="12.75">
      <c r="B900" s="338"/>
      <c r="C900" s="338"/>
      <c r="D900" s="339"/>
      <c r="E900" s="339"/>
      <c r="F900" s="339"/>
      <c r="G900" s="339"/>
      <c r="H900" s="339"/>
      <c r="I900" s="339"/>
      <c r="J900" s="338"/>
      <c r="K900" s="338"/>
    </row>
    <row r="901" spans="2:11" s="340" customFormat="1" ht="12.75">
      <c r="B901" s="338"/>
      <c r="C901" s="338"/>
      <c r="D901" s="339"/>
      <c r="E901" s="339"/>
      <c r="F901" s="339"/>
      <c r="G901" s="339"/>
      <c r="H901" s="339"/>
      <c r="I901" s="339"/>
      <c r="J901" s="338"/>
      <c r="K901" s="338"/>
    </row>
    <row r="902" spans="2:11" s="340" customFormat="1" ht="12.75">
      <c r="B902" s="338"/>
      <c r="C902" s="338"/>
      <c r="D902" s="339"/>
      <c r="E902" s="339"/>
      <c r="F902" s="339"/>
      <c r="G902" s="339"/>
      <c r="H902" s="339"/>
      <c r="I902" s="339"/>
      <c r="J902" s="338"/>
      <c r="K902" s="338"/>
    </row>
    <row r="903" spans="2:11" s="340" customFormat="1" ht="12.75">
      <c r="B903" s="338"/>
      <c r="C903" s="338"/>
      <c r="D903" s="339"/>
      <c r="E903" s="339"/>
      <c r="F903" s="339"/>
      <c r="G903" s="339"/>
      <c r="H903" s="339"/>
      <c r="I903" s="339"/>
      <c r="J903" s="338"/>
      <c r="K903" s="338"/>
    </row>
    <row r="904" spans="2:11" s="340" customFormat="1" ht="12.75">
      <c r="B904" s="338"/>
      <c r="C904" s="338"/>
      <c r="D904" s="339"/>
      <c r="E904" s="339"/>
      <c r="F904" s="339"/>
      <c r="G904" s="339"/>
      <c r="H904" s="339"/>
      <c r="I904" s="339"/>
      <c r="J904" s="338"/>
      <c r="K904" s="338"/>
    </row>
    <row r="905" spans="2:11" s="340" customFormat="1" ht="12.75">
      <c r="B905" s="338"/>
      <c r="C905" s="338"/>
      <c r="D905" s="339"/>
      <c r="E905" s="339"/>
      <c r="F905" s="339"/>
      <c r="G905" s="339"/>
      <c r="H905" s="339"/>
      <c r="I905" s="339"/>
      <c r="J905" s="338"/>
      <c r="K905" s="338"/>
    </row>
    <row r="906" spans="2:11" s="340" customFormat="1" ht="12.75">
      <c r="B906" s="338"/>
      <c r="C906" s="338"/>
      <c r="D906" s="339"/>
      <c r="E906" s="339"/>
      <c r="F906" s="339"/>
      <c r="G906" s="339"/>
      <c r="H906" s="339"/>
      <c r="I906" s="339"/>
      <c r="J906" s="338"/>
      <c r="K906" s="338"/>
    </row>
    <row r="907" spans="2:11" s="340" customFormat="1" ht="12.75">
      <c r="B907" s="338"/>
      <c r="C907" s="338"/>
      <c r="D907" s="339"/>
      <c r="E907" s="339"/>
      <c r="F907" s="339"/>
      <c r="G907" s="339"/>
      <c r="H907" s="339"/>
      <c r="I907" s="339"/>
      <c r="J907" s="338"/>
      <c r="K907" s="338"/>
    </row>
    <row r="908" spans="2:11" s="340" customFormat="1" ht="12.75">
      <c r="B908" s="338"/>
      <c r="C908" s="338"/>
      <c r="D908" s="339"/>
      <c r="E908" s="339"/>
      <c r="F908" s="339"/>
      <c r="G908" s="339"/>
      <c r="H908" s="339"/>
      <c r="I908" s="339"/>
      <c r="J908" s="338"/>
      <c r="K908" s="338"/>
    </row>
    <row r="909" spans="2:11" s="340" customFormat="1" ht="12.75">
      <c r="B909" s="338"/>
      <c r="C909" s="338"/>
      <c r="D909" s="339"/>
      <c r="E909" s="339"/>
      <c r="F909" s="339"/>
      <c r="G909" s="339"/>
      <c r="H909" s="339"/>
      <c r="I909" s="339"/>
      <c r="J909" s="338"/>
      <c r="K909" s="338"/>
    </row>
    <row r="910" spans="2:11" s="340" customFormat="1" ht="12.75">
      <c r="B910" s="338"/>
      <c r="C910" s="338"/>
      <c r="D910" s="339"/>
      <c r="E910" s="339"/>
      <c r="F910" s="339"/>
      <c r="G910" s="339"/>
      <c r="H910" s="339"/>
      <c r="I910" s="339"/>
      <c r="J910" s="338"/>
      <c r="K910" s="338"/>
    </row>
    <row r="911" spans="2:11" s="340" customFormat="1" ht="12.75">
      <c r="B911" s="338"/>
      <c r="C911" s="338"/>
      <c r="D911" s="339"/>
      <c r="E911" s="339"/>
      <c r="F911" s="339"/>
      <c r="G911" s="339"/>
      <c r="H911" s="339"/>
      <c r="I911" s="339"/>
      <c r="J911" s="338"/>
      <c r="K911" s="338"/>
    </row>
    <row r="912" spans="2:11" s="340" customFormat="1" ht="12.75">
      <c r="B912" s="338"/>
      <c r="C912" s="338"/>
      <c r="D912" s="339"/>
      <c r="E912" s="339"/>
      <c r="F912" s="339"/>
      <c r="G912" s="339"/>
      <c r="H912" s="339"/>
      <c r="I912" s="339"/>
      <c r="J912" s="338"/>
      <c r="K912" s="338"/>
    </row>
    <row r="913" spans="2:11" s="340" customFormat="1" ht="12.75">
      <c r="B913" s="338"/>
      <c r="C913" s="338"/>
      <c r="D913" s="339"/>
      <c r="E913" s="339"/>
      <c r="F913" s="339"/>
      <c r="G913" s="339"/>
      <c r="H913" s="339"/>
      <c r="I913" s="339"/>
      <c r="J913" s="338"/>
      <c r="K913" s="338"/>
    </row>
    <row r="914" spans="2:11" s="340" customFormat="1" ht="12.75">
      <c r="B914" s="338"/>
      <c r="C914" s="338"/>
      <c r="D914" s="339"/>
      <c r="E914" s="339"/>
      <c r="F914" s="339"/>
      <c r="G914" s="339"/>
      <c r="H914" s="339"/>
      <c r="I914" s="339"/>
      <c r="J914" s="338"/>
      <c r="K914" s="338"/>
    </row>
    <row r="915" spans="2:11" s="340" customFormat="1" ht="12.75">
      <c r="B915" s="338"/>
      <c r="C915" s="338"/>
      <c r="D915" s="339"/>
      <c r="E915" s="339"/>
      <c r="F915" s="339"/>
      <c r="G915" s="339"/>
      <c r="H915" s="339"/>
      <c r="I915" s="339"/>
      <c r="J915" s="338"/>
      <c r="K915" s="338"/>
    </row>
    <row r="916" spans="2:11" s="340" customFormat="1" ht="12.75">
      <c r="B916" s="338"/>
      <c r="C916" s="338"/>
      <c r="D916" s="339"/>
      <c r="E916" s="339"/>
      <c r="F916" s="339"/>
      <c r="G916" s="339"/>
      <c r="H916" s="339"/>
      <c r="I916" s="339"/>
      <c r="J916" s="338"/>
      <c r="K916" s="338"/>
    </row>
    <row r="917" spans="2:11" s="340" customFormat="1" ht="12.75">
      <c r="B917" s="338"/>
      <c r="C917" s="338"/>
      <c r="D917" s="339"/>
      <c r="E917" s="339"/>
      <c r="F917" s="339"/>
      <c r="G917" s="339"/>
      <c r="H917" s="339"/>
      <c r="I917" s="339"/>
      <c r="J917" s="338"/>
      <c r="K917" s="338"/>
    </row>
    <row r="918" spans="2:11" s="340" customFormat="1" ht="12.75">
      <c r="B918" s="338"/>
      <c r="C918" s="338"/>
      <c r="D918" s="339"/>
      <c r="E918" s="339"/>
      <c r="F918" s="339"/>
      <c r="G918" s="339"/>
      <c r="H918" s="339"/>
      <c r="I918" s="339"/>
      <c r="J918" s="338"/>
      <c r="K918" s="338"/>
    </row>
    <row r="919" spans="2:11" s="340" customFormat="1" ht="12.75">
      <c r="B919" s="338"/>
      <c r="C919" s="338"/>
      <c r="D919" s="339"/>
      <c r="E919" s="339"/>
      <c r="F919" s="339"/>
      <c r="G919" s="339"/>
      <c r="H919" s="339"/>
      <c r="I919" s="339"/>
      <c r="J919" s="338"/>
      <c r="K919" s="338"/>
    </row>
    <row r="920" spans="2:11" s="340" customFormat="1" ht="12.75">
      <c r="B920" s="338"/>
      <c r="C920" s="338"/>
      <c r="D920" s="339"/>
      <c r="E920" s="339"/>
      <c r="F920" s="339"/>
      <c r="G920" s="339"/>
      <c r="H920" s="339"/>
      <c r="I920" s="339"/>
      <c r="J920" s="338"/>
      <c r="K920" s="338"/>
    </row>
    <row r="921" spans="2:11" s="340" customFormat="1" ht="12.75">
      <c r="B921" s="338"/>
      <c r="C921" s="338"/>
      <c r="D921" s="339"/>
      <c r="E921" s="339"/>
      <c r="F921" s="339"/>
      <c r="G921" s="339"/>
      <c r="H921" s="339"/>
      <c r="I921" s="339"/>
      <c r="J921" s="338"/>
      <c r="K921" s="338"/>
    </row>
    <row r="922" spans="2:11" s="340" customFormat="1" ht="12.75">
      <c r="B922" s="338"/>
      <c r="C922" s="338"/>
      <c r="D922" s="339"/>
      <c r="E922" s="339"/>
      <c r="F922" s="339"/>
      <c r="G922" s="339"/>
      <c r="H922" s="339"/>
      <c r="I922" s="339"/>
      <c r="J922" s="338"/>
      <c r="K922" s="338"/>
    </row>
    <row r="923" spans="2:11" s="340" customFormat="1" ht="12.75">
      <c r="B923" s="338"/>
      <c r="C923" s="338"/>
      <c r="D923" s="339"/>
      <c r="E923" s="339"/>
      <c r="F923" s="339"/>
      <c r="G923" s="339"/>
      <c r="H923" s="339"/>
      <c r="I923" s="339"/>
      <c r="J923" s="338"/>
      <c r="K923" s="338"/>
    </row>
    <row r="924" spans="2:11" s="340" customFormat="1" ht="12.75">
      <c r="B924" s="338"/>
      <c r="C924" s="338"/>
      <c r="D924" s="339"/>
      <c r="E924" s="339"/>
      <c r="F924" s="339"/>
      <c r="G924" s="339"/>
      <c r="H924" s="339"/>
      <c r="I924" s="339"/>
      <c r="J924" s="338"/>
      <c r="K924" s="338"/>
    </row>
    <row r="925" spans="2:11" s="340" customFormat="1" ht="12.75">
      <c r="B925" s="338"/>
      <c r="C925" s="338"/>
      <c r="D925" s="339"/>
      <c r="E925" s="339"/>
      <c r="F925" s="339"/>
      <c r="G925" s="339"/>
      <c r="H925" s="339"/>
      <c r="I925" s="339"/>
      <c r="J925" s="338"/>
      <c r="K925" s="338"/>
    </row>
    <row r="926" spans="2:11" s="340" customFormat="1" ht="12.75">
      <c r="B926" s="338"/>
      <c r="C926" s="338"/>
      <c r="D926" s="339"/>
      <c r="E926" s="339"/>
      <c r="F926" s="339"/>
      <c r="G926" s="339"/>
      <c r="H926" s="339"/>
      <c r="I926" s="339"/>
      <c r="J926" s="338"/>
      <c r="K926" s="338"/>
    </row>
    <row r="927" spans="2:11" s="340" customFormat="1" ht="12.75">
      <c r="B927" s="338"/>
      <c r="C927" s="338"/>
      <c r="D927" s="339"/>
      <c r="E927" s="339"/>
      <c r="F927" s="339"/>
      <c r="G927" s="339"/>
      <c r="H927" s="339"/>
      <c r="I927" s="339"/>
      <c r="J927" s="338"/>
      <c r="K927" s="338"/>
    </row>
    <row r="928" spans="2:11" s="340" customFormat="1" ht="12.75">
      <c r="B928" s="338"/>
      <c r="C928" s="338"/>
      <c r="D928" s="339"/>
      <c r="E928" s="339"/>
      <c r="F928" s="339"/>
      <c r="G928" s="339"/>
      <c r="H928" s="339"/>
      <c r="I928" s="339"/>
      <c r="J928" s="338"/>
      <c r="K928" s="338"/>
    </row>
    <row r="929" spans="2:11" s="340" customFormat="1" ht="12.75">
      <c r="B929" s="338"/>
      <c r="C929" s="338"/>
      <c r="D929" s="339"/>
      <c r="E929" s="339"/>
      <c r="F929" s="339"/>
      <c r="G929" s="339"/>
      <c r="H929" s="339"/>
      <c r="I929" s="339"/>
      <c r="J929" s="338"/>
      <c r="K929" s="338"/>
    </row>
    <row r="930" spans="2:11" s="340" customFormat="1" ht="12.75">
      <c r="B930" s="338"/>
      <c r="C930" s="338"/>
      <c r="D930" s="339"/>
      <c r="E930" s="339"/>
      <c r="F930" s="339"/>
      <c r="G930" s="339"/>
      <c r="H930" s="339"/>
      <c r="I930" s="339"/>
      <c r="J930" s="338"/>
      <c r="K930" s="338"/>
    </row>
    <row r="931" spans="2:11" s="340" customFormat="1" ht="12.75">
      <c r="B931" s="338"/>
      <c r="C931" s="338"/>
      <c r="D931" s="339"/>
      <c r="E931" s="339"/>
      <c r="F931" s="339"/>
      <c r="G931" s="339"/>
      <c r="H931" s="339"/>
      <c r="I931" s="339"/>
      <c r="J931" s="338"/>
      <c r="K931" s="338"/>
    </row>
    <row r="932" spans="2:11" s="340" customFormat="1" ht="12.75">
      <c r="B932" s="338"/>
      <c r="C932" s="338"/>
      <c r="D932" s="339"/>
      <c r="E932" s="339"/>
      <c r="F932" s="339"/>
      <c r="G932" s="339"/>
      <c r="H932" s="339"/>
      <c r="I932" s="339"/>
      <c r="J932" s="338"/>
      <c r="K932" s="338"/>
    </row>
    <row r="933" spans="2:11" s="340" customFormat="1" ht="12.75">
      <c r="B933" s="338"/>
      <c r="C933" s="338"/>
      <c r="D933" s="339"/>
      <c r="E933" s="339"/>
      <c r="F933" s="339"/>
      <c r="G933" s="339"/>
      <c r="H933" s="339"/>
      <c r="I933" s="339"/>
      <c r="J933" s="338"/>
      <c r="K933" s="338"/>
    </row>
    <row r="934" spans="2:11" s="340" customFormat="1" ht="12.75">
      <c r="B934" s="338"/>
      <c r="C934" s="338"/>
      <c r="D934" s="339"/>
      <c r="E934" s="339"/>
      <c r="F934" s="339"/>
      <c r="G934" s="339"/>
      <c r="H934" s="339"/>
      <c r="I934" s="339"/>
      <c r="J934" s="338"/>
      <c r="K934" s="338"/>
    </row>
    <row r="935" spans="2:11" s="340" customFormat="1" ht="12.75">
      <c r="B935" s="338"/>
      <c r="C935" s="338"/>
      <c r="D935" s="339"/>
      <c r="E935" s="339"/>
      <c r="F935" s="339"/>
      <c r="G935" s="339"/>
      <c r="H935" s="339"/>
      <c r="I935" s="339"/>
      <c r="J935" s="338"/>
      <c r="K935" s="338"/>
    </row>
    <row r="936" spans="2:11" s="340" customFormat="1" ht="12.75">
      <c r="B936" s="338"/>
      <c r="C936" s="338"/>
      <c r="D936" s="339"/>
      <c r="E936" s="339"/>
      <c r="F936" s="339"/>
      <c r="G936" s="339"/>
      <c r="H936" s="339"/>
      <c r="I936" s="339"/>
      <c r="J936" s="338"/>
      <c r="K936" s="338"/>
    </row>
    <row r="937" spans="2:11" s="340" customFormat="1" ht="12.75">
      <c r="B937" s="338"/>
      <c r="C937" s="338"/>
      <c r="D937" s="339"/>
      <c r="E937" s="339"/>
      <c r="F937" s="339"/>
      <c r="G937" s="339"/>
      <c r="H937" s="339"/>
      <c r="I937" s="339"/>
      <c r="J937" s="338"/>
      <c r="K937" s="338"/>
    </row>
    <row r="938" spans="2:11" s="340" customFormat="1" ht="12.75">
      <c r="B938" s="338"/>
      <c r="C938" s="338"/>
      <c r="D938" s="339"/>
      <c r="E938" s="339"/>
      <c r="F938" s="339"/>
      <c r="G938" s="339"/>
      <c r="H938" s="339"/>
      <c r="I938" s="339"/>
      <c r="J938" s="338"/>
      <c r="K938" s="338"/>
    </row>
    <row r="939" spans="2:11" s="340" customFormat="1" ht="12.75">
      <c r="B939" s="338"/>
      <c r="C939" s="338"/>
      <c r="D939" s="339"/>
      <c r="E939" s="339"/>
      <c r="F939" s="339"/>
      <c r="G939" s="339"/>
      <c r="H939" s="339"/>
      <c r="I939" s="339"/>
      <c r="J939" s="338"/>
      <c r="K939" s="338"/>
    </row>
    <row r="940" spans="2:11" s="340" customFormat="1" ht="12.75">
      <c r="B940" s="338"/>
      <c r="C940" s="338"/>
      <c r="D940" s="339"/>
      <c r="E940" s="339"/>
      <c r="F940" s="339"/>
      <c r="G940" s="339"/>
      <c r="H940" s="339"/>
      <c r="I940" s="339"/>
      <c r="J940" s="338"/>
      <c r="K940" s="338"/>
    </row>
    <row r="941" spans="2:14" s="340" customFormat="1" ht="38.25">
      <c r="B941" s="341" t="s">
        <v>30</v>
      </c>
      <c r="C941" s="342"/>
      <c r="D941" s="342" t="s">
        <v>29</v>
      </c>
      <c r="E941" s="342" t="s">
        <v>0</v>
      </c>
      <c r="F941" s="343"/>
      <c r="G941" s="341" t="s">
        <v>26</v>
      </c>
      <c r="H941" s="342"/>
      <c r="I941" s="342" t="s">
        <v>29</v>
      </c>
      <c r="J941" s="342" t="s">
        <v>0</v>
      </c>
      <c r="K941" s="338"/>
      <c r="L941" s="344" t="s">
        <v>91</v>
      </c>
      <c r="M941" s="343" t="s">
        <v>29</v>
      </c>
      <c r="N941" s="343" t="s">
        <v>0</v>
      </c>
    </row>
    <row r="942" spans="2:14" s="340" customFormat="1" ht="12.75">
      <c r="B942" s="345">
        <f aca="true" t="shared" si="8" ref="B942:B973">+B13</f>
        <v>37469</v>
      </c>
      <c r="C942" s="346"/>
      <c r="D942" s="347">
        <v>1596</v>
      </c>
      <c r="E942" s="347">
        <v>339.740881</v>
      </c>
      <c r="F942" s="347"/>
      <c r="G942" s="345">
        <f aca="true" t="shared" si="9" ref="G942:G950">+B942</f>
        <v>37469</v>
      </c>
      <c r="H942" s="346"/>
      <c r="I942" s="347">
        <v>66</v>
      </c>
      <c r="J942" s="347">
        <v>144.142248</v>
      </c>
      <c r="K942" s="338"/>
      <c r="L942" s="345">
        <f>+G942</f>
        <v>37469</v>
      </c>
      <c r="M942" s="347">
        <f aca="true" t="shared" si="10" ref="M942:M973">+D942+I942</f>
        <v>1662</v>
      </c>
      <c r="N942" s="347">
        <f aca="true" t="shared" si="11" ref="N942:N973">+E942+J942</f>
        <v>483.883129</v>
      </c>
    </row>
    <row r="943" spans="2:14" s="340" customFormat="1" ht="12.75">
      <c r="B943" s="345">
        <f t="shared" si="8"/>
        <v>37500</v>
      </c>
      <c r="C943" s="346"/>
      <c r="D943" s="347">
        <v>1792</v>
      </c>
      <c r="E943" s="347">
        <v>410.018484</v>
      </c>
      <c r="F943" s="347"/>
      <c r="G943" s="345">
        <f t="shared" si="9"/>
        <v>37500</v>
      </c>
      <c r="H943" s="346"/>
      <c r="I943" s="347">
        <v>77</v>
      </c>
      <c r="J943" s="347">
        <v>197.436743</v>
      </c>
      <c r="K943" s="338"/>
      <c r="L943" s="345">
        <f>+G943</f>
        <v>37500</v>
      </c>
      <c r="M943" s="347">
        <f t="shared" si="10"/>
        <v>1869</v>
      </c>
      <c r="N943" s="347">
        <f t="shared" si="11"/>
        <v>607.455227</v>
      </c>
    </row>
    <row r="944" spans="2:14" s="340" customFormat="1" ht="12.75">
      <c r="B944" s="345">
        <f t="shared" si="8"/>
        <v>37530</v>
      </c>
      <c r="C944" s="346"/>
      <c r="D944" s="347">
        <v>2015</v>
      </c>
      <c r="E944" s="347">
        <v>501.60163300000005</v>
      </c>
      <c r="F944" s="347"/>
      <c r="G944" s="345">
        <f t="shared" si="9"/>
        <v>37530</v>
      </c>
      <c r="H944" s="346"/>
      <c r="I944" s="347">
        <v>95</v>
      </c>
      <c r="J944" s="347">
        <v>208.659244</v>
      </c>
      <c r="K944" s="338"/>
      <c r="L944" s="345">
        <f>+G944</f>
        <v>37530</v>
      </c>
      <c r="M944" s="347">
        <f t="shared" si="10"/>
        <v>2110</v>
      </c>
      <c r="N944" s="347">
        <f t="shared" si="11"/>
        <v>710.260877</v>
      </c>
    </row>
    <row r="945" spans="2:14" s="340" customFormat="1" ht="12.75">
      <c r="B945" s="345">
        <f t="shared" si="8"/>
        <v>37561</v>
      </c>
      <c r="C945" s="346"/>
      <c r="D945" s="347">
        <v>2232</v>
      </c>
      <c r="E945" s="347">
        <v>574.426684</v>
      </c>
      <c r="F945" s="347"/>
      <c r="G945" s="345">
        <f t="shared" si="9"/>
        <v>37561</v>
      </c>
      <c r="H945" s="346"/>
      <c r="I945" s="347">
        <v>107</v>
      </c>
      <c r="J945" s="347">
        <v>212.071875</v>
      </c>
      <c r="K945" s="338"/>
      <c r="L945" s="345">
        <f aca="true" t="shared" si="12" ref="L945:L1008">+G945</f>
        <v>37561</v>
      </c>
      <c r="M945" s="347">
        <f t="shared" si="10"/>
        <v>2339</v>
      </c>
      <c r="N945" s="347">
        <f t="shared" si="11"/>
        <v>786.498559</v>
      </c>
    </row>
    <row r="946" spans="2:14" s="340" customFormat="1" ht="12.75">
      <c r="B946" s="345">
        <f t="shared" si="8"/>
        <v>37591</v>
      </c>
      <c r="C946" s="346"/>
      <c r="D946" s="347">
        <v>2422</v>
      </c>
      <c r="E946" s="347">
        <v>706.747041</v>
      </c>
      <c r="F946" s="347"/>
      <c r="G946" s="345">
        <f t="shared" si="9"/>
        <v>37591</v>
      </c>
      <c r="H946" s="346"/>
      <c r="I946" s="347">
        <v>110</v>
      </c>
      <c r="J946" s="347">
        <v>220.983439</v>
      </c>
      <c r="K946" s="338"/>
      <c r="L946" s="345">
        <f t="shared" si="12"/>
        <v>37591</v>
      </c>
      <c r="M946" s="347">
        <f t="shared" si="10"/>
        <v>2532</v>
      </c>
      <c r="N946" s="347">
        <f t="shared" si="11"/>
        <v>927.73048</v>
      </c>
    </row>
    <row r="947" spans="2:14" s="340" customFormat="1" ht="12.75">
      <c r="B947" s="345">
        <f t="shared" si="8"/>
        <v>37622</v>
      </c>
      <c r="C947" s="346"/>
      <c r="D947" s="347">
        <v>2484</v>
      </c>
      <c r="E947" s="347">
        <v>803.295782</v>
      </c>
      <c r="F947" s="347"/>
      <c r="G947" s="345">
        <f t="shared" si="9"/>
        <v>37622</v>
      </c>
      <c r="H947" s="346"/>
      <c r="I947" s="347">
        <v>113</v>
      </c>
      <c r="J947" s="347">
        <v>229.78711700000002</v>
      </c>
      <c r="K947" s="338"/>
      <c r="L947" s="345">
        <f t="shared" si="12"/>
        <v>37622</v>
      </c>
      <c r="M947" s="347">
        <f t="shared" si="10"/>
        <v>2597</v>
      </c>
      <c r="N947" s="347">
        <f t="shared" si="11"/>
        <v>1033.082899</v>
      </c>
    </row>
    <row r="948" spans="2:14" s="340" customFormat="1" ht="12.75">
      <c r="B948" s="345">
        <f t="shared" si="8"/>
        <v>37653</v>
      </c>
      <c r="C948" s="346"/>
      <c r="D948" s="347">
        <v>2559</v>
      </c>
      <c r="E948" s="347">
        <v>870.249941</v>
      </c>
      <c r="F948" s="347"/>
      <c r="G948" s="345">
        <f t="shared" si="9"/>
        <v>37653</v>
      </c>
      <c r="H948" s="346"/>
      <c r="I948" s="347">
        <v>121</v>
      </c>
      <c r="J948" s="347">
        <v>249.62236600000003</v>
      </c>
      <c r="K948" s="338"/>
      <c r="L948" s="345">
        <f t="shared" si="12"/>
        <v>37653</v>
      </c>
      <c r="M948" s="347">
        <f t="shared" si="10"/>
        <v>2680</v>
      </c>
      <c r="N948" s="347">
        <f t="shared" si="11"/>
        <v>1119.872307</v>
      </c>
    </row>
    <row r="949" spans="2:14" s="340" customFormat="1" ht="12.75">
      <c r="B949" s="345">
        <f t="shared" si="8"/>
        <v>37681</v>
      </c>
      <c r="C949" s="346"/>
      <c r="D949" s="347">
        <v>2718</v>
      </c>
      <c r="E949" s="347">
        <v>942.964818</v>
      </c>
      <c r="F949" s="347"/>
      <c r="G949" s="345">
        <f t="shared" si="9"/>
        <v>37681</v>
      </c>
      <c r="H949" s="346"/>
      <c r="I949" s="347">
        <v>131</v>
      </c>
      <c r="J949" s="347">
        <v>262.05527700000005</v>
      </c>
      <c r="K949" s="338"/>
      <c r="L949" s="345">
        <f t="shared" si="12"/>
        <v>37681</v>
      </c>
      <c r="M949" s="347">
        <f t="shared" si="10"/>
        <v>2849</v>
      </c>
      <c r="N949" s="347">
        <f t="shared" si="11"/>
        <v>1205.020095</v>
      </c>
    </row>
    <row r="950" spans="2:14" s="340" customFormat="1" ht="12.75">
      <c r="B950" s="345">
        <f t="shared" si="8"/>
        <v>37712</v>
      </c>
      <c r="C950" s="346"/>
      <c r="D950" s="347">
        <v>2883</v>
      </c>
      <c r="E950" s="347">
        <v>1037.6269800000002</v>
      </c>
      <c r="F950" s="347"/>
      <c r="G950" s="345">
        <f t="shared" si="9"/>
        <v>37712</v>
      </c>
      <c r="H950" s="346"/>
      <c r="I950" s="347">
        <v>137</v>
      </c>
      <c r="J950" s="347">
        <v>313.92261300000007</v>
      </c>
      <c r="K950" s="338"/>
      <c r="L950" s="345">
        <f t="shared" si="12"/>
        <v>37712</v>
      </c>
      <c r="M950" s="347">
        <f t="shared" si="10"/>
        <v>3020</v>
      </c>
      <c r="N950" s="347">
        <f t="shared" si="11"/>
        <v>1351.5495930000002</v>
      </c>
    </row>
    <row r="951" spans="2:14" s="340" customFormat="1" ht="12.75">
      <c r="B951" s="345">
        <f t="shared" si="8"/>
        <v>37742</v>
      </c>
      <c r="C951" s="346"/>
      <c r="D951" s="347">
        <v>2976</v>
      </c>
      <c r="E951" s="347">
        <v>1111.380186</v>
      </c>
      <c r="F951" s="347"/>
      <c r="G951" s="345">
        <f aca="true" t="shared" si="13" ref="G951:G1016">+B951</f>
        <v>37742</v>
      </c>
      <c r="H951" s="346"/>
      <c r="I951" s="347">
        <v>149</v>
      </c>
      <c r="J951" s="347">
        <v>318.02967500000005</v>
      </c>
      <c r="K951" s="338"/>
      <c r="L951" s="345">
        <f t="shared" si="12"/>
        <v>37742</v>
      </c>
      <c r="M951" s="347">
        <f t="shared" si="10"/>
        <v>3125</v>
      </c>
      <c r="N951" s="347">
        <f t="shared" si="11"/>
        <v>1429.409861</v>
      </c>
    </row>
    <row r="952" spans="2:14" s="340" customFormat="1" ht="12.75">
      <c r="B952" s="345">
        <f t="shared" si="8"/>
        <v>37773</v>
      </c>
      <c r="C952" s="346"/>
      <c r="D952" s="347">
        <v>3092</v>
      </c>
      <c r="E952" s="347">
        <v>1207.787367</v>
      </c>
      <c r="F952" s="347"/>
      <c r="G952" s="345">
        <f t="shared" si="13"/>
        <v>37773</v>
      </c>
      <c r="H952" s="346"/>
      <c r="I952" s="347">
        <v>152</v>
      </c>
      <c r="J952" s="347">
        <v>301.12167500000004</v>
      </c>
      <c r="K952" s="338"/>
      <c r="L952" s="345">
        <f t="shared" si="12"/>
        <v>37773</v>
      </c>
      <c r="M952" s="347">
        <f t="shared" si="10"/>
        <v>3244</v>
      </c>
      <c r="N952" s="347">
        <f t="shared" si="11"/>
        <v>1508.909042</v>
      </c>
    </row>
    <row r="953" spans="2:14" s="340" customFormat="1" ht="12.75">
      <c r="B953" s="345">
        <f t="shared" si="8"/>
        <v>37803</v>
      </c>
      <c r="C953" s="346"/>
      <c r="D953" s="347">
        <v>3205</v>
      </c>
      <c r="E953" s="347">
        <v>1269.3781020000001</v>
      </c>
      <c r="F953" s="347"/>
      <c r="G953" s="345">
        <f t="shared" si="13"/>
        <v>37803</v>
      </c>
      <c r="H953" s="346"/>
      <c r="I953" s="347">
        <v>159</v>
      </c>
      <c r="J953" s="347">
        <v>305.30162000000007</v>
      </c>
      <c r="K953" s="338"/>
      <c r="L953" s="345">
        <f t="shared" si="12"/>
        <v>37803</v>
      </c>
      <c r="M953" s="347">
        <f t="shared" si="10"/>
        <v>3364</v>
      </c>
      <c r="N953" s="347">
        <f t="shared" si="11"/>
        <v>1574.6797220000003</v>
      </c>
    </row>
    <row r="954" spans="2:14" s="340" customFormat="1" ht="12.75">
      <c r="B954" s="345">
        <f t="shared" si="8"/>
        <v>37834</v>
      </c>
      <c r="C954" s="346"/>
      <c r="D954" s="347">
        <v>3326</v>
      </c>
      <c r="E954" s="347">
        <v>1332.773566</v>
      </c>
      <c r="F954" s="347"/>
      <c r="G954" s="345">
        <f t="shared" si="13"/>
        <v>37834</v>
      </c>
      <c r="H954" s="346"/>
      <c r="I954" s="347">
        <v>160</v>
      </c>
      <c r="J954" s="347">
        <v>311.366959</v>
      </c>
      <c r="K954" s="338"/>
      <c r="L954" s="345">
        <f t="shared" si="12"/>
        <v>37834</v>
      </c>
      <c r="M954" s="347">
        <f t="shared" si="10"/>
        <v>3486</v>
      </c>
      <c r="N954" s="347">
        <f t="shared" si="11"/>
        <v>1644.140525</v>
      </c>
    </row>
    <row r="955" spans="2:14" s="340" customFormat="1" ht="12.75">
      <c r="B955" s="345">
        <f t="shared" si="8"/>
        <v>37865</v>
      </c>
      <c r="C955" s="346"/>
      <c r="D955" s="347">
        <v>3434</v>
      </c>
      <c r="E955" s="347">
        <v>1367.536926</v>
      </c>
      <c r="F955" s="347"/>
      <c r="G955" s="345">
        <f t="shared" si="13"/>
        <v>37865</v>
      </c>
      <c r="H955" s="346"/>
      <c r="I955" s="347">
        <v>170</v>
      </c>
      <c r="J955" s="347">
        <v>272.854059</v>
      </c>
      <c r="K955" s="338"/>
      <c r="L955" s="345">
        <f t="shared" si="12"/>
        <v>37865</v>
      </c>
      <c r="M955" s="347">
        <f t="shared" si="10"/>
        <v>3604</v>
      </c>
      <c r="N955" s="347">
        <f t="shared" si="11"/>
        <v>1640.390985</v>
      </c>
    </row>
    <row r="956" spans="2:14" s="340" customFormat="1" ht="12.75">
      <c r="B956" s="345">
        <f t="shared" si="8"/>
        <v>37895</v>
      </c>
      <c r="C956" s="346"/>
      <c r="D956" s="347">
        <v>3473</v>
      </c>
      <c r="E956" s="347">
        <v>1414.173442</v>
      </c>
      <c r="F956" s="347"/>
      <c r="G956" s="345">
        <f t="shared" si="13"/>
        <v>37895</v>
      </c>
      <c r="H956" s="346"/>
      <c r="I956" s="347">
        <v>173</v>
      </c>
      <c r="J956" s="347">
        <v>277.20442</v>
      </c>
      <c r="K956" s="338"/>
      <c r="L956" s="345">
        <f t="shared" si="12"/>
        <v>37895</v>
      </c>
      <c r="M956" s="347">
        <f t="shared" si="10"/>
        <v>3646</v>
      </c>
      <c r="N956" s="347">
        <f t="shared" si="11"/>
        <v>1691.377862</v>
      </c>
    </row>
    <row r="957" spans="2:14" s="340" customFormat="1" ht="12.75">
      <c r="B957" s="345">
        <f t="shared" si="8"/>
        <v>37926</v>
      </c>
      <c r="C957" s="346"/>
      <c r="D957" s="347">
        <v>3563</v>
      </c>
      <c r="E957" s="347">
        <v>1459.761927</v>
      </c>
      <c r="F957" s="347"/>
      <c r="G957" s="345">
        <f t="shared" si="13"/>
        <v>37926</v>
      </c>
      <c r="H957" s="346"/>
      <c r="I957" s="347">
        <v>180</v>
      </c>
      <c r="J957" s="347">
        <v>202.080948</v>
      </c>
      <c r="K957" s="338"/>
      <c r="L957" s="345">
        <f t="shared" si="12"/>
        <v>37926</v>
      </c>
      <c r="M957" s="347">
        <f t="shared" si="10"/>
        <v>3743</v>
      </c>
      <c r="N957" s="347">
        <f t="shared" si="11"/>
        <v>1661.842875</v>
      </c>
    </row>
    <row r="958" spans="2:14" s="340" customFormat="1" ht="12.75">
      <c r="B958" s="345">
        <f t="shared" si="8"/>
        <v>37956</v>
      </c>
      <c r="C958" s="346"/>
      <c r="D958" s="347">
        <v>3654</v>
      </c>
      <c r="E958" s="347">
        <v>1489.9382500000002</v>
      </c>
      <c r="F958" s="347"/>
      <c r="G958" s="345">
        <f t="shared" si="13"/>
        <v>37956</v>
      </c>
      <c r="H958" s="346"/>
      <c r="I958" s="347">
        <v>187</v>
      </c>
      <c r="J958" s="347">
        <v>186.26830800000002</v>
      </c>
      <c r="K958" s="338"/>
      <c r="L958" s="345">
        <f t="shared" si="12"/>
        <v>37956</v>
      </c>
      <c r="M958" s="347">
        <f t="shared" si="10"/>
        <v>3841</v>
      </c>
      <c r="N958" s="347">
        <f t="shared" si="11"/>
        <v>1676.206558</v>
      </c>
    </row>
    <row r="959" spans="2:14" s="340" customFormat="1" ht="12.75">
      <c r="B959" s="345">
        <f t="shared" si="8"/>
        <v>37987</v>
      </c>
      <c r="C959" s="346"/>
      <c r="D959" s="347">
        <v>3646</v>
      </c>
      <c r="E959" s="347">
        <v>1514.742236</v>
      </c>
      <c r="F959" s="347"/>
      <c r="G959" s="345">
        <f t="shared" si="13"/>
        <v>37987</v>
      </c>
      <c r="H959" s="346"/>
      <c r="I959" s="347">
        <v>184</v>
      </c>
      <c r="J959" s="347">
        <v>138.303077</v>
      </c>
      <c r="K959" s="338"/>
      <c r="L959" s="345">
        <f t="shared" si="12"/>
        <v>37987</v>
      </c>
      <c r="M959" s="347">
        <f t="shared" si="10"/>
        <v>3830</v>
      </c>
      <c r="N959" s="347">
        <f t="shared" si="11"/>
        <v>1653.045313</v>
      </c>
    </row>
    <row r="960" spans="2:14" s="340" customFormat="1" ht="12.75">
      <c r="B960" s="345">
        <f t="shared" si="8"/>
        <v>38018</v>
      </c>
      <c r="C960" s="346"/>
      <c r="D960" s="347">
        <v>3644</v>
      </c>
      <c r="E960" s="347">
        <v>1503.2856350000002</v>
      </c>
      <c r="F960" s="347"/>
      <c r="G960" s="345">
        <f t="shared" si="13"/>
        <v>38018</v>
      </c>
      <c r="H960" s="346"/>
      <c r="I960" s="347">
        <v>188</v>
      </c>
      <c r="J960" s="347">
        <v>133.688655</v>
      </c>
      <c r="K960" s="338"/>
      <c r="L960" s="345">
        <f t="shared" si="12"/>
        <v>38018</v>
      </c>
      <c r="M960" s="347">
        <f t="shared" si="10"/>
        <v>3832</v>
      </c>
      <c r="N960" s="347">
        <f t="shared" si="11"/>
        <v>1636.97429</v>
      </c>
    </row>
    <row r="961" spans="2:14" s="340" customFormat="1" ht="12.75">
      <c r="B961" s="345">
        <f t="shared" si="8"/>
        <v>38047</v>
      </c>
      <c r="C961" s="346"/>
      <c r="D961" s="347">
        <v>3670</v>
      </c>
      <c r="E961" s="347">
        <v>1528.184397</v>
      </c>
      <c r="F961" s="347"/>
      <c r="G961" s="345">
        <f t="shared" si="13"/>
        <v>38047</v>
      </c>
      <c r="H961" s="346"/>
      <c r="I961" s="347">
        <v>188</v>
      </c>
      <c r="J961" s="347">
        <v>131.74960900000002</v>
      </c>
      <c r="K961" s="338"/>
      <c r="L961" s="345">
        <f t="shared" si="12"/>
        <v>38047</v>
      </c>
      <c r="M961" s="347">
        <f t="shared" si="10"/>
        <v>3858</v>
      </c>
      <c r="N961" s="347">
        <f t="shared" si="11"/>
        <v>1659.934006</v>
      </c>
    </row>
    <row r="962" spans="2:14" s="340" customFormat="1" ht="12.75">
      <c r="B962" s="345">
        <f t="shared" si="8"/>
        <v>38078</v>
      </c>
      <c r="C962" s="346"/>
      <c r="D962" s="347">
        <v>3670</v>
      </c>
      <c r="E962" s="347">
        <v>1453.6976820000002</v>
      </c>
      <c r="F962" s="347"/>
      <c r="G962" s="345">
        <f t="shared" si="13"/>
        <v>38078</v>
      </c>
      <c r="H962" s="346"/>
      <c r="I962" s="347">
        <v>188</v>
      </c>
      <c r="J962" s="347">
        <v>130.064382</v>
      </c>
      <c r="K962" s="338"/>
      <c r="L962" s="345">
        <f t="shared" si="12"/>
        <v>38078</v>
      </c>
      <c r="M962" s="347">
        <f t="shared" si="10"/>
        <v>3858</v>
      </c>
      <c r="N962" s="347">
        <f t="shared" si="11"/>
        <v>1583.7620640000002</v>
      </c>
    </row>
    <row r="963" spans="2:14" s="340" customFormat="1" ht="12.75">
      <c r="B963" s="345">
        <f t="shared" si="8"/>
        <v>38108</v>
      </c>
      <c r="C963" s="346"/>
      <c r="D963" s="347">
        <v>3659</v>
      </c>
      <c r="E963" s="347">
        <v>1454.927085</v>
      </c>
      <c r="F963" s="347"/>
      <c r="G963" s="345">
        <f t="shared" si="13"/>
        <v>38108</v>
      </c>
      <c r="H963" s="346"/>
      <c r="I963" s="347">
        <v>197</v>
      </c>
      <c r="J963" s="347">
        <v>126.19818200000002</v>
      </c>
      <c r="K963" s="338"/>
      <c r="L963" s="345">
        <f t="shared" si="12"/>
        <v>38108</v>
      </c>
      <c r="M963" s="347">
        <f t="shared" si="10"/>
        <v>3856</v>
      </c>
      <c r="N963" s="347">
        <f t="shared" si="11"/>
        <v>1581.1252670000001</v>
      </c>
    </row>
    <row r="964" spans="2:14" s="340" customFormat="1" ht="12.75">
      <c r="B964" s="345">
        <f t="shared" si="8"/>
        <v>38139</v>
      </c>
      <c r="C964" s="346"/>
      <c r="D964" s="347">
        <v>3673</v>
      </c>
      <c r="E964" s="347">
        <v>1464.872069</v>
      </c>
      <c r="F964" s="347"/>
      <c r="G964" s="345">
        <f t="shared" si="13"/>
        <v>38139</v>
      </c>
      <c r="H964" s="346"/>
      <c r="I964" s="347">
        <v>196</v>
      </c>
      <c r="J964" s="347">
        <v>57.022555</v>
      </c>
      <c r="K964" s="338"/>
      <c r="L964" s="345">
        <f t="shared" si="12"/>
        <v>38139</v>
      </c>
      <c r="M964" s="347">
        <f t="shared" si="10"/>
        <v>3869</v>
      </c>
      <c r="N964" s="347">
        <f t="shared" si="11"/>
        <v>1521.894624</v>
      </c>
    </row>
    <row r="965" spans="2:14" s="340" customFormat="1" ht="12.75">
      <c r="B965" s="345">
        <f t="shared" si="8"/>
        <v>38169</v>
      </c>
      <c r="C965" s="346"/>
      <c r="D965" s="347">
        <v>3638</v>
      </c>
      <c r="E965" s="347">
        <v>1487.45135</v>
      </c>
      <c r="F965" s="347"/>
      <c r="G965" s="345">
        <f t="shared" si="13"/>
        <v>38169</v>
      </c>
      <c r="H965" s="346"/>
      <c r="I965" s="347">
        <v>195</v>
      </c>
      <c r="J965" s="347">
        <v>59</v>
      </c>
      <c r="K965" s="338"/>
      <c r="L965" s="345">
        <f t="shared" si="12"/>
        <v>38169</v>
      </c>
      <c r="M965" s="347">
        <f t="shared" si="10"/>
        <v>3833</v>
      </c>
      <c r="N965" s="347">
        <f t="shared" si="11"/>
        <v>1546.45135</v>
      </c>
    </row>
    <row r="966" spans="2:14" s="340" customFormat="1" ht="12.75">
      <c r="B966" s="345">
        <f t="shared" si="8"/>
        <v>38200</v>
      </c>
      <c r="C966" s="346"/>
      <c r="D966" s="347">
        <v>3599</v>
      </c>
      <c r="E966" s="347">
        <v>1468.7476689999999</v>
      </c>
      <c r="F966" s="347"/>
      <c r="G966" s="345">
        <f t="shared" si="13"/>
        <v>38200</v>
      </c>
      <c r="H966" s="346"/>
      <c r="I966" s="347">
        <v>192</v>
      </c>
      <c r="J966" s="347">
        <v>60</v>
      </c>
      <c r="K966" s="338"/>
      <c r="L966" s="345">
        <f t="shared" si="12"/>
        <v>38200</v>
      </c>
      <c r="M966" s="347">
        <f t="shared" si="10"/>
        <v>3791</v>
      </c>
      <c r="N966" s="347">
        <f t="shared" si="11"/>
        <v>1528.7476689999999</v>
      </c>
    </row>
    <row r="967" spans="2:14" s="340" customFormat="1" ht="12.75">
      <c r="B967" s="345">
        <f t="shared" si="8"/>
        <v>38231</v>
      </c>
      <c r="C967" s="346"/>
      <c r="D967" s="347">
        <v>3543</v>
      </c>
      <c r="E967" s="347">
        <v>1391.2904669999998</v>
      </c>
      <c r="F967" s="347"/>
      <c r="G967" s="345">
        <f t="shared" si="13"/>
        <v>38231</v>
      </c>
      <c r="H967" s="346"/>
      <c r="I967" s="347">
        <v>213</v>
      </c>
      <c r="J967" s="347">
        <v>123</v>
      </c>
      <c r="K967" s="338"/>
      <c r="L967" s="345">
        <f t="shared" si="12"/>
        <v>38231</v>
      </c>
      <c r="M967" s="347">
        <f t="shared" si="10"/>
        <v>3756</v>
      </c>
      <c r="N967" s="347">
        <f t="shared" si="11"/>
        <v>1514.2904669999998</v>
      </c>
    </row>
    <row r="968" spans="2:14" s="340" customFormat="1" ht="12.75">
      <c r="B968" s="345">
        <f t="shared" si="8"/>
        <v>38261</v>
      </c>
      <c r="C968" s="346"/>
      <c r="D968" s="347">
        <v>3526</v>
      </c>
      <c r="E968" s="347">
        <v>1482.394249</v>
      </c>
      <c r="F968" s="347"/>
      <c r="G968" s="345">
        <f t="shared" si="13"/>
        <v>38261</v>
      </c>
      <c r="H968" s="346"/>
      <c r="I968" s="347">
        <v>188</v>
      </c>
      <c r="J968" s="347">
        <v>61.971718</v>
      </c>
      <c r="K968" s="338"/>
      <c r="L968" s="345">
        <f t="shared" si="12"/>
        <v>38261</v>
      </c>
      <c r="M968" s="347">
        <f t="shared" si="10"/>
        <v>3714</v>
      </c>
      <c r="N968" s="347">
        <f t="shared" si="11"/>
        <v>1544.365967</v>
      </c>
    </row>
    <row r="969" spans="2:14" s="340" customFormat="1" ht="12.75">
      <c r="B969" s="345">
        <f t="shared" si="8"/>
        <v>38292</v>
      </c>
      <c r="C969" s="346"/>
      <c r="D969" s="347">
        <v>3476</v>
      </c>
      <c r="E969" s="347">
        <v>1501.3152519999999</v>
      </c>
      <c r="F969" s="347"/>
      <c r="G969" s="345">
        <f t="shared" si="13"/>
        <v>38292</v>
      </c>
      <c r="H969" s="346"/>
      <c r="I969" s="347">
        <v>188</v>
      </c>
      <c r="J969" s="347">
        <v>58.418631000000005</v>
      </c>
      <c r="K969" s="338"/>
      <c r="L969" s="345">
        <f t="shared" si="12"/>
        <v>38292</v>
      </c>
      <c r="M969" s="347">
        <f t="shared" si="10"/>
        <v>3664</v>
      </c>
      <c r="N969" s="347">
        <f t="shared" si="11"/>
        <v>1559.7338829999999</v>
      </c>
    </row>
    <row r="970" spans="2:14" s="340" customFormat="1" ht="12.75">
      <c r="B970" s="345">
        <f t="shared" si="8"/>
        <v>38322</v>
      </c>
      <c r="C970" s="346"/>
      <c r="D970" s="347">
        <v>3428</v>
      </c>
      <c r="E970" s="347">
        <v>1534.3873589999998</v>
      </c>
      <c r="F970" s="347"/>
      <c r="G970" s="345">
        <f t="shared" si="13"/>
        <v>38322</v>
      </c>
      <c r="H970" s="346"/>
      <c r="I970" s="347">
        <v>184</v>
      </c>
      <c r="J970" s="347">
        <v>58.889211</v>
      </c>
      <c r="K970" s="338"/>
      <c r="L970" s="345">
        <f t="shared" si="12"/>
        <v>38322</v>
      </c>
      <c r="M970" s="347">
        <f t="shared" si="10"/>
        <v>3612</v>
      </c>
      <c r="N970" s="347">
        <f t="shared" si="11"/>
        <v>1593.2765699999998</v>
      </c>
    </row>
    <row r="971" spans="2:14" s="340" customFormat="1" ht="12.75">
      <c r="B971" s="345">
        <f t="shared" si="8"/>
        <v>38353</v>
      </c>
      <c r="C971" s="346"/>
      <c r="D971" s="347">
        <f aca="true" t="shared" si="14" ref="D971:E990">+D42</f>
        <v>3391</v>
      </c>
      <c r="E971" s="347">
        <f t="shared" si="14"/>
        <v>1523.700835</v>
      </c>
      <c r="F971" s="347"/>
      <c r="G971" s="345">
        <f t="shared" si="13"/>
        <v>38353</v>
      </c>
      <c r="H971" s="346"/>
      <c r="I971" s="347">
        <f aca="true" t="shared" si="15" ref="I971:I1002">+D458</f>
        <v>183</v>
      </c>
      <c r="J971" s="347">
        <f aca="true" t="shared" si="16" ref="J971:J1002">+E458</f>
        <v>48.068175</v>
      </c>
      <c r="K971" s="338"/>
      <c r="L971" s="345">
        <f t="shared" si="12"/>
        <v>38353</v>
      </c>
      <c r="M971" s="347">
        <f t="shared" si="10"/>
        <v>3574</v>
      </c>
      <c r="N971" s="347">
        <f t="shared" si="11"/>
        <v>1571.76901</v>
      </c>
    </row>
    <row r="972" spans="2:14" s="340" customFormat="1" ht="12.75">
      <c r="B972" s="345">
        <f t="shared" si="8"/>
        <v>38384</v>
      </c>
      <c r="C972" s="346"/>
      <c r="D972" s="347">
        <f t="shared" si="14"/>
        <v>3358</v>
      </c>
      <c r="E972" s="347">
        <f t="shared" si="14"/>
        <v>1504.2204590000001</v>
      </c>
      <c r="F972" s="347"/>
      <c r="G972" s="345">
        <f t="shared" si="13"/>
        <v>38384</v>
      </c>
      <c r="H972" s="346"/>
      <c r="I972" s="347">
        <f t="shared" si="15"/>
        <v>179</v>
      </c>
      <c r="J972" s="347">
        <f t="shared" si="16"/>
        <v>48.412014</v>
      </c>
      <c r="K972" s="338"/>
      <c r="L972" s="345">
        <f t="shared" si="12"/>
        <v>38384</v>
      </c>
      <c r="M972" s="347">
        <f t="shared" si="10"/>
        <v>3537</v>
      </c>
      <c r="N972" s="347">
        <f t="shared" si="11"/>
        <v>1552.6324730000001</v>
      </c>
    </row>
    <row r="973" spans="2:14" s="340" customFormat="1" ht="12.75">
      <c r="B973" s="345">
        <f t="shared" si="8"/>
        <v>38412</v>
      </c>
      <c r="C973" s="346"/>
      <c r="D973" s="347">
        <f t="shared" si="14"/>
        <v>3319</v>
      </c>
      <c r="E973" s="347">
        <f t="shared" si="14"/>
        <v>1518.607092</v>
      </c>
      <c r="F973" s="347"/>
      <c r="G973" s="345">
        <f t="shared" si="13"/>
        <v>38412</v>
      </c>
      <c r="H973" s="346"/>
      <c r="I973" s="347">
        <f t="shared" si="15"/>
        <v>177</v>
      </c>
      <c r="J973" s="347">
        <f t="shared" si="16"/>
        <v>50.006316</v>
      </c>
      <c r="K973" s="338"/>
      <c r="L973" s="345">
        <f t="shared" si="12"/>
        <v>38412</v>
      </c>
      <c r="M973" s="347">
        <f t="shared" si="10"/>
        <v>3496</v>
      </c>
      <c r="N973" s="347">
        <f t="shared" si="11"/>
        <v>1568.613408</v>
      </c>
    </row>
    <row r="974" spans="2:14" s="340" customFormat="1" ht="12.75">
      <c r="B974" s="345">
        <f aca="true" t="shared" si="17" ref="B974:B1005">+B45</f>
        <v>38443</v>
      </c>
      <c r="C974" s="346"/>
      <c r="D974" s="347">
        <f t="shared" si="14"/>
        <v>3289</v>
      </c>
      <c r="E974" s="347">
        <f t="shared" si="14"/>
        <v>1520.8059600000001</v>
      </c>
      <c r="F974" s="347"/>
      <c r="G974" s="345">
        <f t="shared" si="13"/>
        <v>38443</v>
      </c>
      <c r="H974" s="346"/>
      <c r="I974" s="347">
        <f t="shared" si="15"/>
        <v>176</v>
      </c>
      <c r="J974" s="347">
        <f t="shared" si="16"/>
        <v>53.402138</v>
      </c>
      <c r="K974" s="338"/>
      <c r="L974" s="345">
        <f t="shared" si="12"/>
        <v>38443</v>
      </c>
      <c r="M974" s="347">
        <f aca="true" t="shared" si="18" ref="M974:M997">+D974+I974</f>
        <v>3465</v>
      </c>
      <c r="N974" s="347">
        <f aca="true" t="shared" si="19" ref="N974:N997">+E974+J974</f>
        <v>1574.208098</v>
      </c>
    </row>
    <row r="975" spans="2:14" s="340" customFormat="1" ht="12.75">
      <c r="B975" s="345">
        <f t="shared" si="17"/>
        <v>38473</v>
      </c>
      <c r="C975" s="346"/>
      <c r="D975" s="347">
        <f t="shared" si="14"/>
        <v>3261</v>
      </c>
      <c r="E975" s="347">
        <f t="shared" si="14"/>
        <v>1520.6499410000001</v>
      </c>
      <c r="F975" s="347"/>
      <c r="G975" s="345">
        <f t="shared" si="13"/>
        <v>38473</v>
      </c>
      <c r="H975" s="346"/>
      <c r="I975" s="347">
        <f t="shared" si="15"/>
        <v>174</v>
      </c>
      <c r="J975" s="347">
        <f t="shared" si="16"/>
        <v>53.017184</v>
      </c>
      <c r="K975" s="338"/>
      <c r="L975" s="345">
        <f t="shared" si="12"/>
        <v>38473</v>
      </c>
      <c r="M975" s="347">
        <f t="shared" si="18"/>
        <v>3435</v>
      </c>
      <c r="N975" s="347">
        <f t="shared" si="19"/>
        <v>1573.6671250000002</v>
      </c>
    </row>
    <row r="976" spans="2:14" s="340" customFormat="1" ht="12.75">
      <c r="B976" s="345">
        <f t="shared" si="17"/>
        <v>38504</v>
      </c>
      <c r="C976" s="346"/>
      <c r="D976" s="347">
        <f t="shared" si="14"/>
        <v>3237</v>
      </c>
      <c r="E976" s="347">
        <f t="shared" si="14"/>
        <v>1527.21994</v>
      </c>
      <c r="F976" s="347"/>
      <c r="G976" s="345">
        <f t="shared" si="13"/>
        <v>38504</v>
      </c>
      <c r="H976" s="346"/>
      <c r="I976" s="347">
        <f t="shared" si="15"/>
        <v>173</v>
      </c>
      <c r="J976" s="347">
        <f t="shared" si="16"/>
        <v>53.509863</v>
      </c>
      <c r="K976" s="338"/>
      <c r="L976" s="345">
        <f t="shared" si="12"/>
        <v>38504</v>
      </c>
      <c r="M976" s="347">
        <f t="shared" si="18"/>
        <v>3410</v>
      </c>
      <c r="N976" s="347">
        <f t="shared" si="19"/>
        <v>1580.729803</v>
      </c>
    </row>
    <row r="977" spans="2:14" s="340" customFormat="1" ht="12.75">
      <c r="B977" s="345">
        <f t="shared" si="17"/>
        <v>38534</v>
      </c>
      <c r="C977" s="346"/>
      <c r="D977" s="347">
        <f t="shared" si="14"/>
        <v>3214</v>
      </c>
      <c r="E977" s="347">
        <f t="shared" si="14"/>
        <v>1525.6440790000001</v>
      </c>
      <c r="F977" s="347"/>
      <c r="G977" s="345">
        <f t="shared" si="13"/>
        <v>38534</v>
      </c>
      <c r="H977" s="346"/>
      <c r="I977" s="347">
        <f t="shared" si="15"/>
        <v>172</v>
      </c>
      <c r="J977" s="347">
        <f t="shared" si="16"/>
        <v>52.501708</v>
      </c>
      <c r="K977" s="338"/>
      <c r="L977" s="345">
        <f t="shared" si="12"/>
        <v>38534</v>
      </c>
      <c r="M977" s="347">
        <f t="shared" si="18"/>
        <v>3386</v>
      </c>
      <c r="N977" s="347">
        <f t="shared" si="19"/>
        <v>1578.1457870000002</v>
      </c>
    </row>
    <row r="978" spans="2:14" s="340" customFormat="1" ht="12.75">
      <c r="B978" s="345">
        <f t="shared" si="17"/>
        <v>38565</v>
      </c>
      <c r="C978" s="346"/>
      <c r="D978" s="347">
        <f t="shared" si="14"/>
        <v>3193</v>
      </c>
      <c r="E978" s="347">
        <f t="shared" si="14"/>
        <v>1496.0553850000001</v>
      </c>
      <c r="F978" s="347"/>
      <c r="G978" s="345">
        <f t="shared" si="13"/>
        <v>38565</v>
      </c>
      <c r="H978" s="346"/>
      <c r="I978" s="347">
        <f t="shared" si="15"/>
        <v>172</v>
      </c>
      <c r="J978" s="347">
        <f t="shared" si="16"/>
        <v>53.536135</v>
      </c>
      <c r="K978" s="338"/>
      <c r="L978" s="345">
        <f t="shared" si="12"/>
        <v>38565</v>
      </c>
      <c r="M978" s="347">
        <f t="shared" si="18"/>
        <v>3365</v>
      </c>
      <c r="N978" s="347">
        <f t="shared" si="19"/>
        <v>1549.5915200000002</v>
      </c>
    </row>
    <row r="979" spans="2:14" s="340" customFormat="1" ht="12.75">
      <c r="B979" s="345">
        <f t="shared" si="17"/>
        <v>38596</v>
      </c>
      <c r="C979" s="346"/>
      <c r="D979" s="347">
        <f t="shared" si="14"/>
        <v>3173</v>
      </c>
      <c r="E979" s="347">
        <f t="shared" si="14"/>
        <v>1442.829205</v>
      </c>
      <c r="F979" s="347"/>
      <c r="G979" s="345">
        <f t="shared" si="13"/>
        <v>38596</v>
      </c>
      <c r="H979" s="346"/>
      <c r="I979" s="347">
        <f t="shared" si="15"/>
        <v>171</v>
      </c>
      <c r="J979" s="347">
        <f t="shared" si="16"/>
        <v>51.095063</v>
      </c>
      <c r="K979" s="338"/>
      <c r="L979" s="345">
        <f t="shared" si="12"/>
        <v>38596</v>
      </c>
      <c r="M979" s="347">
        <f t="shared" si="18"/>
        <v>3344</v>
      </c>
      <c r="N979" s="347">
        <f t="shared" si="19"/>
        <v>1493.924268</v>
      </c>
    </row>
    <row r="980" spans="2:14" s="340" customFormat="1" ht="12.75">
      <c r="B980" s="345">
        <f t="shared" si="17"/>
        <v>38626</v>
      </c>
      <c r="C980" s="346"/>
      <c r="D980" s="347">
        <f t="shared" si="14"/>
        <v>3153</v>
      </c>
      <c r="E980" s="347">
        <f t="shared" si="14"/>
        <v>1447.95407</v>
      </c>
      <c r="F980" s="347"/>
      <c r="G980" s="345">
        <f t="shared" si="13"/>
        <v>38626</v>
      </c>
      <c r="H980" s="346"/>
      <c r="I980" s="347">
        <f t="shared" si="15"/>
        <v>171</v>
      </c>
      <c r="J980" s="347">
        <f t="shared" si="16"/>
        <v>51.37123</v>
      </c>
      <c r="K980" s="338"/>
      <c r="L980" s="345">
        <f t="shared" si="12"/>
        <v>38626</v>
      </c>
      <c r="M980" s="347">
        <f t="shared" si="18"/>
        <v>3324</v>
      </c>
      <c r="N980" s="347">
        <f t="shared" si="19"/>
        <v>1499.3253</v>
      </c>
    </row>
    <row r="981" spans="2:14" s="340" customFormat="1" ht="12.75">
      <c r="B981" s="345">
        <f t="shared" si="17"/>
        <v>38657</v>
      </c>
      <c r="C981" s="346"/>
      <c r="D981" s="347">
        <f t="shared" si="14"/>
        <v>3136</v>
      </c>
      <c r="E981" s="347">
        <f t="shared" si="14"/>
        <v>1413.2696349999999</v>
      </c>
      <c r="F981" s="347"/>
      <c r="G981" s="345">
        <f t="shared" si="13"/>
        <v>38657</v>
      </c>
      <c r="H981" s="346"/>
      <c r="I981" s="347">
        <f t="shared" si="15"/>
        <v>169</v>
      </c>
      <c r="J981" s="347">
        <f t="shared" si="16"/>
        <v>51.133171</v>
      </c>
      <c r="K981" s="338"/>
      <c r="L981" s="345">
        <f t="shared" si="12"/>
        <v>38657</v>
      </c>
      <c r="M981" s="347">
        <f t="shared" si="18"/>
        <v>3305</v>
      </c>
      <c r="N981" s="347">
        <f t="shared" si="19"/>
        <v>1464.4028059999998</v>
      </c>
    </row>
    <row r="982" spans="2:14" s="340" customFormat="1" ht="12.75">
      <c r="B982" s="345">
        <f t="shared" si="17"/>
        <v>38687</v>
      </c>
      <c r="C982" s="346"/>
      <c r="D982" s="347">
        <f t="shared" si="14"/>
        <v>3115</v>
      </c>
      <c r="E982" s="347">
        <f t="shared" si="14"/>
        <v>1431.098605</v>
      </c>
      <c r="F982" s="347"/>
      <c r="G982" s="345">
        <f t="shared" si="13"/>
        <v>38687</v>
      </c>
      <c r="H982" s="346"/>
      <c r="I982" s="347">
        <f t="shared" si="15"/>
        <v>169</v>
      </c>
      <c r="J982" s="347">
        <f t="shared" si="16"/>
        <v>49.487233</v>
      </c>
      <c r="K982" s="338"/>
      <c r="L982" s="345">
        <f t="shared" si="12"/>
        <v>38687</v>
      </c>
      <c r="M982" s="347">
        <f t="shared" si="18"/>
        <v>3284</v>
      </c>
      <c r="N982" s="347">
        <f t="shared" si="19"/>
        <v>1480.585838</v>
      </c>
    </row>
    <row r="983" spans="2:14" s="340" customFormat="1" ht="12.75">
      <c r="B983" s="345">
        <f t="shared" si="17"/>
        <v>38718</v>
      </c>
      <c r="C983" s="346"/>
      <c r="D983" s="347">
        <f t="shared" si="14"/>
        <v>3094</v>
      </c>
      <c r="E983" s="347">
        <f t="shared" si="14"/>
        <v>1432.773473</v>
      </c>
      <c r="F983" s="347"/>
      <c r="G983" s="345">
        <f t="shared" si="13"/>
        <v>38718</v>
      </c>
      <c r="H983" s="346"/>
      <c r="I983" s="347">
        <f t="shared" si="15"/>
        <v>168</v>
      </c>
      <c r="J983" s="347">
        <f t="shared" si="16"/>
        <v>50.196109</v>
      </c>
      <c r="K983" s="338"/>
      <c r="L983" s="345">
        <f t="shared" si="12"/>
        <v>38718</v>
      </c>
      <c r="M983" s="347">
        <f t="shared" si="18"/>
        <v>3262</v>
      </c>
      <c r="N983" s="347">
        <f t="shared" si="19"/>
        <v>1482.969582</v>
      </c>
    </row>
    <row r="984" spans="2:14" s="340" customFormat="1" ht="12.75">
      <c r="B984" s="345">
        <f t="shared" si="17"/>
        <v>38749</v>
      </c>
      <c r="C984" s="346"/>
      <c r="D984" s="347">
        <f t="shared" si="14"/>
        <v>3061</v>
      </c>
      <c r="E984" s="347">
        <f t="shared" si="14"/>
        <v>1385.459018</v>
      </c>
      <c r="F984" s="347"/>
      <c r="G984" s="345">
        <f t="shared" si="13"/>
        <v>38749</v>
      </c>
      <c r="H984" s="346"/>
      <c r="I984" s="347">
        <f t="shared" si="15"/>
        <v>168</v>
      </c>
      <c r="J984" s="347">
        <f t="shared" si="16"/>
        <v>50.720714</v>
      </c>
      <c r="K984" s="338"/>
      <c r="L984" s="345">
        <f t="shared" si="12"/>
        <v>38749</v>
      </c>
      <c r="M984" s="347">
        <f t="shared" si="18"/>
        <v>3229</v>
      </c>
      <c r="N984" s="347">
        <f t="shared" si="19"/>
        <v>1436.179732</v>
      </c>
    </row>
    <row r="985" spans="2:14" s="340" customFormat="1" ht="12.75">
      <c r="B985" s="345">
        <f t="shared" si="17"/>
        <v>38777</v>
      </c>
      <c r="C985" s="346"/>
      <c r="D985" s="347">
        <f t="shared" si="14"/>
        <v>3044</v>
      </c>
      <c r="E985" s="347">
        <f t="shared" si="14"/>
        <v>1403.3682649999998</v>
      </c>
      <c r="F985" s="347"/>
      <c r="G985" s="345">
        <f t="shared" si="13"/>
        <v>38777</v>
      </c>
      <c r="H985" s="346"/>
      <c r="I985" s="347">
        <f t="shared" si="15"/>
        <v>168</v>
      </c>
      <c r="J985" s="347">
        <f t="shared" si="16"/>
        <v>52.246136</v>
      </c>
      <c r="K985" s="338"/>
      <c r="L985" s="345">
        <f t="shared" si="12"/>
        <v>38777</v>
      </c>
      <c r="M985" s="347">
        <f t="shared" si="18"/>
        <v>3212</v>
      </c>
      <c r="N985" s="347">
        <f t="shared" si="19"/>
        <v>1455.6144009999998</v>
      </c>
    </row>
    <row r="986" spans="2:14" s="340" customFormat="1" ht="12.75">
      <c r="B986" s="345">
        <f t="shared" si="17"/>
        <v>38808</v>
      </c>
      <c r="C986" s="346"/>
      <c r="D986" s="347">
        <f t="shared" si="14"/>
        <v>3025</v>
      </c>
      <c r="E986" s="347">
        <f t="shared" si="14"/>
        <v>1414.247737</v>
      </c>
      <c r="F986" s="347"/>
      <c r="G986" s="345">
        <f t="shared" si="13"/>
        <v>38808</v>
      </c>
      <c r="H986" s="346"/>
      <c r="I986" s="347">
        <f t="shared" si="15"/>
        <v>168</v>
      </c>
      <c r="J986" s="347">
        <f t="shared" si="16"/>
        <v>54.222673</v>
      </c>
      <c r="K986" s="338"/>
      <c r="L986" s="345">
        <f t="shared" si="12"/>
        <v>38808</v>
      </c>
      <c r="M986" s="347">
        <f t="shared" si="18"/>
        <v>3193</v>
      </c>
      <c r="N986" s="347">
        <f t="shared" si="19"/>
        <v>1468.47041</v>
      </c>
    </row>
    <row r="987" spans="2:14" s="340" customFormat="1" ht="12.75">
      <c r="B987" s="345">
        <f t="shared" si="17"/>
        <v>38838</v>
      </c>
      <c r="C987" s="346"/>
      <c r="D987" s="347">
        <f t="shared" si="14"/>
        <v>2995</v>
      </c>
      <c r="E987" s="347">
        <f t="shared" si="14"/>
        <v>1385.8052710000002</v>
      </c>
      <c r="F987" s="347"/>
      <c r="G987" s="345">
        <f t="shared" si="13"/>
        <v>38838</v>
      </c>
      <c r="H987" s="346"/>
      <c r="I987" s="347">
        <f t="shared" si="15"/>
        <v>167</v>
      </c>
      <c r="J987" s="347">
        <f t="shared" si="16"/>
        <v>54.723964</v>
      </c>
      <c r="K987" s="338"/>
      <c r="L987" s="345">
        <f t="shared" si="12"/>
        <v>38838</v>
      </c>
      <c r="M987" s="347">
        <f t="shared" si="18"/>
        <v>3162</v>
      </c>
      <c r="N987" s="347">
        <f t="shared" si="19"/>
        <v>1440.5292350000002</v>
      </c>
    </row>
    <row r="988" spans="2:14" s="340" customFormat="1" ht="12.75">
      <c r="B988" s="345">
        <f t="shared" si="17"/>
        <v>38869</v>
      </c>
      <c r="C988" s="346"/>
      <c r="D988" s="347">
        <f t="shared" si="14"/>
        <v>2981</v>
      </c>
      <c r="E988" s="347">
        <f t="shared" si="14"/>
        <v>1378.1772979999998</v>
      </c>
      <c r="F988" s="347"/>
      <c r="G988" s="345">
        <f t="shared" si="13"/>
        <v>38869</v>
      </c>
      <c r="H988" s="346"/>
      <c r="I988" s="347">
        <f t="shared" si="15"/>
        <v>166</v>
      </c>
      <c r="J988" s="347">
        <f t="shared" si="16"/>
        <v>55.872149</v>
      </c>
      <c r="K988" s="338"/>
      <c r="L988" s="345">
        <f t="shared" si="12"/>
        <v>38869</v>
      </c>
      <c r="M988" s="347">
        <f t="shared" si="18"/>
        <v>3147</v>
      </c>
      <c r="N988" s="347">
        <f t="shared" si="19"/>
        <v>1434.0494469999999</v>
      </c>
    </row>
    <row r="989" spans="2:14" s="340" customFormat="1" ht="12.75">
      <c r="B989" s="345">
        <f t="shared" si="17"/>
        <v>38899</v>
      </c>
      <c r="C989" s="346"/>
      <c r="D989" s="347">
        <f t="shared" si="14"/>
        <v>2959</v>
      </c>
      <c r="E989" s="347">
        <f t="shared" si="14"/>
        <v>1373.793671</v>
      </c>
      <c r="F989" s="347"/>
      <c r="G989" s="345">
        <f t="shared" si="13"/>
        <v>38899</v>
      </c>
      <c r="H989" s="346"/>
      <c r="I989" s="347">
        <f t="shared" si="15"/>
        <v>165</v>
      </c>
      <c r="J989" s="347">
        <f t="shared" si="16"/>
        <v>57.210332</v>
      </c>
      <c r="K989" s="338"/>
      <c r="L989" s="345">
        <f t="shared" si="12"/>
        <v>38899</v>
      </c>
      <c r="M989" s="347">
        <f t="shared" si="18"/>
        <v>3124</v>
      </c>
      <c r="N989" s="347">
        <f t="shared" si="19"/>
        <v>1431.004003</v>
      </c>
    </row>
    <row r="990" spans="2:14" s="340" customFormat="1" ht="12.75">
      <c r="B990" s="345">
        <f t="shared" si="17"/>
        <v>38930</v>
      </c>
      <c r="C990" s="346"/>
      <c r="D990" s="347">
        <f t="shared" si="14"/>
        <v>2935</v>
      </c>
      <c r="E990" s="347">
        <f t="shared" si="14"/>
        <v>1373.9266969999999</v>
      </c>
      <c r="F990" s="347"/>
      <c r="G990" s="345">
        <f t="shared" si="13"/>
        <v>38930</v>
      </c>
      <c r="H990" s="346"/>
      <c r="I990" s="347">
        <f t="shared" si="15"/>
        <v>165</v>
      </c>
      <c r="J990" s="347">
        <f t="shared" si="16"/>
        <v>58.011826</v>
      </c>
      <c r="K990" s="338"/>
      <c r="L990" s="345">
        <f t="shared" si="12"/>
        <v>38930</v>
      </c>
      <c r="M990" s="347">
        <f t="shared" si="18"/>
        <v>3100</v>
      </c>
      <c r="N990" s="347">
        <f t="shared" si="19"/>
        <v>1431.9385229999998</v>
      </c>
    </row>
    <row r="991" spans="2:14" s="340" customFormat="1" ht="12.75">
      <c r="B991" s="345">
        <f t="shared" si="17"/>
        <v>38961</v>
      </c>
      <c r="C991" s="346"/>
      <c r="D991" s="347">
        <f aca="true" t="shared" si="20" ref="D991:E1010">+D62</f>
        <v>2918</v>
      </c>
      <c r="E991" s="347">
        <f t="shared" si="20"/>
        <v>1360.2964319999999</v>
      </c>
      <c r="F991" s="347"/>
      <c r="G991" s="345">
        <f t="shared" si="13"/>
        <v>38961</v>
      </c>
      <c r="H991" s="347"/>
      <c r="I991" s="347">
        <f t="shared" si="15"/>
        <v>164</v>
      </c>
      <c r="J991" s="347">
        <f t="shared" si="16"/>
        <v>58.623474</v>
      </c>
      <c r="K991" s="338"/>
      <c r="L991" s="345">
        <f t="shared" si="12"/>
        <v>38961</v>
      </c>
      <c r="M991" s="347">
        <f t="shared" si="18"/>
        <v>3082</v>
      </c>
      <c r="N991" s="347">
        <f t="shared" si="19"/>
        <v>1418.9199059999999</v>
      </c>
    </row>
    <row r="992" spans="2:14" s="340" customFormat="1" ht="12.75">
      <c r="B992" s="345">
        <f t="shared" si="17"/>
        <v>38991</v>
      </c>
      <c r="C992" s="346"/>
      <c r="D992" s="347">
        <f t="shared" si="20"/>
        <v>2899</v>
      </c>
      <c r="E992" s="347">
        <f t="shared" si="20"/>
        <v>1352.200992</v>
      </c>
      <c r="F992" s="347"/>
      <c r="G992" s="345">
        <f t="shared" si="13"/>
        <v>38991</v>
      </c>
      <c r="H992" s="347"/>
      <c r="I992" s="347">
        <f t="shared" si="15"/>
        <v>164</v>
      </c>
      <c r="J992" s="347">
        <f t="shared" si="16"/>
        <v>59.59472100000001</v>
      </c>
      <c r="K992" s="338"/>
      <c r="L992" s="345">
        <f t="shared" si="12"/>
        <v>38991</v>
      </c>
      <c r="M992" s="347">
        <f t="shared" si="18"/>
        <v>3063</v>
      </c>
      <c r="N992" s="347">
        <f t="shared" si="19"/>
        <v>1411.795713</v>
      </c>
    </row>
    <row r="993" spans="2:14" s="340" customFormat="1" ht="12.75">
      <c r="B993" s="345">
        <f t="shared" si="17"/>
        <v>39022</v>
      </c>
      <c r="C993" s="346"/>
      <c r="D993" s="347">
        <f t="shared" si="20"/>
        <v>2880</v>
      </c>
      <c r="E993" s="347">
        <f t="shared" si="20"/>
        <v>1312.8207899999998</v>
      </c>
      <c r="F993" s="347"/>
      <c r="G993" s="345">
        <f t="shared" si="13"/>
        <v>39022</v>
      </c>
      <c r="H993" s="347"/>
      <c r="I993" s="347">
        <f t="shared" si="15"/>
        <v>164</v>
      </c>
      <c r="J993" s="347">
        <f t="shared" si="16"/>
        <v>58.817665000000005</v>
      </c>
      <c r="K993" s="338"/>
      <c r="L993" s="345">
        <f t="shared" si="12"/>
        <v>39022</v>
      </c>
      <c r="M993" s="347">
        <f t="shared" si="18"/>
        <v>3044</v>
      </c>
      <c r="N993" s="347">
        <f t="shared" si="19"/>
        <v>1371.6384549999998</v>
      </c>
    </row>
    <row r="994" spans="2:14" s="340" customFormat="1" ht="12.75">
      <c r="B994" s="345">
        <f t="shared" si="17"/>
        <v>39052</v>
      </c>
      <c r="C994" s="346"/>
      <c r="D994" s="347">
        <f t="shared" si="20"/>
        <v>2863</v>
      </c>
      <c r="E994" s="347">
        <f t="shared" si="20"/>
        <v>1284.054539</v>
      </c>
      <c r="F994" s="347"/>
      <c r="G994" s="345">
        <f t="shared" si="13"/>
        <v>39052</v>
      </c>
      <c r="H994" s="347"/>
      <c r="I994" s="347">
        <f t="shared" si="15"/>
        <v>164</v>
      </c>
      <c r="J994" s="347">
        <f t="shared" si="16"/>
        <v>59.002263</v>
      </c>
      <c r="K994" s="338"/>
      <c r="L994" s="345">
        <f t="shared" si="12"/>
        <v>39052</v>
      </c>
      <c r="M994" s="347">
        <f t="shared" si="18"/>
        <v>3027</v>
      </c>
      <c r="N994" s="347">
        <f t="shared" si="19"/>
        <v>1343.056802</v>
      </c>
    </row>
    <row r="995" spans="2:14" s="340" customFormat="1" ht="12.75">
      <c r="B995" s="345">
        <f t="shared" si="17"/>
        <v>39083</v>
      </c>
      <c r="C995" s="346"/>
      <c r="D995" s="347">
        <f t="shared" si="20"/>
        <v>2853</v>
      </c>
      <c r="E995" s="347">
        <f t="shared" si="20"/>
        <v>1275.220669</v>
      </c>
      <c r="F995" s="347"/>
      <c r="G995" s="345">
        <f t="shared" si="13"/>
        <v>39083</v>
      </c>
      <c r="H995" s="347"/>
      <c r="I995" s="347">
        <f t="shared" si="15"/>
        <v>163</v>
      </c>
      <c r="J995" s="347">
        <f t="shared" si="16"/>
        <v>53.461423</v>
      </c>
      <c r="K995" s="338"/>
      <c r="L995" s="345">
        <f t="shared" si="12"/>
        <v>39083</v>
      </c>
      <c r="M995" s="347">
        <f t="shared" si="18"/>
        <v>3016</v>
      </c>
      <c r="N995" s="347">
        <f t="shared" si="19"/>
        <v>1328.682092</v>
      </c>
    </row>
    <row r="996" spans="2:14" s="340" customFormat="1" ht="12.75">
      <c r="B996" s="345">
        <f t="shared" si="17"/>
        <v>39114</v>
      </c>
      <c r="C996" s="346"/>
      <c r="D996" s="347">
        <f t="shared" si="20"/>
        <v>2846</v>
      </c>
      <c r="E996" s="347">
        <f t="shared" si="20"/>
        <v>1270.828854</v>
      </c>
      <c r="F996" s="347"/>
      <c r="G996" s="345">
        <f t="shared" si="13"/>
        <v>39114</v>
      </c>
      <c r="H996" s="347"/>
      <c r="I996" s="347">
        <f t="shared" si="15"/>
        <v>163</v>
      </c>
      <c r="J996" s="347">
        <f t="shared" si="16"/>
        <v>54.247681</v>
      </c>
      <c r="K996" s="338"/>
      <c r="L996" s="345">
        <f t="shared" si="12"/>
        <v>39114</v>
      </c>
      <c r="M996" s="347">
        <f t="shared" si="18"/>
        <v>3009</v>
      </c>
      <c r="N996" s="347">
        <f t="shared" si="19"/>
        <v>1325.0765350000001</v>
      </c>
    </row>
    <row r="997" spans="2:14" s="340" customFormat="1" ht="12.75">
      <c r="B997" s="345">
        <f t="shared" si="17"/>
        <v>39142</v>
      </c>
      <c r="C997" s="346"/>
      <c r="D997" s="347">
        <f t="shared" si="20"/>
        <v>2817</v>
      </c>
      <c r="E997" s="347">
        <f t="shared" si="20"/>
        <v>1267.6265199999998</v>
      </c>
      <c r="F997" s="347"/>
      <c r="G997" s="345">
        <f t="shared" si="13"/>
        <v>39142</v>
      </c>
      <c r="H997" s="347"/>
      <c r="I997" s="347">
        <f t="shared" si="15"/>
        <v>161</v>
      </c>
      <c r="J997" s="347">
        <f t="shared" si="16"/>
        <v>53.38316</v>
      </c>
      <c r="K997" s="338"/>
      <c r="L997" s="345">
        <f t="shared" si="12"/>
        <v>39142</v>
      </c>
      <c r="M997" s="347">
        <f t="shared" si="18"/>
        <v>2978</v>
      </c>
      <c r="N997" s="347">
        <f t="shared" si="19"/>
        <v>1321.00968</v>
      </c>
    </row>
    <row r="998" spans="2:14" s="340" customFormat="1" ht="12.75">
      <c r="B998" s="345">
        <f t="shared" si="17"/>
        <v>39173</v>
      </c>
      <c r="C998" s="346"/>
      <c r="D998" s="347">
        <f t="shared" si="20"/>
        <v>2809</v>
      </c>
      <c r="E998" s="347">
        <f t="shared" si="20"/>
        <v>1279.677655</v>
      </c>
      <c r="F998" s="347"/>
      <c r="G998" s="345">
        <f t="shared" si="13"/>
        <v>39173</v>
      </c>
      <c r="H998" s="347"/>
      <c r="I998" s="347">
        <f t="shared" si="15"/>
        <v>160</v>
      </c>
      <c r="J998" s="347">
        <f t="shared" si="16"/>
        <v>56.724635</v>
      </c>
      <c r="K998" s="338"/>
      <c r="L998" s="345">
        <f t="shared" si="12"/>
        <v>39173</v>
      </c>
      <c r="M998" s="347">
        <f aca="true" t="shared" si="21" ref="M998:N1003">+D998+I998</f>
        <v>2969</v>
      </c>
      <c r="N998" s="347">
        <f t="shared" si="21"/>
        <v>1336.40229</v>
      </c>
    </row>
    <row r="999" spans="2:14" s="340" customFormat="1" ht="12.75">
      <c r="B999" s="345">
        <f t="shared" si="17"/>
        <v>39203</v>
      </c>
      <c r="C999" s="346"/>
      <c r="D999" s="347">
        <f t="shared" si="20"/>
        <v>2803</v>
      </c>
      <c r="E999" s="347">
        <f t="shared" si="20"/>
        <v>1277.887888</v>
      </c>
      <c r="F999" s="347"/>
      <c r="G999" s="345">
        <f t="shared" si="13"/>
        <v>39203</v>
      </c>
      <c r="H999" s="347"/>
      <c r="I999" s="347">
        <f t="shared" si="15"/>
        <v>160</v>
      </c>
      <c r="J999" s="347">
        <f t="shared" si="16"/>
        <v>57.185895</v>
      </c>
      <c r="K999" s="338"/>
      <c r="L999" s="345">
        <f t="shared" si="12"/>
        <v>39203</v>
      </c>
      <c r="M999" s="347">
        <f t="shared" si="21"/>
        <v>2963</v>
      </c>
      <c r="N999" s="347">
        <f t="shared" si="21"/>
        <v>1335.073783</v>
      </c>
    </row>
    <row r="1000" spans="2:14" s="340" customFormat="1" ht="12.75">
      <c r="B1000" s="345">
        <f t="shared" si="17"/>
        <v>39234</v>
      </c>
      <c r="C1000" s="346"/>
      <c r="D1000" s="347">
        <f t="shared" si="20"/>
        <v>2790</v>
      </c>
      <c r="E1000" s="347">
        <f t="shared" si="20"/>
        <v>1278.749409</v>
      </c>
      <c r="F1000" s="347"/>
      <c r="G1000" s="345">
        <f t="shared" si="13"/>
        <v>39234</v>
      </c>
      <c r="H1000" s="347"/>
      <c r="I1000" s="347">
        <f t="shared" si="15"/>
        <v>160</v>
      </c>
      <c r="J1000" s="347">
        <f t="shared" si="16"/>
        <v>56.847848</v>
      </c>
      <c r="K1000" s="338"/>
      <c r="L1000" s="345">
        <f t="shared" si="12"/>
        <v>39234</v>
      </c>
      <c r="M1000" s="347">
        <f t="shared" si="21"/>
        <v>2950</v>
      </c>
      <c r="N1000" s="347">
        <f t="shared" si="21"/>
        <v>1335.597257</v>
      </c>
    </row>
    <row r="1001" spans="2:14" s="340" customFormat="1" ht="12.75">
      <c r="B1001" s="345">
        <f t="shared" si="17"/>
        <v>39264</v>
      </c>
      <c r="C1001" s="346"/>
      <c r="D1001" s="347">
        <f t="shared" si="20"/>
        <v>2783</v>
      </c>
      <c r="E1001" s="347">
        <f t="shared" si="20"/>
        <v>1261.071018</v>
      </c>
      <c r="F1001" s="347"/>
      <c r="G1001" s="345">
        <f t="shared" si="13"/>
        <v>39264</v>
      </c>
      <c r="H1001" s="347"/>
      <c r="I1001" s="347">
        <f t="shared" si="15"/>
        <v>159</v>
      </c>
      <c r="J1001" s="347">
        <f t="shared" si="16"/>
        <v>57.927463</v>
      </c>
      <c r="K1001" s="338"/>
      <c r="L1001" s="345">
        <f t="shared" si="12"/>
        <v>39264</v>
      </c>
      <c r="M1001" s="347">
        <f t="shared" si="21"/>
        <v>2942</v>
      </c>
      <c r="N1001" s="347">
        <f t="shared" si="21"/>
        <v>1318.998481</v>
      </c>
    </row>
    <row r="1002" spans="2:14" s="340" customFormat="1" ht="12.75">
      <c r="B1002" s="345">
        <f t="shared" si="17"/>
        <v>39295</v>
      </c>
      <c r="C1002" s="346"/>
      <c r="D1002" s="347">
        <f t="shared" si="20"/>
        <v>2779</v>
      </c>
      <c r="E1002" s="347">
        <f t="shared" si="20"/>
        <v>1245.3404</v>
      </c>
      <c r="F1002" s="347"/>
      <c r="G1002" s="345">
        <f t="shared" si="13"/>
        <v>39295</v>
      </c>
      <c r="H1002" s="347"/>
      <c r="I1002" s="347">
        <f t="shared" si="15"/>
        <v>158</v>
      </c>
      <c r="J1002" s="347">
        <f t="shared" si="16"/>
        <v>58.725212</v>
      </c>
      <c r="K1002" s="338"/>
      <c r="L1002" s="345">
        <f t="shared" si="12"/>
        <v>39295</v>
      </c>
      <c r="M1002" s="347">
        <f t="shared" si="21"/>
        <v>2937</v>
      </c>
      <c r="N1002" s="347">
        <f t="shared" si="21"/>
        <v>1304.065612</v>
      </c>
    </row>
    <row r="1003" spans="2:15" s="340" customFormat="1" ht="12.75">
      <c r="B1003" s="345">
        <f t="shared" si="17"/>
        <v>39326</v>
      </c>
      <c r="C1003" s="348"/>
      <c r="D1003" s="347">
        <f t="shared" si="20"/>
        <v>2769</v>
      </c>
      <c r="E1003" s="347">
        <f t="shared" si="20"/>
        <v>1250.455662</v>
      </c>
      <c r="F1003" s="339"/>
      <c r="G1003" s="345">
        <f t="shared" si="13"/>
        <v>39326</v>
      </c>
      <c r="H1003" s="346"/>
      <c r="I1003" s="347">
        <f aca="true" t="shared" si="22" ref="I1003:I1034">+D490</f>
        <v>158</v>
      </c>
      <c r="J1003" s="347">
        <f aca="true" t="shared" si="23" ref="J1003:J1034">+E490</f>
        <v>58.457601</v>
      </c>
      <c r="K1003" s="338"/>
      <c r="L1003" s="345">
        <f t="shared" si="12"/>
        <v>39326</v>
      </c>
      <c r="M1003" s="347">
        <f t="shared" si="21"/>
        <v>2927</v>
      </c>
      <c r="N1003" s="347">
        <f t="shared" si="21"/>
        <v>1308.9132630000001</v>
      </c>
      <c r="O1003" s="347"/>
    </row>
    <row r="1004" spans="2:15" s="340" customFormat="1" ht="12.75">
      <c r="B1004" s="345">
        <f t="shared" si="17"/>
        <v>39356</v>
      </c>
      <c r="C1004" s="348"/>
      <c r="D1004" s="347">
        <f t="shared" si="20"/>
        <v>2760</v>
      </c>
      <c r="E1004" s="347">
        <f t="shared" si="20"/>
        <v>1258.078625</v>
      </c>
      <c r="F1004" s="339"/>
      <c r="G1004" s="345">
        <f t="shared" si="13"/>
        <v>39356</v>
      </c>
      <c r="H1004" s="346"/>
      <c r="I1004" s="347">
        <f t="shared" si="22"/>
        <v>158</v>
      </c>
      <c r="J1004" s="347">
        <f t="shared" si="23"/>
        <v>58.882762</v>
      </c>
      <c r="K1004" s="338"/>
      <c r="L1004" s="345">
        <f t="shared" si="12"/>
        <v>39356</v>
      </c>
      <c r="M1004" s="347">
        <f aca="true" t="shared" si="24" ref="M1004:N1006">+D1004+I1004</f>
        <v>2918</v>
      </c>
      <c r="N1004" s="347">
        <f t="shared" si="24"/>
        <v>1316.961387</v>
      </c>
      <c r="O1004" s="347"/>
    </row>
    <row r="1005" spans="2:15" s="340" customFormat="1" ht="12.75">
      <c r="B1005" s="345">
        <f t="shared" si="17"/>
        <v>39387</v>
      </c>
      <c r="C1005" s="348"/>
      <c r="D1005" s="347">
        <f t="shared" si="20"/>
        <v>2745</v>
      </c>
      <c r="E1005" s="347">
        <f t="shared" si="20"/>
        <v>1248.888631</v>
      </c>
      <c r="F1005" s="339"/>
      <c r="G1005" s="345">
        <f t="shared" si="13"/>
        <v>39387</v>
      </c>
      <c r="H1005" s="346"/>
      <c r="I1005" s="347">
        <f t="shared" si="22"/>
        <v>157</v>
      </c>
      <c r="J1005" s="347">
        <f t="shared" si="23"/>
        <v>54.662512</v>
      </c>
      <c r="K1005" s="338"/>
      <c r="L1005" s="345">
        <f t="shared" si="12"/>
        <v>39387</v>
      </c>
      <c r="M1005" s="347">
        <f t="shared" si="24"/>
        <v>2902</v>
      </c>
      <c r="N1005" s="347">
        <f t="shared" si="24"/>
        <v>1303.5511430000001</v>
      </c>
      <c r="O1005" s="347"/>
    </row>
    <row r="1006" spans="2:15" s="340" customFormat="1" ht="12.75">
      <c r="B1006" s="345">
        <f aca="true" t="shared" si="25" ref="B1006:B1037">+B77</f>
        <v>39417</v>
      </c>
      <c r="C1006" s="348"/>
      <c r="D1006" s="347">
        <f t="shared" si="20"/>
        <v>2736</v>
      </c>
      <c r="E1006" s="347">
        <f t="shared" si="20"/>
        <v>1262.292081</v>
      </c>
      <c r="F1006" s="339"/>
      <c r="G1006" s="345">
        <f t="shared" si="13"/>
        <v>39417</v>
      </c>
      <c r="H1006" s="346"/>
      <c r="I1006" s="347">
        <f t="shared" si="22"/>
        <v>157</v>
      </c>
      <c r="J1006" s="347">
        <f t="shared" si="23"/>
        <v>55.173668</v>
      </c>
      <c r="K1006" s="338"/>
      <c r="L1006" s="345">
        <f t="shared" si="12"/>
        <v>39417</v>
      </c>
      <c r="M1006" s="347">
        <f t="shared" si="24"/>
        <v>2893</v>
      </c>
      <c r="N1006" s="347">
        <f t="shared" si="24"/>
        <v>1317.465749</v>
      </c>
      <c r="O1006" s="347"/>
    </row>
    <row r="1007" spans="2:15" s="340" customFormat="1" ht="12.75">
      <c r="B1007" s="345">
        <f t="shared" si="25"/>
        <v>39448</v>
      </c>
      <c r="C1007" s="348"/>
      <c r="D1007" s="347">
        <f t="shared" si="20"/>
        <v>2723</v>
      </c>
      <c r="E1007" s="347">
        <f t="shared" si="20"/>
        <v>1252.038167</v>
      </c>
      <c r="F1007" s="339"/>
      <c r="G1007" s="345">
        <f t="shared" si="13"/>
        <v>39448</v>
      </c>
      <c r="H1007" s="346"/>
      <c r="I1007" s="347">
        <f t="shared" si="22"/>
        <v>157</v>
      </c>
      <c r="J1007" s="347">
        <f t="shared" si="23"/>
        <v>54.977854</v>
      </c>
      <c r="K1007" s="338"/>
      <c r="L1007" s="345">
        <f t="shared" si="12"/>
        <v>39448</v>
      </c>
      <c r="M1007" s="347">
        <f aca="true" t="shared" si="26" ref="M1007:N1009">+D1007+I1007</f>
        <v>2880</v>
      </c>
      <c r="N1007" s="347">
        <f t="shared" si="26"/>
        <v>1307.016021</v>
      </c>
      <c r="O1007" s="347"/>
    </row>
    <row r="1008" spans="1:14" s="340" customFormat="1" ht="12.75">
      <c r="A1008" s="347"/>
      <c r="B1008" s="345">
        <f t="shared" si="25"/>
        <v>39479</v>
      </c>
      <c r="C1008" s="347"/>
      <c r="D1008" s="347">
        <f t="shared" si="20"/>
        <v>2714</v>
      </c>
      <c r="E1008" s="347">
        <f t="shared" si="20"/>
        <v>1262.37979</v>
      </c>
      <c r="F1008" s="339"/>
      <c r="G1008" s="345">
        <f t="shared" si="13"/>
        <v>39479</v>
      </c>
      <c r="H1008" s="346"/>
      <c r="I1008" s="347">
        <f t="shared" si="22"/>
        <v>157</v>
      </c>
      <c r="J1008" s="347">
        <f t="shared" si="23"/>
        <v>55.598658</v>
      </c>
      <c r="K1008" s="338"/>
      <c r="L1008" s="345">
        <f t="shared" si="12"/>
        <v>39479</v>
      </c>
      <c r="M1008" s="347">
        <f t="shared" si="26"/>
        <v>2871</v>
      </c>
      <c r="N1008" s="347">
        <f t="shared" si="26"/>
        <v>1317.9784479999998</v>
      </c>
    </row>
    <row r="1009" spans="2:14" s="340" customFormat="1" ht="12.75">
      <c r="B1009" s="345">
        <f t="shared" si="25"/>
        <v>39508</v>
      </c>
      <c r="C1009" s="338"/>
      <c r="D1009" s="347">
        <f t="shared" si="20"/>
        <v>2709</v>
      </c>
      <c r="E1009" s="347">
        <f t="shared" si="20"/>
        <v>1274.181912</v>
      </c>
      <c r="F1009" s="339"/>
      <c r="G1009" s="345">
        <f t="shared" si="13"/>
        <v>39508</v>
      </c>
      <c r="H1009" s="346"/>
      <c r="I1009" s="347">
        <f t="shared" si="22"/>
        <v>157</v>
      </c>
      <c r="J1009" s="347">
        <f t="shared" si="23"/>
        <v>57.12345</v>
      </c>
      <c r="K1009" s="338"/>
      <c r="L1009" s="345">
        <f aca="true" t="shared" si="27" ref="L1009:L1015">+G1009</f>
        <v>39508</v>
      </c>
      <c r="M1009" s="347">
        <f t="shared" si="26"/>
        <v>2866</v>
      </c>
      <c r="N1009" s="347">
        <f t="shared" si="26"/>
        <v>1331.305362</v>
      </c>
    </row>
    <row r="1010" spans="2:14" s="340" customFormat="1" ht="12.75">
      <c r="B1010" s="345">
        <f t="shared" si="25"/>
        <v>39539</v>
      </c>
      <c r="C1010" s="338"/>
      <c r="D1010" s="347">
        <f t="shared" si="20"/>
        <v>2704</v>
      </c>
      <c r="E1010" s="347">
        <f t="shared" si="20"/>
        <v>1314.434417</v>
      </c>
      <c r="F1010" s="339"/>
      <c r="G1010" s="345">
        <f t="shared" si="13"/>
        <v>39539</v>
      </c>
      <c r="H1010" s="346"/>
      <c r="I1010" s="347">
        <f t="shared" si="22"/>
        <v>156</v>
      </c>
      <c r="J1010" s="347">
        <f t="shared" si="23"/>
        <v>60.819855</v>
      </c>
      <c r="K1010" s="338"/>
      <c r="L1010" s="345">
        <f t="shared" si="27"/>
        <v>39539</v>
      </c>
      <c r="M1010" s="347">
        <f aca="true" t="shared" si="28" ref="M1010:N1012">+D1010+I1010</f>
        <v>2860</v>
      </c>
      <c r="N1010" s="347">
        <f t="shared" si="28"/>
        <v>1375.254272</v>
      </c>
    </row>
    <row r="1011" spans="2:14" s="340" customFormat="1" ht="12.75">
      <c r="B1011" s="345">
        <f t="shared" si="25"/>
        <v>39569</v>
      </c>
      <c r="C1011" s="338"/>
      <c r="D1011" s="347">
        <f aca="true" t="shared" si="29" ref="D1011:E1030">+D82</f>
        <v>2698</v>
      </c>
      <c r="E1011" s="347">
        <f t="shared" si="29"/>
        <v>1336.294719</v>
      </c>
      <c r="F1011" s="339"/>
      <c r="G1011" s="345">
        <f t="shared" si="13"/>
        <v>39569</v>
      </c>
      <c r="H1011" s="346"/>
      <c r="I1011" s="347">
        <f t="shared" si="22"/>
        <v>156</v>
      </c>
      <c r="J1011" s="347">
        <f t="shared" si="23"/>
        <v>62.546869</v>
      </c>
      <c r="K1011" s="338"/>
      <c r="L1011" s="345">
        <f t="shared" si="27"/>
        <v>39569</v>
      </c>
      <c r="M1011" s="347">
        <f t="shared" si="28"/>
        <v>2854</v>
      </c>
      <c r="N1011" s="347">
        <f t="shared" si="28"/>
        <v>1398.841588</v>
      </c>
    </row>
    <row r="1012" spans="2:14" s="340" customFormat="1" ht="12.75">
      <c r="B1012" s="345">
        <f t="shared" si="25"/>
        <v>39600</v>
      </c>
      <c r="C1012" s="338"/>
      <c r="D1012" s="347">
        <f t="shared" si="29"/>
        <v>2691</v>
      </c>
      <c r="E1012" s="347">
        <f t="shared" si="29"/>
        <v>1280.681198</v>
      </c>
      <c r="F1012" s="339"/>
      <c r="G1012" s="345">
        <f t="shared" si="13"/>
        <v>39600</v>
      </c>
      <c r="H1012" s="346"/>
      <c r="I1012" s="347">
        <f t="shared" si="22"/>
        <v>156</v>
      </c>
      <c r="J1012" s="347">
        <f t="shared" si="23"/>
        <v>63.089764</v>
      </c>
      <c r="K1012" s="338"/>
      <c r="L1012" s="345">
        <f t="shared" si="27"/>
        <v>39600</v>
      </c>
      <c r="M1012" s="347">
        <f t="shared" si="28"/>
        <v>2847</v>
      </c>
      <c r="N1012" s="347">
        <f t="shared" si="28"/>
        <v>1343.770962</v>
      </c>
    </row>
    <row r="1013" spans="2:14" s="340" customFormat="1" ht="12.75">
      <c r="B1013" s="345">
        <f t="shared" si="25"/>
        <v>39630</v>
      </c>
      <c r="C1013" s="338"/>
      <c r="D1013" s="347">
        <f t="shared" si="29"/>
        <v>2682</v>
      </c>
      <c r="E1013" s="347">
        <f t="shared" si="29"/>
        <v>1310.046157</v>
      </c>
      <c r="F1013" s="339"/>
      <c r="G1013" s="345">
        <f t="shared" si="13"/>
        <v>39630</v>
      </c>
      <c r="H1013" s="346"/>
      <c r="I1013" s="347">
        <f t="shared" si="22"/>
        <v>154</v>
      </c>
      <c r="J1013" s="347">
        <f t="shared" si="23"/>
        <v>65.20128</v>
      </c>
      <c r="K1013" s="338"/>
      <c r="L1013" s="345">
        <f t="shared" si="27"/>
        <v>39630</v>
      </c>
      <c r="M1013" s="347">
        <f aca="true" t="shared" si="30" ref="M1013:N1015">+D1013+I1013</f>
        <v>2836</v>
      </c>
      <c r="N1013" s="347">
        <f t="shared" si="30"/>
        <v>1375.247437</v>
      </c>
    </row>
    <row r="1014" spans="2:14" s="340" customFormat="1" ht="12.75">
      <c r="B1014" s="345">
        <f t="shared" si="25"/>
        <v>39661</v>
      </c>
      <c r="C1014" s="338"/>
      <c r="D1014" s="347">
        <f t="shared" si="29"/>
        <v>2675</v>
      </c>
      <c r="E1014" s="347">
        <f t="shared" si="29"/>
        <v>1315.247784</v>
      </c>
      <c r="F1014" s="339"/>
      <c r="G1014" s="345">
        <f t="shared" si="13"/>
        <v>39661</v>
      </c>
      <c r="H1014" s="346"/>
      <c r="I1014" s="347">
        <f t="shared" si="22"/>
        <v>154</v>
      </c>
      <c r="J1014" s="347">
        <f t="shared" si="23"/>
        <v>64.361008</v>
      </c>
      <c r="K1014" s="338"/>
      <c r="L1014" s="345">
        <f t="shared" si="27"/>
        <v>39661</v>
      </c>
      <c r="M1014" s="347">
        <f t="shared" si="30"/>
        <v>2829</v>
      </c>
      <c r="N1014" s="347">
        <f t="shared" si="30"/>
        <v>1379.608792</v>
      </c>
    </row>
    <row r="1015" spans="2:14" s="340" customFormat="1" ht="12.75">
      <c r="B1015" s="345">
        <f t="shared" si="25"/>
        <v>39692</v>
      </c>
      <c r="C1015" s="338"/>
      <c r="D1015" s="347">
        <f t="shared" si="29"/>
        <v>2671</v>
      </c>
      <c r="E1015" s="347">
        <f t="shared" si="29"/>
        <v>1311.186456</v>
      </c>
      <c r="F1015" s="339"/>
      <c r="G1015" s="345">
        <f>+B1015</f>
        <v>39692</v>
      </c>
      <c r="H1015" s="346"/>
      <c r="I1015" s="347">
        <f t="shared" si="22"/>
        <v>154</v>
      </c>
      <c r="J1015" s="347">
        <f t="shared" si="23"/>
        <v>64.961378</v>
      </c>
      <c r="K1015" s="338"/>
      <c r="L1015" s="345">
        <f t="shared" si="27"/>
        <v>39692</v>
      </c>
      <c r="M1015" s="347">
        <f t="shared" si="30"/>
        <v>2825</v>
      </c>
      <c r="N1015" s="347">
        <f t="shared" si="30"/>
        <v>1376.1478339999999</v>
      </c>
    </row>
    <row r="1016" spans="2:14" s="340" customFormat="1" ht="12.75">
      <c r="B1016" s="345">
        <f t="shared" si="25"/>
        <v>39722</v>
      </c>
      <c r="C1016" s="338"/>
      <c r="D1016" s="347">
        <f t="shared" si="29"/>
        <v>2663</v>
      </c>
      <c r="E1016" s="347">
        <f t="shared" si="29"/>
        <v>1335.479833</v>
      </c>
      <c r="F1016" s="339"/>
      <c r="G1016" s="345">
        <f t="shared" si="13"/>
        <v>39722</v>
      </c>
      <c r="H1016" s="346"/>
      <c r="I1016" s="347">
        <f t="shared" si="22"/>
        <v>154</v>
      </c>
      <c r="J1016" s="347">
        <f t="shared" si="23"/>
        <v>66.354655</v>
      </c>
      <c r="K1016" s="338"/>
      <c r="L1016" s="345">
        <f aca="true" t="shared" si="31" ref="L1016:L1021">+G1016</f>
        <v>39722</v>
      </c>
      <c r="M1016" s="347">
        <f aca="true" t="shared" si="32" ref="M1016:N1018">+D1016+I1016</f>
        <v>2817</v>
      </c>
      <c r="N1016" s="347">
        <f t="shared" si="32"/>
        <v>1401.8344880000002</v>
      </c>
    </row>
    <row r="1017" spans="2:14" s="340" customFormat="1" ht="12.75">
      <c r="B1017" s="345">
        <f t="shared" si="25"/>
        <v>39753</v>
      </c>
      <c r="C1017" s="338"/>
      <c r="D1017" s="347">
        <f t="shared" si="29"/>
        <v>2659</v>
      </c>
      <c r="E1017" s="347">
        <f t="shared" si="29"/>
        <v>1343.577093</v>
      </c>
      <c r="F1017" s="339"/>
      <c r="G1017" s="345">
        <f aca="true" t="shared" si="33" ref="G1017:G1023">+B1017</f>
        <v>39753</v>
      </c>
      <c r="H1017" s="346"/>
      <c r="I1017" s="347">
        <f t="shared" si="22"/>
        <v>154</v>
      </c>
      <c r="J1017" s="347">
        <f t="shared" si="23"/>
        <v>65.247185</v>
      </c>
      <c r="K1017" s="338"/>
      <c r="L1017" s="345">
        <f t="shared" si="31"/>
        <v>39753</v>
      </c>
      <c r="M1017" s="347">
        <f t="shared" si="32"/>
        <v>2813</v>
      </c>
      <c r="N1017" s="347">
        <f t="shared" si="32"/>
        <v>1408.824278</v>
      </c>
    </row>
    <row r="1018" spans="2:14" s="340" customFormat="1" ht="12.75">
      <c r="B1018" s="345">
        <f t="shared" si="25"/>
        <v>39783</v>
      </c>
      <c r="C1018" s="338"/>
      <c r="D1018" s="347">
        <f t="shared" si="29"/>
        <v>2642</v>
      </c>
      <c r="E1018" s="347">
        <f t="shared" si="29"/>
        <v>1331.984263</v>
      </c>
      <c r="F1018" s="339"/>
      <c r="G1018" s="345">
        <f t="shared" si="33"/>
        <v>39783</v>
      </c>
      <c r="H1018" s="346"/>
      <c r="I1018" s="347">
        <f t="shared" si="22"/>
        <v>153</v>
      </c>
      <c r="J1018" s="347">
        <f t="shared" si="23"/>
        <v>65.707491</v>
      </c>
      <c r="K1018" s="338"/>
      <c r="L1018" s="345">
        <f t="shared" si="31"/>
        <v>39783</v>
      </c>
      <c r="M1018" s="347">
        <f t="shared" si="32"/>
        <v>2795</v>
      </c>
      <c r="N1018" s="347">
        <f t="shared" si="32"/>
        <v>1397.691754</v>
      </c>
    </row>
    <row r="1019" spans="2:14" s="340" customFormat="1" ht="12.75">
      <c r="B1019" s="345">
        <f t="shared" si="25"/>
        <v>39814</v>
      </c>
      <c r="C1019" s="338"/>
      <c r="D1019" s="347">
        <f t="shared" si="29"/>
        <v>2639</v>
      </c>
      <c r="E1019" s="347">
        <f t="shared" si="29"/>
        <v>1339.310483</v>
      </c>
      <c r="F1019" s="339"/>
      <c r="G1019" s="345">
        <f t="shared" si="33"/>
        <v>39814</v>
      </c>
      <c r="H1019" s="346"/>
      <c r="I1019" s="347">
        <f t="shared" si="22"/>
        <v>153</v>
      </c>
      <c r="J1019" s="347">
        <f t="shared" si="23"/>
        <v>66.352831</v>
      </c>
      <c r="K1019" s="338"/>
      <c r="L1019" s="345">
        <f t="shared" si="31"/>
        <v>39814</v>
      </c>
      <c r="M1019" s="347">
        <f aca="true" t="shared" si="34" ref="M1019:N1021">+D1019+I1019</f>
        <v>2792</v>
      </c>
      <c r="N1019" s="347">
        <f t="shared" si="34"/>
        <v>1405.663314</v>
      </c>
    </row>
    <row r="1020" spans="2:14" s="340" customFormat="1" ht="12.75">
      <c r="B1020" s="345">
        <f t="shared" si="25"/>
        <v>39845</v>
      </c>
      <c r="C1020" s="338"/>
      <c r="D1020" s="347">
        <f t="shared" si="29"/>
        <v>2633</v>
      </c>
      <c r="E1020" s="347">
        <f t="shared" si="29"/>
        <v>1331.968185</v>
      </c>
      <c r="F1020" s="339"/>
      <c r="G1020" s="345">
        <f t="shared" si="33"/>
        <v>39845</v>
      </c>
      <c r="H1020" s="346"/>
      <c r="I1020" s="347">
        <f t="shared" si="22"/>
        <v>153</v>
      </c>
      <c r="J1020" s="347">
        <f t="shared" si="23"/>
        <v>65.89103</v>
      </c>
      <c r="K1020" s="338"/>
      <c r="L1020" s="345">
        <f t="shared" si="31"/>
        <v>39845</v>
      </c>
      <c r="M1020" s="347">
        <f t="shared" si="34"/>
        <v>2786</v>
      </c>
      <c r="N1020" s="347">
        <f t="shared" si="34"/>
        <v>1397.859215</v>
      </c>
    </row>
    <row r="1021" spans="2:14" s="340" customFormat="1" ht="12.75">
      <c r="B1021" s="345">
        <f t="shared" si="25"/>
        <v>39873</v>
      </c>
      <c r="C1021" s="338"/>
      <c r="D1021" s="347">
        <f t="shared" si="29"/>
        <v>2632</v>
      </c>
      <c r="E1021" s="347">
        <f t="shared" si="29"/>
        <v>1344.790203</v>
      </c>
      <c r="F1021" s="339"/>
      <c r="G1021" s="345">
        <f t="shared" si="33"/>
        <v>39873</v>
      </c>
      <c r="H1021" s="346"/>
      <c r="I1021" s="347">
        <f t="shared" si="22"/>
        <v>151</v>
      </c>
      <c r="J1021" s="347">
        <f t="shared" si="23"/>
        <v>66.346472</v>
      </c>
      <c r="K1021" s="338"/>
      <c r="L1021" s="345">
        <f t="shared" si="31"/>
        <v>39873</v>
      </c>
      <c r="M1021" s="347">
        <f t="shared" si="34"/>
        <v>2783</v>
      </c>
      <c r="N1021" s="347">
        <f t="shared" si="34"/>
        <v>1411.136675</v>
      </c>
    </row>
    <row r="1022" spans="2:14" s="340" customFormat="1" ht="12.75">
      <c r="B1022" s="345">
        <f t="shared" si="25"/>
        <v>39904</v>
      </c>
      <c r="C1022" s="338"/>
      <c r="D1022" s="347">
        <f t="shared" si="29"/>
        <v>2622</v>
      </c>
      <c r="E1022" s="347">
        <f t="shared" si="29"/>
        <v>1351.835866</v>
      </c>
      <c r="F1022" s="339"/>
      <c r="G1022" s="345">
        <f t="shared" si="33"/>
        <v>39904</v>
      </c>
      <c r="H1022" s="346"/>
      <c r="I1022" s="347">
        <f t="shared" si="22"/>
        <v>151</v>
      </c>
      <c r="J1022" s="347">
        <f t="shared" si="23"/>
        <v>89.190599</v>
      </c>
      <c r="K1022" s="338"/>
      <c r="L1022" s="345">
        <f aca="true" t="shared" si="35" ref="L1022:L1027">+G1022</f>
        <v>39904</v>
      </c>
      <c r="M1022" s="347">
        <f aca="true" t="shared" si="36" ref="M1022:N1024">+D1022+I1022</f>
        <v>2773</v>
      </c>
      <c r="N1022" s="347">
        <f t="shared" si="36"/>
        <v>1441.026465</v>
      </c>
    </row>
    <row r="1023" spans="2:14" s="340" customFormat="1" ht="12.75">
      <c r="B1023" s="345">
        <f t="shared" si="25"/>
        <v>39934</v>
      </c>
      <c r="C1023" s="338"/>
      <c r="D1023" s="347">
        <f t="shared" si="29"/>
        <v>2618</v>
      </c>
      <c r="E1023" s="347">
        <f t="shared" si="29"/>
        <v>1376.718398</v>
      </c>
      <c r="F1023" s="339"/>
      <c r="G1023" s="345">
        <f t="shared" si="33"/>
        <v>39934</v>
      </c>
      <c r="H1023" s="346"/>
      <c r="I1023" s="347">
        <f t="shared" si="22"/>
        <v>151</v>
      </c>
      <c r="J1023" s="347">
        <f t="shared" si="23"/>
        <v>92.940444</v>
      </c>
      <c r="K1023" s="338"/>
      <c r="L1023" s="345">
        <f t="shared" si="35"/>
        <v>39934</v>
      </c>
      <c r="M1023" s="347">
        <f t="shared" si="36"/>
        <v>2769</v>
      </c>
      <c r="N1023" s="347">
        <f t="shared" si="36"/>
        <v>1469.658842</v>
      </c>
    </row>
    <row r="1024" spans="2:14" s="340" customFormat="1" ht="12.75">
      <c r="B1024" s="345">
        <f t="shared" si="25"/>
        <v>39965</v>
      </c>
      <c r="C1024" s="338"/>
      <c r="D1024" s="347">
        <f t="shared" si="29"/>
        <v>2610</v>
      </c>
      <c r="E1024" s="347">
        <f t="shared" si="29"/>
        <v>1383.102052</v>
      </c>
      <c r="F1024" s="339"/>
      <c r="G1024" s="345">
        <f aca="true" t="shared" si="37" ref="G1024:G1030">+B1024</f>
        <v>39965</v>
      </c>
      <c r="H1024" s="346"/>
      <c r="I1024" s="347">
        <f t="shared" si="22"/>
        <v>151</v>
      </c>
      <c r="J1024" s="347">
        <f t="shared" si="23"/>
        <v>70.803301</v>
      </c>
      <c r="K1024" s="338"/>
      <c r="L1024" s="345">
        <f t="shared" si="35"/>
        <v>39965</v>
      </c>
      <c r="M1024" s="347">
        <f t="shared" si="36"/>
        <v>2761</v>
      </c>
      <c r="N1024" s="347">
        <f t="shared" si="36"/>
        <v>1453.9053529999999</v>
      </c>
    </row>
    <row r="1025" spans="2:14" s="340" customFormat="1" ht="12.75">
      <c r="B1025" s="345">
        <f t="shared" si="25"/>
        <v>39995</v>
      </c>
      <c r="C1025" s="338"/>
      <c r="D1025" s="347">
        <f t="shared" si="29"/>
        <v>2603</v>
      </c>
      <c r="E1025" s="347">
        <f t="shared" si="29"/>
        <v>1378.399385</v>
      </c>
      <c r="F1025" s="339"/>
      <c r="G1025" s="345">
        <f t="shared" si="37"/>
        <v>39995</v>
      </c>
      <c r="H1025" s="346"/>
      <c r="I1025" s="347">
        <f t="shared" si="22"/>
        <v>150</v>
      </c>
      <c r="J1025" s="347">
        <f t="shared" si="23"/>
        <v>71.972409</v>
      </c>
      <c r="K1025" s="338"/>
      <c r="L1025" s="345">
        <f t="shared" si="35"/>
        <v>39995</v>
      </c>
      <c r="M1025" s="347">
        <f aca="true" t="shared" si="38" ref="M1025:N1027">+D1025+I1025</f>
        <v>2753</v>
      </c>
      <c r="N1025" s="347">
        <f t="shared" si="38"/>
        <v>1450.371794</v>
      </c>
    </row>
    <row r="1026" spans="2:14" s="340" customFormat="1" ht="12.75">
      <c r="B1026" s="345">
        <f t="shared" si="25"/>
        <v>40026</v>
      </c>
      <c r="C1026" s="338"/>
      <c r="D1026" s="347">
        <f t="shared" si="29"/>
        <v>2589</v>
      </c>
      <c r="E1026" s="347">
        <f t="shared" si="29"/>
        <v>1372.231285</v>
      </c>
      <c r="F1026" s="339"/>
      <c r="G1026" s="345">
        <f t="shared" si="37"/>
        <v>40026</v>
      </c>
      <c r="H1026" s="346"/>
      <c r="I1026" s="347">
        <f t="shared" si="22"/>
        <v>148</v>
      </c>
      <c r="J1026" s="347">
        <f t="shared" si="23"/>
        <v>72.551958</v>
      </c>
      <c r="K1026" s="338"/>
      <c r="L1026" s="345">
        <f t="shared" si="35"/>
        <v>40026</v>
      </c>
      <c r="M1026" s="347">
        <f t="shared" si="38"/>
        <v>2737</v>
      </c>
      <c r="N1026" s="347">
        <f t="shared" si="38"/>
        <v>1444.783243</v>
      </c>
    </row>
    <row r="1027" spans="2:14" s="340" customFormat="1" ht="12.75">
      <c r="B1027" s="345">
        <f t="shared" si="25"/>
        <v>40057</v>
      </c>
      <c r="C1027" s="338"/>
      <c r="D1027" s="347">
        <f t="shared" si="29"/>
        <v>2584</v>
      </c>
      <c r="E1027" s="347">
        <f t="shared" si="29"/>
        <v>1373.618324</v>
      </c>
      <c r="F1027" s="339"/>
      <c r="G1027" s="345">
        <f t="shared" si="37"/>
        <v>40057</v>
      </c>
      <c r="H1027" s="346"/>
      <c r="I1027" s="347">
        <f t="shared" si="22"/>
        <v>148</v>
      </c>
      <c r="J1027" s="347">
        <f t="shared" si="23"/>
        <v>73.098933</v>
      </c>
      <c r="K1027" s="338"/>
      <c r="L1027" s="345">
        <f t="shared" si="35"/>
        <v>40057</v>
      </c>
      <c r="M1027" s="347">
        <f t="shared" si="38"/>
        <v>2732</v>
      </c>
      <c r="N1027" s="347">
        <f t="shared" si="38"/>
        <v>1446.717257</v>
      </c>
    </row>
    <row r="1028" spans="2:14" s="340" customFormat="1" ht="12.75">
      <c r="B1028" s="345">
        <f t="shared" si="25"/>
        <v>40087</v>
      </c>
      <c r="C1028" s="338"/>
      <c r="D1028" s="347">
        <f t="shared" si="29"/>
        <v>2579</v>
      </c>
      <c r="E1028" s="347">
        <f t="shared" si="29"/>
        <v>1386.89242</v>
      </c>
      <c r="F1028" s="339"/>
      <c r="G1028" s="345">
        <f t="shared" si="37"/>
        <v>40087</v>
      </c>
      <c r="H1028" s="346"/>
      <c r="I1028" s="347">
        <f t="shared" si="22"/>
        <v>147</v>
      </c>
      <c r="J1028" s="347">
        <f t="shared" si="23"/>
        <v>73.391151</v>
      </c>
      <c r="K1028" s="338"/>
      <c r="L1028" s="345">
        <f aca="true" t="shared" si="39" ref="L1028:L1033">+G1028</f>
        <v>40087</v>
      </c>
      <c r="M1028" s="347">
        <f aca="true" t="shared" si="40" ref="M1028:N1030">+D1028+I1028</f>
        <v>2726</v>
      </c>
      <c r="N1028" s="347">
        <f t="shared" si="40"/>
        <v>1460.283571</v>
      </c>
    </row>
    <row r="1029" spans="2:14" s="340" customFormat="1" ht="12.75">
      <c r="B1029" s="345">
        <f t="shared" si="25"/>
        <v>40118</v>
      </c>
      <c r="C1029" s="338"/>
      <c r="D1029" s="347">
        <f t="shared" si="29"/>
        <v>2575</v>
      </c>
      <c r="E1029" s="347">
        <f t="shared" si="29"/>
        <v>1382.925138</v>
      </c>
      <c r="F1029" s="339"/>
      <c r="G1029" s="345">
        <f t="shared" si="37"/>
        <v>40118</v>
      </c>
      <c r="H1029" s="346"/>
      <c r="I1029" s="347">
        <f t="shared" si="22"/>
        <v>147</v>
      </c>
      <c r="J1029" s="347">
        <f t="shared" si="23"/>
        <v>76.665941</v>
      </c>
      <c r="K1029" s="338"/>
      <c r="L1029" s="345">
        <f t="shared" si="39"/>
        <v>40118</v>
      </c>
      <c r="M1029" s="347">
        <f t="shared" si="40"/>
        <v>2722</v>
      </c>
      <c r="N1029" s="347">
        <f t="shared" si="40"/>
        <v>1459.591079</v>
      </c>
    </row>
    <row r="1030" spans="2:14" s="340" customFormat="1" ht="12.75">
      <c r="B1030" s="345">
        <f t="shared" si="25"/>
        <v>40148</v>
      </c>
      <c r="C1030" s="338"/>
      <c r="D1030" s="347">
        <f t="shared" si="29"/>
        <v>2567</v>
      </c>
      <c r="E1030" s="347">
        <f t="shared" si="29"/>
        <v>1363.562653</v>
      </c>
      <c r="F1030" s="339"/>
      <c r="G1030" s="345">
        <f t="shared" si="37"/>
        <v>40148</v>
      </c>
      <c r="H1030" s="346"/>
      <c r="I1030" s="347">
        <f t="shared" si="22"/>
        <v>147</v>
      </c>
      <c r="J1030" s="347">
        <f t="shared" si="23"/>
        <v>74.536365</v>
      </c>
      <c r="K1030" s="338"/>
      <c r="L1030" s="345">
        <f t="shared" si="39"/>
        <v>40148</v>
      </c>
      <c r="M1030" s="347">
        <f t="shared" si="40"/>
        <v>2714</v>
      </c>
      <c r="N1030" s="347">
        <f t="shared" si="40"/>
        <v>1438.099018</v>
      </c>
    </row>
    <row r="1031" spans="2:14" s="340" customFormat="1" ht="12.75">
      <c r="B1031" s="345">
        <f t="shared" si="25"/>
        <v>40179</v>
      </c>
      <c r="C1031" s="338"/>
      <c r="D1031" s="347">
        <f aca="true" t="shared" si="41" ref="D1031:E1050">+D102</f>
        <v>2561</v>
      </c>
      <c r="E1031" s="347">
        <f t="shared" si="41"/>
        <v>1357.115412</v>
      </c>
      <c r="F1031" s="339"/>
      <c r="G1031" s="345">
        <f aca="true" t="shared" si="42" ref="G1031:G1045">+B1031</f>
        <v>40179</v>
      </c>
      <c r="H1031" s="346"/>
      <c r="I1031" s="347">
        <f t="shared" si="22"/>
        <v>147</v>
      </c>
      <c r="J1031" s="347">
        <f t="shared" si="23"/>
        <v>75.148489</v>
      </c>
      <c r="K1031" s="338"/>
      <c r="L1031" s="345">
        <f t="shared" si="39"/>
        <v>40179</v>
      </c>
      <c r="M1031" s="347">
        <f aca="true" t="shared" si="43" ref="M1031:N1033">+D1031+I1031</f>
        <v>2708</v>
      </c>
      <c r="N1031" s="347">
        <f t="shared" si="43"/>
        <v>1432.263901</v>
      </c>
    </row>
    <row r="1032" spans="2:14" s="340" customFormat="1" ht="12.75">
      <c r="B1032" s="345">
        <f t="shared" si="25"/>
        <v>40210</v>
      </c>
      <c r="C1032" s="338"/>
      <c r="D1032" s="347">
        <f t="shared" si="41"/>
        <v>2550</v>
      </c>
      <c r="E1032" s="347">
        <f t="shared" si="41"/>
        <v>1311.886271</v>
      </c>
      <c r="F1032" s="339"/>
      <c r="G1032" s="345">
        <f t="shared" si="42"/>
        <v>40210</v>
      </c>
      <c r="H1032" s="346"/>
      <c r="I1032" s="347">
        <f t="shared" si="22"/>
        <v>146</v>
      </c>
      <c r="J1032" s="347">
        <f t="shared" si="23"/>
        <v>75.577406</v>
      </c>
      <c r="K1032" s="338"/>
      <c r="L1032" s="345">
        <f t="shared" si="39"/>
        <v>40210</v>
      </c>
      <c r="M1032" s="347">
        <f t="shared" si="43"/>
        <v>2696</v>
      </c>
      <c r="N1032" s="347">
        <f t="shared" si="43"/>
        <v>1387.4636770000002</v>
      </c>
    </row>
    <row r="1033" spans="2:14" s="340" customFormat="1" ht="12.75">
      <c r="B1033" s="345">
        <f t="shared" si="25"/>
        <v>40238</v>
      </c>
      <c r="C1033" s="338"/>
      <c r="D1033" s="347">
        <f t="shared" si="41"/>
        <v>2544</v>
      </c>
      <c r="E1033" s="347">
        <f t="shared" si="41"/>
        <v>1321.088708</v>
      </c>
      <c r="F1033" s="339"/>
      <c r="G1033" s="345">
        <f t="shared" si="42"/>
        <v>40238</v>
      </c>
      <c r="H1033" s="346"/>
      <c r="I1033" s="347">
        <f t="shared" si="22"/>
        <v>146</v>
      </c>
      <c r="J1033" s="347">
        <f t="shared" si="23"/>
        <v>70.534299</v>
      </c>
      <c r="K1033" s="338"/>
      <c r="L1033" s="345">
        <f t="shared" si="39"/>
        <v>40238</v>
      </c>
      <c r="M1033" s="347">
        <f t="shared" si="43"/>
        <v>2690</v>
      </c>
      <c r="N1033" s="347">
        <f t="shared" si="43"/>
        <v>1391.623007</v>
      </c>
    </row>
    <row r="1034" spans="2:14" s="340" customFormat="1" ht="12.75">
      <c r="B1034" s="345">
        <f t="shared" si="25"/>
        <v>40269</v>
      </c>
      <c r="C1034" s="338"/>
      <c r="D1034" s="347">
        <f t="shared" si="41"/>
        <v>2542</v>
      </c>
      <c r="E1034" s="347">
        <f t="shared" si="41"/>
        <v>1340.589333</v>
      </c>
      <c r="F1034" s="339"/>
      <c r="G1034" s="345">
        <f t="shared" si="42"/>
        <v>40269</v>
      </c>
      <c r="H1034" s="346"/>
      <c r="I1034" s="347">
        <f t="shared" si="22"/>
        <v>146</v>
      </c>
      <c r="J1034" s="347">
        <f t="shared" si="23"/>
        <v>74.126623</v>
      </c>
      <c r="K1034" s="338"/>
      <c r="L1034" s="345">
        <f aca="true" t="shared" si="44" ref="L1034:L1042">+G1034</f>
        <v>40269</v>
      </c>
      <c r="M1034" s="347">
        <f aca="true" t="shared" si="45" ref="M1034:N1039">+D1034+I1034</f>
        <v>2688</v>
      </c>
      <c r="N1034" s="347">
        <f t="shared" si="45"/>
        <v>1414.715956</v>
      </c>
    </row>
    <row r="1035" spans="2:14" s="340" customFormat="1" ht="12.75">
      <c r="B1035" s="345">
        <f t="shared" si="25"/>
        <v>40299</v>
      </c>
      <c r="C1035" s="338"/>
      <c r="D1035" s="347">
        <f t="shared" si="41"/>
        <v>2537</v>
      </c>
      <c r="E1035" s="347">
        <f t="shared" si="41"/>
        <v>1350.016525</v>
      </c>
      <c r="F1035" s="339"/>
      <c r="G1035" s="345">
        <f t="shared" si="42"/>
        <v>40299</v>
      </c>
      <c r="H1035" s="346"/>
      <c r="I1035" s="347">
        <f aca="true" t="shared" si="46" ref="I1035:I1066">+D522</f>
        <v>146</v>
      </c>
      <c r="J1035" s="347">
        <f aca="true" t="shared" si="47" ref="J1035:J1066">+E522</f>
        <v>75.102813</v>
      </c>
      <c r="K1035" s="338"/>
      <c r="L1035" s="345">
        <f t="shared" si="44"/>
        <v>40299</v>
      </c>
      <c r="M1035" s="347">
        <f t="shared" si="45"/>
        <v>2683</v>
      </c>
      <c r="N1035" s="347">
        <f t="shared" si="45"/>
        <v>1425.119338</v>
      </c>
    </row>
    <row r="1036" spans="2:14" s="340" customFormat="1" ht="12.75">
      <c r="B1036" s="345">
        <f t="shared" si="25"/>
        <v>40330</v>
      </c>
      <c r="C1036" s="338"/>
      <c r="D1036" s="347">
        <f t="shared" si="41"/>
        <v>2537</v>
      </c>
      <c r="E1036" s="347">
        <f t="shared" si="41"/>
        <v>1350.949826</v>
      </c>
      <c r="F1036" s="339"/>
      <c r="G1036" s="345">
        <f t="shared" si="42"/>
        <v>40330</v>
      </c>
      <c r="H1036" s="346"/>
      <c r="I1036" s="347">
        <f t="shared" si="46"/>
        <v>146</v>
      </c>
      <c r="J1036" s="347">
        <f t="shared" si="47"/>
        <v>75.624973</v>
      </c>
      <c r="K1036" s="338"/>
      <c r="L1036" s="345">
        <f t="shared" si="44"/>
        <v>40330</v>
      </c>
      <c r="M1036" s="347">
        <f t="shared" si="45"/>
        <v>2683</v>
      </c>
      <c r="N1036" s="347">
        <f t="shared" si="45"/>
        <v>1426.574799</v>
      </c>
    </row>
    <row r="1037" spans="2:14" s="340" customFormat="1" ht="12.75">
      <c r="B1037" s="345">
        <f t="shared" si="25"/>
        <v>40360</v>
      </c>
      <c r="C1037" s="338"/>
      <c r="D1037" s="347">
        <f t="shared" si="41"/>
        <v>2534</v>
      </c>
      <c r="E1037" s="347">
        <f t="shared" si="41"/>
        <v>1348.849929</v>
      </c>
      <c r="F1037" s="339"/>
      <c r="G1037" s="345">
        <f t="shared" si="42"/>
        <v>40360</v>
      </c>
      <c r="H1037" s="346"/>
      <c r="I1037" s="347">
        <f t="shared" si="46"/>
        <v>146</v>
      </c>
      <c r="J1037" s="347">
        <f t="shared" si="47"/>
        <v>74.666034</v>
      </c>
      <c r="K1037" s="338"/>
      <c r="L1037" s="345">
        <f t="shared" si="44"/>
        <v>40360</v>
      </c>
      <c r="M1037" s="347">
        <f t="shared" si="45"/>
        <v>2680</v>
      </c>
      <c r="N1037" s="347">
        <f t="shared" si="45"/>
        <v>1423.515963</v>
      </c>
    </row>
    <row r="1038" spans="2:14" s="340" customFormat="1" ht="12.75">
      <c r="B1038" s="345">
        <f aca="true" t="shared" si="48" ref="B1038:B1069">+B109</f>
        <v>40391</v>
      </c>
      <c r="C1038" s="338"/>
      <c r="D1038" s="347">
        <f t="shared" si="41"/>
        <v>2532</v>
      </c>
      <c r="E1038" s="347">
        <f t="shared" si="41"/>
        <v>1359.714576</v>
      </c>
      <c r="F1038" s="339"/>
      <c r="G1038" s="345">
        <f t="shared" si="42"/>
        <v>40391</v>
      </c>
      <c r="H1038" s="346"/>
      <c r="I1038" s="347">
        <f t="shared" si="46"/>
        <v>146</v>
      </c>
      <c r="J1038" s="347">
        <f t="shared" si="47"/>
        <v>75.192764</v>
      </c>
      <c r="K1038" s="338"/>
      <c r="L1038" s="345">
        <f t="shared" si="44"/>
        <v>40391</v>
      </c>
      <c r="M1038" s="347">
        <f t="shared" si="45"/>
        <v>2678</v>
      </c>
      <c r="N1038" s="347">
        <f t="shared" si="45"/>
        <v>1434.90734</v>
      </c>
    </row>
    <row r="1039" spans="2:14" s="340" customFormat="1" ht="12.75">
      <c r="B1039" s="345">
        <f t="shared" si="48"/>
        <v>40422</v>
      </c>
      <c r="C1039" s="338"/>
      <c r="D1039" s="347">
        <f t="shared" si="41"/>
        <v>2530</v>
      </c>
      <c r="E1039" s="347">
        <f t="shared" si="41"/>
        <v>1361.659165</v>
      </c>
      <c r="F1039" s="339"/>
      <c r="G1039" s="345">
        <f t="shared" si="42"/>
        <v>40422</v>
      </c>
      <c r="H1039" s="346"/>
      <c r="I1039" s="347">
        <f t="shared" si="46"/>
        <v>146</v>
      </c>
      <c r="J1039" s="347">
        <f t="shared" si="47"/>
        <v>75.569537</v>
      </c>
      <c r="K1039" s="338"/>
      <c r="L1039" s="345">
        <f t="shared" si="44"/>
        <v>40422</v>
      </c>
      <c r="M1039" s="347">
        <f t="shared" si="45"/>
        <v>2676</v>
      </c>
      <c r="N1039" s="347">
        <f t="shared" si="45"/>
        <v>1437.228702</v>
      </c>
    </row>
    <row r="1040" spans="2:14" s="340" customFormat="1" ht="12.75">
      <c r="B1040" s="345">
        <f t="shared" si="48"/>
        <v>40452</v>
      </c>
      <c r="C1040" s="338"/>
      <c r="D1040" s="347">
        <f t="shared" si="41"/>
        <v>2529</v>
      </c>
      <c r="E1040" s="347">
        <f t="shared" si="41"/>
        <v>1363.724757</v>
      </c>
      <c r="F1040" s="339"/>
      <c r="G1040" s="345">
        <f t="shared" si="42"/>
        <v>40452</v>
      </c>
      <c r="H1040" s="346"/>
      <c r="I1040" s="347">
        <f t="shared" si="46"/>
        <v>146</v>
      </c>
      <c r="J1040" s="347">
        <f t="shared" si="47"/>
        <v>76.660572</v>
      </c>
      <c r="K1040" s="338"/>
      <c r="L1040" s="345">
        <f t="shared" si="44"/>
        <v>40452</v>
      </c>
      <c r="M1040" s="347">
        <f aca="true" t="shared" si="49" ref="M1040:N1042">+D1040+I1040</f>
        <v>2675</v>
      </c>
      <c r="N1040" s="347">
        <f t="shared" si="49"/>
        <v>1440.385329</v>
      </c>
    </row>
    <row r="1041" spans="2:14" s="340" customFormat="1" ht="12.75">
      <c r="B1041" s="345">
        <f t="shared" si="48"/>
        <v>40483</v>
      </c>
      <c r="C1041" s="338"/>
      <c r="D1041" s="347">
        <f t="shared" si="41"/>
        <v>2525</v>
      </c>
      <c r="E1041" s="347">
        <f t="shared" si="41"/>
        <v>1326.876856</v>
      </c>
      <c r="F1041" s="339"/>
      <c r="G1041" s="345">
        <f t="shared" si="42"/>
        <v>40483</v>
      </c>
      <c r="H1041" s="346"/>
      <c r="I1041" s="347">
        <f t="shared" si="46"/>
        <v>146</v>
      </c>
      <c r="J1041" s="347">
        <f t="shared" si="47"/>
        <v>74.696341</v>
      </c>
      <c r="K1041" s="338"/>
      <c r="L1041" s="345">
        <f t="shared" si="44"/>
        <v>40483</v>
      </c>
      <c r="M1041" s="347">
        <f t="shared" si="49"/>
        <v>2671</v>
      </c>
      <c r="N1041" s="347">
        <f t="shared" si="49"/>
        <v>1401.5731970000002</v>
      </c>
    </row>
    <row r="1042" spans="2:14" s="340" customFormat="1" ht="12.75">
      <c r="B1042" s="345">
        <f t="shared" si="48"/>
        <v>40513</v>
      </c>
      <c r="C1042" s="338"/>
      <c r="D1042" s="347">
        <f t="shared" si="41"/>
        <v>2519</v>
      </c>
      <c r="E1042" s="347">
        <f t="shared" si="41"/>
        <v>1240.037584</v>
      </c>
      <c r="F1042" s="339"/>
      <c r="G1042" s="345">
        <f t="shared" si="42"/>
        <v>40513</v>
      </c>
      <c r="H1042" s="346"/>
      <c r="I1042" s="347">
        <f t="shared" si="46"/>
        <v>146</v>
      </c>
      <c r="J1042" s="347">
        <f t="shared" si="47"/>
        <v>75.199828</v>
      </c>
      <c r="K1042" s="338"/>
      <c r="L1042" s="345">
        <f t="shared" si="44"/>
        <v>40513</v>
      </c>
      <c r="M1042" s="347">
        <f t="shared" si="49"/>
        <v>2665</v>
      </c>
      <c r="N1042" s="347">
        <f t="shared" si="49"/>
        <v>1315.237412</v>
      </c>
    </row>
    <row r="1043" spans="2:14" s="340" customFormat="1" ht="12.75">
      <c r="B1043" s="345">
        <f t="shared" si="48"/>
        <v>40544</v>
      </c>
      <c r="C1043" s="338"/>
      <c r="D1043" s="347">
        <f t="shared" si="41"/>
        <v>2516</v>
      </c>
      <c r="E1043" s="347">
        <f t="shared" si="41"/>
        <v>1240.708867</v>
      </c>
      <c r="F1043" s="339"/>
      <c r="G1043" s="345">
        <f t="shared" si="42"/>
        <v>40544</v>
      </c>
      <c r="H1043" s="346"/>
      <c r="I1043" s="347">
        <f t="shared" si="46"/>
        <v>146</v>
      </c>
      <c r="J1043" s="347">
        <f t="shared" si="47"/>
        <v>75.719867</v>
      </c>
      <c r="K1043" s="338"/>
      <c r="L1043" s="345">
        <f aca="true" t="shared" si="50" ref="L1043:L1051">+G1043</f>
        <v>40544</v>
      </c>
      <c r="M1043" s="347">
        <f aca="true" t="shared" si="51" ref="M1043:N1045">+D1043+I1043</f>
        <v>2662</v>
      </c>
      <c r="N1043" s="347">
        <f t="shared" si="51"/>
        <v>1316.428734</v>
      </c>
    </row>
    <row r="1044" spans="2:14" s="340" customFormat="1" ht="12.75">
      <c r="B1044" s="345">
        <f t="shared" si="48"/>
        <v>40575</v>
      </c>
      <c r="C1044" s="338"/>
      <c r="D1044" s="347">
        <f t="shared" si="41"/>
        <v>2517</v>
      </c>
      <c r="E1044" s="347">
        <f t="shared" si="41"/>
        <v>1244.53838</v>
      </c>
      <c r="F1044" s="339"/>
      <c r="G1044" s="345">
        <f t="shared" si="42"/>
        <v>40575</v>
      </c>
      <c r="H1044" s="346"/>
      <c r="I1044" s="347">
        <f t="shared" si="46"/>
        <v>145</v>
      </c>
      <c r="J1044" s="347">
        <f t="shared" si="47"/>
        <v>76.239912</v>
      </c>
      <c r="K1044" s="338"/>
      <c r="L1044" s="345">
        <f t="shared" si="50"/>
        <v>40575</v>
      </c>
      <c r="M1044" s="347">
        <f t="shared" si="51"/>
        <v>2662</v>
      </c>
      <c r="N1044" s="347">
        <f t="shared" si="51"/>
        <v>1320.778292</v>
      </c>
    </row>
    <row r="1045" spans="2:14" s="340" customFormat="1" ht="12.75">
      <c r="B1045" s="345">
        <f t="shared" si="48"/>
        <v>40603</v>
      </c>
      <c r="C1045" s="338"/>
      <c r="D1045" s="347">
        <f t="shared" si="41"/>
        <v>2506</v>
      </c>
      <c r="E1045" s="347">
        <f t="shared" si="41"/>
        <v>1259.498452</v>
      </c>
      <c r="F1045" s="339"/>
      <c r="G1045" s="345">
        <f t="shared" si="42"/>
        <v>40603</v>
      </c>
      <c r="H1045" s="346"/>
      <c r="I1045" s="347">
        <f t="shared" si="46"/>
        <v>145</v>
      </c>
      <c r="J1045" s="347">
        <f t="shared" si="47"/>
        <v>77.515094</v>
      </c>
      <c r="K1045" s="338"/>
      <c r="L1045" s="345">
        <f t="shared" si="50"/>
        <v>40603</v>
      </c>
      <c r="M1045" s="347">
        <f t="shared" si="51"/>
        <v>2651</v>
      </c>
      <c r="N1045" s="347">
        <f t="shared" si="51"/>
        <v>1337.0135460000001</v>
      </c>
    </row>
    <row r="1046" spans="2:14" s="340" customFormat="1" ht="12.75">
      <c r="B1046" s="345">
        <f t="shared" si="48"/>
        <v>40634</v>
      </c>
      <c r="C1046" s="338"/>
      <c r="D1046" s="347">
        <f t="shared" si="41"/>
        <v>2503</v>
      </c>
      <c r="E1046" s="347">
        <f t="shared" si="41"/>
        <v>1269.488223</v>
      </c>
      <c r="F1046" s="339"/>
      <c r="G1046" s="345">
        <f aca="true" t="shared" si="52" ref="G1046:G1054">+B1046</f>
        <v>40634</v>
      </c>
      <c r="H1046" s="346"/>
      <c r="I1046" s="347">
        <f t="shared" si="46"/>
        <v>145</v>
      </c>
      <c r="J1046" s="347">
        <f t="shared" si="47"/>
        <v>81.800384</v>
      </c>
      <c r="K1046" s="338"/>
      <c r="L1046" s="345">
        <f t="shared" si="50"/>
        <v>40634</v>
      </c>
      <c r="M1046" s="347">
        <f aca="true" t="shared" si="53" ref="M1046:M1054">+D1046+I1046</f>
        <v>2648</v>
      </c>
      <c r="N1046" s="347">
        <f aca="true" t="shared" si="54" ref="N1046:N1054">+E1046+J1046</f>
        <v>1351.288607</v>
      </c>
    </row>
    <row r="1047" spans="2:14" s="340" customFormat="1" ht="12.75">
      <c r="B1047" s="345">
        <f t="shared" si="48"/>
        <v>40664</v>
      </c>
      <c r="C1047" s="338"/>
      <c r="D1047" s="347">
        <f t="shared" si="41"/>
        <v>2500</v>
      </c>
      <c r="E1047" s="347">
        <f t="shared" si="41"/>
        <v>1280.361396</v>
      </c>
      <c r="F1047" s="339"/>
      <c r="G1047" s="345">
        <f t="shared" si="52"/>
        <v>40664</v>
      </c>
      <c r="H1047" s="346"/>
      <c r="I1047" s="347">
        <f t="shared" si="46"/>
        <v>146</v>
      </c>
      <c r="J1047" s="347">
        <f t="shared" si="47"/>
        <v>83.5835</v>
      </c>
      <c r="K1047" s="338"/>
      <c r="L1047" s="345">
        <f t="shared" si="50"/>
        <v>40664</v>
      </c>
      <c r="M1047" s="347">
        <f t="shared" si="53"/>
        <v>2646</v>
      </c>
      <c r="N1047" s="347">
        <f t="shared" si="54"/>
        <v>1363.944896</v>
      </c>
    </row>
    <row r="1048" spans="2:14" s="340" customFormat="1" ht="12.75">
      <c r="B1048" s="345">
        <f t="shared" si="48"/>
        <v>40695</v>
      </c>
      <c r="C1048" s="338"/>
      <c r="D1048" s="347">
        <f t="shared" si="41"/>
        <v>2492</v>
      </c>
      <c r="E1048" s="347">
        <f t="shared" si="41"/>
        <v>1290.085301</v>
      </c>
      <c r="F1048" s="339"/>
      <c r="G1048" s="345">
        <f t="shared" si="52"/>
        <v>40695</v>
      </c>
      <c r="H1048" s="346"/>
      <c r="I1048" s="347">
        <f t="shared" si="46"/>
        <v>146</v>
      </c>
      <c r="J1048" s="347">
        <f t="shared" si="47"/>
        <v>84.242038</v>
      </c>
      <c r="K1048" s="338"/>
      <c r="L1048" s="345">
        <f t="shared" si="50"/>
        <v>40695</v>
      </c>
      <c r="M1048" s="347">
        <f t="shared" si="53"/>
        <v>2638</v>
      </c>
      <c r="N1048" s="347">
        <f t="shared" si="54"/>
        <v>1374.3273390000002</v>
      </c>
    </row>
    <row r="1049" spans="2:14" s="340" customFormat="1" ht="12.75">
      <c r="B1049" s="345">
        <f t="shared" si="48"/>
        <v>40725</v>
      </c>
      <c r="C1049" s="338"/>
      <c r="D1049" s="347">
        <f t="shared" si="41"/>
        <v>2488</v>
      </c>
      <c r="E1049" s="347">
        <f t="shared" si="41"/>
        <v>1298.351562</v>
      </c>
      <c r="F1049" s="339"/>
      <c r="G1049" s="345">
        <f t="shared" si="52"/>
        <v>40725</v>
      </c>
      <c r="H1049" s="346"/>
      <c r="I1049" s="347">
        <f t="shared" si="46"/>
        <v>146</v>
      </c>
      <c r="J1049" s="347">
        <f t="shared" si="47"/>
        <v>85.180586</v>
      </c>
      <c r="K1049" s="338"/>
      <c r="L1049" s="345">
        <f t="shared" si="50"/>
        <v>40725</v>
      </c>
      <c r="M1049" s="347">
        <f t="shared" si="53"/>
        <v>2634</v>
      </c>
      <c r="N1049" s="347">
        <f t="shared" si="54"/>
        <v>1383.532148</v>
      </c>
    </row>
    <row r="1050" spans="2:14" s="340" customFormat="1" ht="12.75">
      <c r="B1050" s="345">
        <f t="shared" si="48"/>
        <v>40756</v>
      </c>
      <c r="C1050" s="338"/>
      <c r="D1050" s="347">
        <f t="shared" si="41"/>
        <v>2484</v>
      </c>
      <c r="E1050" s="347">
        <f t="shared" si="41"/>
        <v>1301.27304</v>
      </c>
      <c r="F1050" s="339"/>
      <c r="G1050" s="345">
        <f t="shared" si="52"/>
        <v>40756</v>
      </c>
      <c r="H1050" s="346"/>
      <c r="I1050" s="347">
        <f t="shared" si="46"/>
        <v>146</v>
      </c>
      <c r="J1050" s="347">
        <f t="shared" si="47"/>
        <v>85.655271</v>
      </c>
      <c r="K1050" s="338"/>
      <c r="L1050" s="345">
        <f t="shared" si="50"/>
        <v>40756</v>
      </c>
      <c r="M1050" s="347">
        <f t="shared" si="53"/>
        <v>2630</v>
      </c>
      <c r="N1050" s="347">
        <f t="shared" si="54"/>
        <v>1386.9283110000001</v>
      </c>
    </row>
    <row r="1051" spans="2:14" s="340" customFormat="1" ht="12.75">
      <c r="B1051" s="345">
        <f t="shared" si="48"/>
        <v>40787</v>
      </c>
      <c r="C1051" s="338"/>
      <c r="D1051" s="347">
        <f aca="true" t="shared" si="55" ref="D1051:E1070">+D122</f>
        <v>2482</v>
      </c>
      <c r="E1051" s="347">
        <f t="shared" si="55"/>
        <v>1274.754557</v>
      </c>
      <c r="F1051" s="339"/>
      <c r="G1051" s="345">
        <f t="shared" si="52"/>
        <v>40787</v>
      </c>
      <c r="H1051" s="346"/>
      <c r="I1051" s="347">
        <f t="shared" si="46"/>
        <v>146</v>
      </c>
      <c r="J1051" s="347">
        <f t="shared" si="47"/>
        <v>86.329647</v>
      </c>
      <c r="K1051" s="338"/>
      <c r="L1051" s="345">
        <f t="shared" si="50"/>
        <v>40787</v>
      </c>
      <c r="M1051" s="347">
        <f t="shared" si="53"/>
        <v>2628</v>
      </c>
      <c r="N1051" s="347">
        <f t="shared" si="54"/>
        <v>1361.084204</v>
      </c>
    </row>
    <row r="1052" spans="2:14" s="340" customFormat="1" ht="12.75">
      <c r="B1052" s="345">
        <f t="shared" si="48"/>
        <v>40817</v>
      </c>
      <c r="C1052" s="338"/>
      <c r="D1052" s="347">
        <f t="shared" si="55"/>
        <v>2479</v>
      </c>
      <c r="E1052" s="347">
        <f t="shared" si="55"/>
        <v>1257.311658</v>
      </c>
      <c r="F1052" s="339"/>
      <c r="G1052" s="345">
        <f t="shared" si="52"/>
        <v>40817</v>
      </c>
      <c r="H1052" s="346"/>
      <c r="I1052" s="347">
        <f t="shared" si="46"/>
        <v>146</v>
      </c>
      <c r="J1052" s="347">
        <f t="shared" si="47"/>
        <v>87.004231</v>
      </c>
      <c r="K1052" s="338"/>
      <c r="L1052" s="345">
        <f aca="true" t="shared" si="56" ref="L1052:L1060">+G1052</f>
        <v>40817</v>
      </c>
      <c r="M1052" s="347">
        <f t="shared" si="53"/>
        <v>2625</v>
      </c>
      <c r="N1052" s="347">
        <f t="shared" si="54"/>
        <v>1344.315889</v>
      </c>
    </row>
    <row r="1053" spans="2:14" s="340" customFormat="1" ht="12.75">
      <c r="B1053" s="345">
        <f t="shared" si="48"/>
        <v>40848</v>
      </c>
      <c r="C1053" s="338"/>
      <c r="D1053" s="347">
        <f t="shared" si="55"/>
        <v>2477</v>
      </c>
      <c r="E1053" s="347">
        <f t="shared" si="55"/>
        <v>1264.660922</v>
      </c>
      <c r="F1053" s="339"/>
      <c r="G1053" s="345">
        <f t="shared" si="52"/>
        <v>40848</v>
      </c>
      <c r="H1053" s="346"/>
      <c r="I1053" s="347">
        <f t="shared" si="46"/>
        <v>146</v>
      </c>
      <c r="J1053" s="347">
        <f t="shared" si="47"/>
        <v>87.93367</v>
      </c>
      <c r="K1053" s="338"/>
      <c r="L1053" s="345">
        <f t="shared" si="56"/>
        <v>40848</v>
      </c>
      <c r="M1053" s="347">
        <f t="shared" si="53"/>
        <v>2623</v>
      </c>
      <c r="N1053" s="347">
        <f t="shared" si="54"/>
        <v>1352.594592</v>
      </c>
    </row>
    <row r="1054" spans="2:14" s="340" customFormat="1" ht="12.75">
      <c r="B1054" s="345">
        <f t="shared" si="48"/>
        <v>40878</v>
      </c>
      <c r="C1054" s="338"/>
      <c r="D1054" s="347">
        <f t="shared" si="55"/>
        <v>2474</v>
      </c>
      <c r="E1054" s="347">
        <f t="shared" si="55"/>
        <v>1282.544932</v>
      </c>
      <c r="F1054" s="339"/>
      <c r="G1054" s="345">
        <f t="shared" si="52"/>
        <v>40878</v>
      </c>
      <c r="H1054" s="346"/>
      <c r="I1054" s="347">
        <f t="shared" si="46"/>
        <v>146</v>
      </c>
      <c r="J1054" s="347">
        <f t="shared" si="47"/>
        <v>88.535509</v>
      </c>
      <c r="K1054" s="338"/>
      <c r="L1054" s="345">
        <f t="shared" si="56"/>
        <v>40878</v>
      </c>
      <c r="M1054" s="347">
        <f t="shared" si="53"/>
        <v>2620</v>
      </c>
      <c r="N1054" s="347">
        <f t="shared" si="54"/>
        <v>1371.080441</v>
      </c>
    </row>
    <row r="1055" spans="2:14" s="340" customFormat="1" ht="12.75">
      <c r="B1055" s="345">
        <f t="shared" si="48"/>
        <v>40909</v>
      </c>
      <c r="C1055" s="338"/>
      <c r="D1055" s="347">
        <f t="shared" si="55"/>
        <v>2474</v>
      </c>
      <c r="E1055" s="347">
        <f t="shared" si="55"/>
        <v>1288.555465</v>
      </c>
      <c r="F1055" s="339"/>
      <c r="G1055" s="345">
        <f aca="true" t="shared" si="57" ref="G1055:G1060">+B1055</f>
        <v>40909</v>
      </c>
      <c r="H1055" s="346"/>
      <c r="I1055" s="347">
        <f t="shared" si="46"/>
        <v>146</v>
      </c>
      <c r="J1055" s="347">
        <f t="shared" si="47"/>
        <v>87.855693</v>
      </c>
      <c r="K1055" s="338"/>
      <c r="L1055" s="345">
        <f t="shared" si="56"/>
        <v>40909</v>
      </c>
      <c r="M1055" s="347">
        <f aca="true" t="shared" si="58" ref="M1055:N1060">+D1055+I1055</f>
        <v>2620</v>
      </c>
      <c r="N1055" s="347">
        <f t="shared" si="58"/>
        <v>1376.411158</v>
      </c>
    </row>
    <row r="1056" spans="2:14" s="340" customFormat="1" ht="12.75">
      <c r="B1056" s="345">
        <f t="shared" si="48"/>
        <v>40940</v>
      </c>
      <c r="C1056" s="338"/>
      <c r="D1056" s="347">
        <f t="shared" si="55"/>
        <v>2474</v>
      </c>
      <c r="E1056" s="347">
        <f t="shared" si="55"/>
        <v>1289.699435</v>
      </c>
      <c r="F1056" s="339"/>
      <c r="G1056" s="345">
        <f t="shared" si="57"/>
        <v>40940</v>
      </c>
      <c r="H1056" s="346"/>
      <c r="I1056" s="347">
        <f t="shared" si="46"/>
        <v>145</v>
      </c>
      <c r="J1056" s="347">
        <f t="shared" si="47"/>
        <v>88.526255</v>
      </c>
      <c r="K1056" s="338"/>
      <c r="L1056" s="345">
        <f t="shared" si="56"/>
        <v>40940</v>
      </c>
      <c r="M1056" s="347">
        <f t="shared" si="58"/>
        <v>2619</v>
      </c>
      <c r="N1056" s="347">
        <f t="shared" si="58"/>
        <v>1378.22569</v>
      </c>
    </row>
    <row r="1057" spans="2:14" s="340" customFormat="1" ht="12.75">
      <c r="B1057" s="345">
        <f t="shared" si="48"/>
        <v>40969</v>
      </c>
      <c r="C1057" s="338"/>
      <c r="D1057" s="347">
        <f t="shared" si="55"/>
        <v>2474</v>
      </c>
      <c r="E1057" s="347">
        <f t="shared" si="55"/>
        <v>1300.464791</v>
      </c>
      <c r="F1057" s="339"/>
      <c r="G1057" s="345">
        <f t="shared" si="57"/>
        <v>40969</v>
      </c>
      <c r="H1057" s="346"/>
      <c r="I1057" s="347">
        <f t="shared" si="46"/>
        <v>145</v>
      </c>
      <c r="J1057" s="347">
        <f t="shared" si="47"/>
        <v>90.290901</v>
      </c>
      <c r="K1057" s="338"/>
      <c r="L1057" s="345">
        <f t="shared" si="56"/>
        <v>40969</v>
      </c>
      <c r="M1057" s="347">
        <f t="shared" si="58"/>
        <v>2619</v>
      </c>
      <c r="N1057" s="347">
        <f t="shared" si="58"/>
        <v>1390.7556920000002</v>
      </c>
    </row>
    <row r="1058" spans="2:14" s="340" customFormat="1" ht="12.75">
      <c r="B1058" s="345">
        <f t="shared" si="48"/>
        <v>41000</v>
      </c>
      <c r="C1058" s="338"/>
      <c r="D1058" s="347">
        <f t="shared" si="55"/>
        <v>2470</v>
      </c>
      <c r="E1058" s="347">
        <f t="shared" si="55"/>
        <v>1303.441307</v>
      </c>
      <c r="F1058" s="339"/>
      <c r="G1058" s="345">
        <f t="shared" si="57"/>
        <v>41000</v>
      </c>
      <c r="H1058" s="346"/>
      <c r="I1058" s="347">
        <f t="shared" si="46"/>
        <v>145</v>
      </c>
      <c r="J1058" s="347">
        <f t="shared" si="47"/>
        <v>95.741817</v>
      </c>
      <c r="K1058" s="338"/>
      <c r="L1058" s="345">
        <f t="shared" si="56"/>
        <v>41000</v>
      </c>
      <c r="M1058" s="347">
        <f t="shared" si="58"/>
        <v>2615</v>
      </c>
      <c r="N1058" s="347">
        <f t="shared" si="58"/>
        <v>1399.1831240000001</v>
      </c>
    </row>
    <row r="1059" spans="2:14" s="340" customFormat="1" ht="12.75">
      <c r="B1059" s="345">
        <f t="shared" si="48"/>
        <v>41030</v>
      </c>
      <c r="C1059" s="338"/>
      <c r="D1059" s="347">
        <f t="shared" si="55"/>
        <v>2467</v>
      </c>
      <c r="E1059" s="347">
        <f t="shared" si="55"/>
        <v>1308.413089</v>
      </c>
      <c r="F1059" s="339"/>
      <c r="G1059" s="345">
        <f t="shared" si="57"/>
        <v>41030</v>
      </c>
      <c r="H1059" s="346"/>
      <c r="I1059" s="347">
        <f t="shared" si="46"/>
        <v>145</v>
      </c>
      <c r="J1059" s="347">
        <f t="shared" si="47"/>
        <v>97.704248</v>
      </c>
      <c r="K1059" s="338"/>
      <c r="L1059" s="345">
        <f t="shared" si="56"/>
        <v>41030</v>
      </c>
      <c r="M1059" s="347">
        <f t="shared" si="58"/>
        <v>2612</v>
      </c>
      <c r="N1059" s="347">
        <f t="shared" si="58"/>
        <v>1406.117337</v>
      </c>
    </row>
    <row r="1060" spans="2:14" s="340" customFormat="1" ht="12.75">
      <c r="B1060" s="345">
        <f t="shared" si="48"/>
        <v>41061</v>
      </c>
      <c r="C1060" s="338"/>
      <c r="D1060" s="347">
        <f t="shared" si="55"/>
        <v>2464</v>
      </c>
      <c r="E1060" s="347">
        <f t="shared" si="55"/>
        <v>1288.039252</v>
      </c>
      <c r="F1060" s="339"/>
      <c r="G1060" s="345">
        <f t="shared" si="57"/>
        <v>41061</v>
      </c>
      <c r="H1060" s="346"/>
      <c r="I1060" s="347">
        <f t="shared" si="46"/>
        <v>145</v>
      </c>
      <c r="J1060" s="347">
        <f t="shared" si="47"/>
        <v>98.374081</v>
      </c>
      <c r="K1060" s="338"/>
      <c r="L1060" s="345">
        <f t="shared" si="56"/>
        <v>41061</v>
      </c>
      <c r="M1060" s="347">
        <f t="shared" si="58"/>
        <v>2609</v>
      </c>
      <c r="N1060" s="347">
        <f t="shared" si="58"/>
        <v>1386.413333</v>
      </c>
    </row>
    <row r="1061" spans="2:14" s="340" customFormat="1" ht="12.75">
      <c r="B1061" s="345">
        <f t="shared" si="48"/>
        <v>41092</v>
      </c>
      <c r="C1061" s="338"/>
      <c r="D1061" s="347">
        <f t="shared" si="55"/>
        <v>2460</v>
      </c>
      <c r="E1061" s="347">
        <f t="shared" si="55"/>
        <v>1273.722302</v>
      </c>
      <c r="F1061" s="339"/>
      <c r="G1061" s="345">
        <f aca="true" t="shared" si="59" ref="G1061:G1066">+B1061</f>
        <v>41092</v>
      </c>
      <c r="H1061" s="346"/>
      <c r="I1061" s="347">
        <f t="shared" si="46"/>
        <v>145</v>
      </c>
      <c r="J1061" s="347">
        <f t="shared" si="47"/>
        <v>99.551625</v>
      </c>
      <c r="K1061" s="338"/>
      <c r="L1061" s="345">
        <f aca="true" t="shared" si="60" ref="L1061:L1066">+G1061</f>
        <v>41092</v>
      </c>
      <c r="M1061" s="347">
        <f aca="true" t="shared" si="61" ref="M1061:M1066">+D1061+I1061</f>
        <v>2605</v>
      </c>
      <c r="N1061" s="347">
        <f aca="true" t="shared" si="62" ref="N1061:N1066">+E1061+J1061</f>
        <v>1373.273927</v>
      </c>
    </row>
    <row r="1062" spans="2:14" s="340" customFormat="1" ht="12.75">
      <c r="B1062" s="345">
        <f t="shared" si="48"/>
        <v>41124</v>
      </c>
      <c r="C1062" s="338"/>
      <c r="D1062" s="347">
        <f t="shared" si="55"/>
        <v>2458</v>
      </c>
      <c r="E1062" s="347">
        <f t="shared" si="55"/>
        <v>1273.538407</v>
      </c>
      <c r="F1062" s="339"/>
      <c r="G1062" s="345">
        <f t="shared" si="59"/>
        <v>41124</v>
      </c>
      <c r="H1062" s="346"/>
      <c r="I1062" s="347">
        <f t="shared" si="46"/>
        <v>145</v>
      </c>
      <c r="J1062" s="347">
        <f t="shared" si="47"/>
        <v>100.138118</v>
      </c>
      <c r="K1062" s="338"/>
      <c r="L1062" s="345">
        <f t="shared" si="60"/>
        <v>41124</v>
      </c>
      <c r="M1062" s="347">
        <f t="shared" si="61"/>
        <v>2603</v>
      </c>
      <c r="N1062" s="347">
        <f t="shared" si="62"/>
        <v>1373.676525</v>
      </c>
    </row>
    <row r="1063" spans="2:14" s="340" customFormat="1" ht="12.75">
      <c r="B1063" s="345">
        <f t="shared" si="48"/>
        <v>41156</v>
      </c>
      <c r="C1063" s="338"/>
      <c r="D1063" s="347">
        <f t="shared" si="55"/>
        <v>2456</v>
      </c>
      <c r="E1063" s="347">
        <f t="shared" si="55"/>
        <v>1277.901494</v>
      </c>
      <c r="F1063" s="339"/>
      <c r="G1063" s="345">
        <f t="shared" si="59"/>
        <v>41156</v>
      </c>
      <c r="H1063" s="346"/>
      <c r="I1063" s="347">
        <f t="shared" si="46"/>
        <v>145</v>
      </c>
      <c r="J1063" s="347">
        <f t="shared" si="47"/>
        <v>100.625432</v>
      </c>
      <c r="K1063" s="338"/>
      <c r="L1063" s="345">
        <f t="shared" si="60"/>
        <v>41156</v>
      </c>
      <c r="M1063" s="347">
        <f t="shared" si="61"/>
        <v>2601</v>
      </c>
      <c r="N1063" s="347">
        <f t="shared" si="62"/>
        <v>1378.526926</v>
      </c>
    </row>
    <row r="1064" spans="2:14" s="340" customFormat="1" ht="12.75">
      <c r="B1064" s="345">
        <f t="shared" si="48"/>
        <v>41188</v>
      </c>
      <c r="C1064" s="338"/>
      <c r="D1064" s="347">
        <f t="shared" si="55"/>
        <v>2455</v>
      </c>
      <c r="E1064" s="347">
        <f t="shared" si="55"/>
        <v>1298.698437</v>
      </c>
      <c r="F1064" s="339"/>
      <c r="G1064" s="345">
        <f t="shared" si="59"/>
        <v>41188</v>
      </c>
      <c r="H1064" s="346"/>
      <c r="I1064" s="347">
        <f t="shared" si="46"/>
        <v>146</v>
      </c>
      <c r="J1064" s="347">
        <f t="shared" si="47"/>
        <v>101.342524</v>
      </c>
      <c r="K1064" s="338"/>
      <c r="L1064" s="345">
        <f t="shared" si="60"/>
        <v>41188</v>
      </c>
      <c r="M1064" s="347">
        <f t="shared" si="61"/>
        <v>2601</v>
      </c>
      <c r="N1064" s="347">
        <f t="shared" si="62"/>
        <v>1400.040961</v>
      </c>
    </row>
    <row r="1065" spans="2:14" s="340" customFormat="1" ht="12.75">
      <c r="B1065" s="345">
        <f t="shared" si="48"/>
        <v>41220</v>
      </c>
      <c r="C1065" s="338"/>
      <c r="D1065" s="347">
        <f t="shared" si="55"/>
        <v>3063</v>
      </c>
      <c r="E1065" s="347">
        <f t="shared" si="55"/>
        <v>1327.265661</v>
      </c>
      <c r="F1065" s="339"/>
      <c r="G1065" s="345">
        <f t="shared" si="59"/>
        <v>41220</v>
      </c>
      <c r="H1065" s="346"/>
      <c r="I1065" s="347">
        <f t="shared" si="46"/>
        <v>172</v>
      </c>
      <c r="J1065" s="347">
        <f t="shared" si="47"/>
        <v>102.169376</v>
      </c>
      <c r="K1065" s="338"/>
      <c r="L1065" s="345">
        <f t="shared" si="60"/>
        <v>41220</v>
      </c>
      <c r="M1065" s="347">
        <f>+D1065+I1065</f>
        <v>3235</v>
      </c>
      <c r="N1065" s="347">
        <f t="shared" si="62"/>
        <v>1429.435037</v>
      </c>
    </row>
    <row r="1066" spans="2:14" s="340" customFormat="1" ht="12.75">
      <c r="B1066" s="345">
        <f t="shared" si="48"/>
        <v>41252</v>
      </c>
      <c r="C1066" s="338"/>
      <c r="D1066" s="347">
        <f t="shared" si="55"/>
        <v>3060</v>
      </c>
      <c r="E1066" s="347">
        <f t="shared" si="55"/>
        <v>1331.421744</v>
      </c>
      <c r="F1066" s="339"/>
      <c r="G1066" s="345">
        <f t="shared" si="59"/>
        <v>41252</v>
      </c>
      <c r="H1066" s="346"/>
      <c r="I1066" s="347">
        <f t="shared" si="46"/>
        <v>172</v>
      </c>
      <c r="J1066" s="347">
        <f t="shared" si="47"/>
        <v>103.223251</v>
      </c>
      <c r="K1066" s="338"/>
      <c r="L1066" s="345">
        <f t="shared" si="60"/>
        <v>41252</v>
      </c>
      <c r="M1066" s="347">
        <f t="shared" si="61"/>
        <v>3232</v>
      </c>
      <c r="N1066" s="347">
        <f t="shared" si="62"/>
        <v>1434.644995</v>
      </c>
    </row>
    <row r="1067" spans="2:14" s="340" customFormat="1" ht="12.75">
      <c r="B1067" s="345">
        <f t="shared" si="48"/>
        <v>41275</v>
      </c>
      <c r="C1067" s="338"/>
      <c r="D1067" s="347">
        <f t="shared" si="55"/>
        <v>3060</v>
      </c>
      <c r="E1067" s="347">
        <f t="shared" si="55"/>
        <v>1326.55342</v>
      </c>
      <c r="F1067" s="339"/>
      <c r="G1067" s="345">
        <f aca="true" t="shared" si="63" ref="G1067:G1072">+B1067</f>
        <v>41275</v>
      </c>
      <c r="H1067" s="346"/>
      <c r="I1067" s="347">
        <f aca="true" t="shared" si="64" ref="I1067:J1069">+D554</f>
        <v>172</v>
      </c>
      <c r="J1067" s="347">
        <f t="shared" si="64"/>
        <v>103.713285</v>
      </c>
      <c r="K1067" s="338"/>
      <c r="L1067" s="345">
        <f aca="true" t="shared" si="65" ref="L1067:L1072">+G1067</f>
        <v>41275</v>
      </c>
      <c r="M1067" s="347">
        <f aca="true" t="shared" si="66" ref="M1067:N1072">+D1067+I1067</f>
        <v>3232</v>
      </c>
      <c r="N1067" s="347">
        <f t="shared" si="66"/>
        <v>1430.266705</v>
      </c>
    </row>
    <row r="1068" spans="2:14" s="340" customFormat="1" ht="12.75">
      <c r="B1068" s="345">
        <f t="shared" si="48"/>
        <v>41306</v>
      </c>
      <c r="C1068" s="338"/>
      <c r="D1068" s="347">
        <f t="shared" si="55"/>
        <v>3059</v>
      </c>
      <c r="E1068" s="347">
        <f t="shared" si="55"/>
        <v>1324.607649</v>
      </c>
      <c r="F1068" s="339"/>
      <c r="G1068" s="345">
        <f t="shared" si="63"/>
        <v>41306</v>
      </c>
      <c r="H1068" s="346"/>
      <c r="I1068" s="347">
        <f t="shared" si="64"/>
        <v>172</v>
      </c>
      <c r="J1068" s="347">
        <f t="shared" si="64"/>
        <v>104.243325</v>
      </c>
      <c r="K1068" s="338"/>
      <c r="L1068" s="345">
        <f t="shared" si="65"/>
        <v>41306</v>
      </c>
      <c r="M1068" s="347">
        <f t="shared" si="66"/>
        <v>3231</v>
      </c>
      <c r="N1068" s="347">
        <f t="shared" si="66"/>
        <v>1428.850974</v>
      </c>
    </row>
    <row r="1069" spans="2:14" s="340" customFormat="1" ht="12.75">
      <c r="B1069" s="345">
        <f t="shared" si="48"/>
        <v>41334</v>
      </c>
      <c r="C1069" s="338"/>
      <c r="D1069" s="347">
        <f t="shared" si="55"/>
        <v>3058</v>
      </c>
      <c r="E1069" s="347">
        <f t="shared" si="55"/>
        <v>1326.586803</v>
      </c>
      <c r="F1069" s="339"/>
      <c r="G1069" s="345">
        <f t="shared" si="63"/>
        <v>41334</v>
      </c>
      <c r="H1069" s="346"/>
      <c r="I1069" s="347">
        <f t="shared" si="64"/>
        <v>172</v>
      </c>
      <c r="J1069" s="347">
        <f t="shared" si="64"/>
        <v>105.35987</v>
      </c>
      <c r="K1069" s="338"/>
      <c r="L1069" s="345">
        <f t="shared" si="65"/>
        <v>41334</v>
      </c>
      <c r="M1069" s="347">
        <f t="shared" si="66"/>
        <v>3230</v>
      </c>
      <c r="N1069" s="347">
        <f t="shared" si="66"/>
        <v>1431.946673</v>
      </c>
    </row>
    <row r="1070" spans="2:14" s="340" customFormat="1" ht="12.75">
      <c r="B1070" s="345">
        <f aca="true" t="shared" si="67" ref="B1070:B1075">+B141</f>
        <v>41365</v>
      </c>
      <c r="C1070" s="338"/>
      <c r="D1070" s="347">
        <f t="shared" si="55"/>
        <v>3058</v>
      </c>
      <c r="E1070" s="347">
        <f t="shared" si="55"/>
        <v>1339.6838</v>
      </c>
      <c r="F1070" s="339"/>
      <c r="G1070" s="345">
        <f t="shared" si="63"/>
        <v>41365</v>
      </c>
      <c r="H1070" s="346"/>
      <c r="I1070" s="347">
        <f aca="true" t="shared" si="68" ref="I1070:I1075">+D557</f>
        <v>172</v>
      </c>
      <c r="J1070" s="347">
        <f aca="true" t="shared" si="69" ref="J1070:J1075">+E557</f>
        <v>105.2808</v>
      </c>
      <c r="K1070" s="338"/>
      <c r="L1070" s="345">
        <f t="shared" si="65"/>
        <v>41365</v>
      </c>
      <c r="M1070" s="347">
        <f t="shared" si="66"/>
        <v>3230</v>
      </c>
      <c r="N1070" s="347">
        <f t="shared" si="66"/>
        <v>1444.9646</v>
      </c>
    </row>
    <row r="1071" spans="2:14" s="340" customFormat="1" ht="12.75">
      <c r="B1071" s="345">
        <f t="shared" si="67"/>
        <v>41395</v>
      </c>
      <c r="C1071" s="338"/>
      <c r="D1071" s="347">
        <f aca="true" t="shared" si="70" ref="D1071:E1075">+D142</f>
        <v>3056</v>
      </c>
      <c r="E1071" s="347">
        <f t="shared" si="70"/>
        <v>1322.0441</v>
      </c>
      <c r="F1071" s="339"/>
      <c r="G1071" s="345">
        <f t="shared" si="63"/>
        <v>41395</v>
      </c>
      <c r="H1071" s="346"/>
      <c r="I1071" s="347">
        <f t="shared" si="68"/>
        <v>172</v>
      </c>
      <c r="J1071" s="347">
        <f t="shared" si="69"/>
        <v>106.9519</v>
      </c>
      <c r="K1071" s="338"/>
      <c r="L1071" s="345">
        <f t="shared" si="65"/>
        <v>41395</v>
      </c>
      <c r="M1071" s="347">
        <f t="shared" si="66"/>
        <v>3228</v>
      </c>
      <c r="N1071" s="347">
        <f t="shared" si="66"/>
        <v>1428.996</v>
      </c>
    </row>
    <row r="1072" spans="2:14" s="340" customFormat="1" ht="12.75">
      <c r="B1072" s="345">
        <f t="shared" si="67"/>
        <v>41426</v>
      </c>
      <c r="C1072" s="338"/>
      <c r="D1072" s="347">
        <f t="shared" si="70"/>
        <v>3055</v>
      </c>
      <c r="E1072" s="347">
        <f t="shared" si="70"/>
        <v>1327.6829</v>
      </c>
      <c r="F1072" s="339"/>
      <c r="G1072" s="345">
        <f t="shared" si="63"/>
        <v>41426</v>
      </c>
      <c r="H1072" s="346"/>
      <c r="I1072" s="347">
        <f t="shared" si="68"/>
        <v>172</v>
      </c>
      <c r="J1072" s="347">
        <f t="shared" si="69"/>
        <v>107.6652</v>
      </c>
      <c r="K1072" s="338"/>
      <c r="L1072" s="345">
        <f t="shared" si="65"/>
        <v>41426</v>
      </c>
      <c r="M1072" s="347">
        <f t="shared" si="66"/>
        <v>3227</v>
      </c>
      <c r="N1072" s="347">
        <f t="shared" si="66"/>
        <v>1435.3481</v>
      </c>
    </row>
    <row r="1073" spans="2:14" s="340" customFormat="1" ht="12.75">
      <c r="B1073" s="345">
        <f t="shared" si="67"/>
        <v>41456</v>
      </c>
      <c r="C1073" s="338"/>
      <c r="D1073" s="347">
        <f t="shared" si="70"/>
        <v>3052</v>
      </c>
      <c r="E1073" s="347">
        <f t="shared" si="70"/>
        <v>1320.1547</v>
      </c>
      <c r="F1073" s="339"/>
      <c r="G1073" s="345">
        <f>+B1073</f>
        <v>41456</v>
      </c>
      <c r="H1073" s="346"/>
      <c r="I1073" s="347">
        <f t="shared" si="68"/>
        <v>172</v>
      </c>
      <c r="J1073" s="347">
        <f t="shared" si="69"/>
        <v>108.6184</v>
      </c>
      <c r="K1073" s="338"/>
      <c r="L1073" s="345">
        <f>+G1073</f>
        <v>41456</v>
      </c>
      <c r="M1073" s="347">
        <f aca="true" t="shared" si="71" ref="M1073:N1075">+D1073+I1073</f>
        <v>3224</v>
      </c>
      <c r="N1073" s="347">
        <f t="shared" si="71"/>
        <v>1428.7731</v>
      </c>
    </row>
    <row r="1074" spans="2:14" s="340" customFormat="1" ht="12.75">
      <c r="B1074" s="345">
        <f t="shared" si="67"/>
        <v>41487</v>
      </c>
      <c r="C1074" s="338"/>
      <c r="D1074" s="347">
        <f t="shared" si="70"/>
        <v>3050</v>
      </c>
      <c r="E1074" s="347">
        <f t="shared" si="70"/>
        <v>1331.8484</v>
      </c>
      <c r="F1074" s="339"/>
      <c r="G1074" s="345">
        <f>+B1074</f>
        <v>41487</v>
      </c>
      <c r="H1074" s="346"/>
      <c r="I1074" s="347">
        <f t="shared" si="68"/>
        <v>172</v>
      </c>
      <c r="J1074" s="347">
        <f t="shared" si="69"/>
        <v>109.1408</v>
      </c>
      <c r="K1074" s="338"/>
      <c r="L1074" s="345">
        <f>+G1074</f>
        <v>41487</v>
      </c>
      <c r="M1074" s="347">
        <f t="shared" si="71"/>
        <v>3222</v>
      </c>
      <c r="N1074" s="347">
        <f t="shared" si="71"/>
        <v>1440.9892</v>
      </c>
    </row>
    <row r="1075" spans="2:14" s="340" customFormat="1" ht="12.75">
      <c r="B1075" s="345">
        <f t="shared" si="67"/>
        <v>41518</v>
      </c>
      <c r="C1075" s="338"/>
      <c r="D1075" s="347">
        <f t="shared" si="70"/>
        <v>3049</v>
      </c>
      <c r="E1075" s="347">
        <f t="shared" si="70"/>
        <v>1338.2015</v>
      </c>
      <c r="F1075" s="339"/>
      <c r="G1075" s="345">
        <f>+B1075</f>
        <v>41518</v>
      </c>
      <c r="H1075" s="346"/>
      <c r="I1075" s="347">
        <f t="shared" si="68"/>
        <v>172</v>
      </c>
      <c r="J1075" s="347">
        <f t="shared" si="69"/>
        <v>109.9383</v>
      </c>
      <c r="K1075" s="338"/>
      <c r="L1075" s="345">
        <f>+G1075</f>
        <v>41518</v>
      </c>
      <c r="M1075" s="347">
        <f t="shared" si="71"/>
        <v>3221</v>
      </c>
      <c r="N1075" s="347">
        <f t="shared" si="71"/>
        <v>1448.1398</v>
      </c>
    </row>
    <row r="1076" spans="2:14" s="340" customFormat="1" ht="12.75">
      <c r="B1076" s="345"/>
      <c r="C1076" s="338"/>
      <c r="D1076" s="347"/>
      <c r="E1076" s="347"/>
      <c r="F1076" s="339"/>
      <c r="G1076" s="345"/>
      <c r="H1076" s="346"/>
      <c r="I1076" s="347"/>
      <c r="J1076" s="347"/>
      <c r="K1076" s="338"/>
      <c r="L1076" s="345"/>
      <c r="M1076" s="347"/>
      <c r="N1076" s="347"/>
    </row>
    <row r="1077" spans="2:14" s="340" customFormat="1" ht="12.75">
      <c r="B1077" s="345"/>
      <c r="C1077" s="338"/>
      <c r="D1077" s="347"/>
      <c r="E1077" s="347"/>
      <c r="F1077" s="339"/>
      <c r="G1077" s="345"/>
      <c r="H1077" s="346"/>
      <c r="I1077" s="347"/>
      <c r="J1077" s="347"/>
      <c r="K1077" s="338"/>
      <c r="L1077" s="345"/>
      <c r="M1077" s="347"/>
      <c r="N1077" s="347"/>
    </row>
    <row r="1078" spans="2:14" s="340" customFormat="1" ht="12.75">
      <c r="B1078" s="345"/>
      <c r="C1078" s="338"/>
      <c r="D1078" s="347"/>
      <c r="E1078" s="347"/>
      <c r="F1078" s="339"/>
      <c r="G1078" s="345"/>
      <c r="H1078" s="346"/>
      <c r="I1078" s="347"/>
      <c r="J1078" s="347"/>
      <c r="K1078" s="338"/>
      <c r="L1078" s="345"/>
      <c r="M1078" s="347"/>
      <c r="N1078" s="347"/>
    </row>
    <row r="1079" spans="2:14" s="340" customFormat="1" ht="12.75">
      <c r="B1079" s="345"/>
      <c r="C1079" s="338"/>
      <c r="D1079" s="347"/>
      <c r="E1079" s="347"/>
      <c r="F1079" s="339"/>
      <c r="G1079" s="345"/>
      <c r="H1079" s="346"/>
      <c r="I1079" s="347"/>
      <c r="J1079" s="347"/>
      <c r="K1079" s="338"/>
      <c r="L1079" s="345"/>
      <c r="M1079" s="347"/>
      <c r="N1079" s="347"/>
    </row>
    <row r="1080" spans="2:14" s="340" customFormat="1" ht="12.75">
      <c r="B1080" s="345"/>
      <c r="C1080" s="338"/>
      <c r="D1080" s="347"/>
      <c r="E1080" s="347"/>
      <c r="F1080" s="339"/>
      <c r="G1080" s="345"/>
      <c r="H1080" s="346"/>
      <c r="I1080" s="347"/>
      <c r="J1080" s="347"/>
      <c r="K1080" s="338"/>
      <c r="L1080" s="345"/>
      <c r="M1080" s="347"/>
      <c r="N1080" s="347"/>
    </row>
    <row r="1081" spans="3:13" s="340" customFormat="1" ht="12.75">
      <c r="C1081" s="343"/>
      <c r="D1081" s="343" t="s">
        <v>29</v>
      </c>
      <c r="E1081" s="343" t="s">
        <v>0</v>
      </c>
      <c r="H1081" s="339"/>
      <c r="I1081" s="339"/>
      <c r="J1081" s="338"/>
      <c r="K1081" s="338"/>
      <c r="M1081" s="347"/>
    </row>
    <row r="1082" spans="3:11" s="340" customFormat="1" ht="12.75">
      <c r="C1082" s="344" t="s">
        <v>91</v>
      </c>
      <c r="D1082" s="349">
        <f>+AVERAGE(M1073:M1075)</f>
        <v>3222.3333333333335</v>
      </c>
      <c r="E1082" s="349">
        <f>+AVERAGE(N1070:N1072)</f>
        <v>1436.4362333333336</v>
      </c>
      <c r="H1082" s="339"/>
      <c r="I1082" s="339"/>
      <c r="J1082" s="338"/>
      <c r="K1082" s="338"/>
    </row>
    <row r="1083" spans="3:11" s="340" customFormat="1" ht="12.75">
      <c r="C1083" s="344" t="s">
        <v>26</v>
      </c>
      <c r="D1083" s="350">
        <f>+AVERAGE(I1073:I1075)</f>
        <v>172</v>
      </c>
      <c r="E1083" s="350">
        <f>+AVERAGE(J1070:J1072)</f>
        <v>106.63263333333333</v>
      </c>
      <c r="H1083" s="339"/>
      <c r="I1083" s="339"/>
      <c r="J1083" s="338"/>
      <c r="K1083" s="338"/>
    </row>
    <row r="1084" spans="3:11" s="340" customFormat="1" ht="12.75">
      <c r="C1084" s="344" t="s">
        <v>30</v>
      </c>
      <c r="D1084" s="351">
        <f>AVERAGE(D1073:D1075)</f>
        <v>3050.3333333333335</v>
      </c>
      <c r="E1084" s="351">
        <f>AVERAGE(E1073:E1075)</f>
        <v>1330.0682</v>
      </c>
      <c r="H1084" s="339"/>
      <c r="I1084" s="339"/>
      <c r="J1084" s="338"/>
      <c r="K1084" s="338"/>
    </row>
    <row r="1085" spans="3:11" s="340" customFormat="1" ht="12.75">
      <c r="C1085" s="338"/>
      <c r="D1085" s="352" t="s">
        <v>21</v>
      </c>
      <c r="E1085" s="352" t="s">
        <v>21</v>
      </c>
      <c r="F1085" s="339"/>
      <c r="G1085" s="339"/>
      <c r="H1085" s="339"/>
      <c r="I1085" s="339"/>
      <c r="J1085" s="338"/>
      <c r="K1085" s="338"/>
    </row>
    <row r="1086" spans="3:11" s="340" customFormat="1" ht="12.75">
      <c r="C1086" s="338"/>
      <c r="D1086" s="343" t="s">
        <v>29</v>
      </c>
      <c r="E1086" s="343" t="s">
        <v>0</v>
      </c>
      <c r="F1086" s="339"/>
      <c r="G1086" s="339"/>
      <c r="H1086" s="339"/>
      <c r="I1086" s="339"/>
      <c r="J1086" s="338"/>
      <c r="K1086" s="338"/>
    </row>
    <row r="1087" spans="3:11" s="340" customFormat="1" ht="12.75">
      <c r="C1087" s="344" t="s">
        <v>26</v>
      </c>
      <c r="D1087" s="353">
        <f>+D1083/D1082</f>
        <v>0.053377469742422676</v>
      </c>
      <c r="E1087" s="353">
        <f>+E1083/E1082</f>
        <v>0.07423415732551254</v>
      </c>
      <c r="F1087" s="339"/>
      <c r="G1087" s="339"/>
      <c r="H1087" s="339"/>
      <c r="I1087" s="339"/>
      <c r="J1087" s="338"/>
      <c r="K1087" s="338"/>
    </row>
    <row r="1088" spans="3:11" s="340" customFormat="1" ht="12.75">
      <c r="C1088" s="344" t="s">
        <v>30</v>
      </c>
      <c r="D1088" s="353">
        <f>+D1084/D1082</f>
        <v>0.9466225302575774</v>
      </c>
      <c r="E1088" s="353">
        <f>+E1084/E1082</f>
        <v>0.9259500485541914</v>
      </c>
      <c r="F1088" s="339"/>
      <c r="G1088" s="339"/>
      <c r="H1088" s="339"/>
      <c r="I1088" s="339"/>
      <c r="J1088" s="338"/>
      <c r="K1088" s="338"/>
    </row>
    <row r="1089" spans="3:11" s="340" customFormat="1" ht="12.75">
      <c r="C1089" s="344" t="s">
        <v>91</v>
      </c>
      <c r="D1089" s="354">
        <f>SUM(D1087:D1088)</f>
        <v>1</v>
      </c>
      <c r="E1089" s="354">
        <f>SUM(E1087:E1088)</f>
        <v>1.000184205879704</v>
      </c>
      <c r="F1089" s="339"/>
      <c r="G1089" s="339"/>
      <c r="H1089" s="339"/>
      <c r="I1089" s="339"/>
      <c r="J1089" s="338"/>
      <c r="K1089" s="338"/>
    </row>
    <row r="1090" spans="2:11" s="340" customFormat="1" ht="12.75">
      <c r="B1090" s="338"/>
      <c r="F1090" s="339"/>
      <c r="G1090" s="339"/>
      <c r="H1090" s="339"/>
      <c r="I1090" s="339"/>
      <c r="J1090" s="338"/>
      <c r="K1090" s="338"/>
    </row>
    <row r="1091" spans="2:11" s="340" customFormat="1" ht="12.75">
      <c r="B1091" s="338"/>
      <c r="C1091" s="338"/>
      <c r="D1091" s="339"/>
      <c r="E1091" s="339"/>
      <c r="F1091" s="339"/>
      <c r="G1091" s="339"/>
      <c r="H1091" s="339"/>
      <c r="I1091" s="339"/>
      <c r="J1091" s="338"/>
      <c r="K1091" s="338"/>
    </row>
    <row r="1092" spans="2:12" s="340" customFormat="1" ht="12.75">
      <c r="B1092" s="355" t="s">
        <v>66</v>
      </c>
      <c r="C1092" s="338"/>
      <c r="D1092" s="339"/>
      <c r="E1092" s="339"/>
      <c r="F1092" s="339"/>
      <c r="G1092" s="356" t="s">
        <v>67</v>
      </c>
      <c r="H1092" s="339"/>
      <c r="I1092" s="339"/>
      <c r="J1092" s="338"/>
      <c r="K1092" s="338"/>
      <c r="L1092" s="340" t="s">
        <v>5</v>
      </c>
    </row>
    <row r="1093" spans="2:15" s="340" customFormat="1" ht="12.75">
      <c r="B1093" s="344" t="s">
        <v>27</v>
      </c>
      <c r="C1093" s="343"/>
      <c r="D1093" s="343" t="s">
        <v>29</v>
      </c>
      <c r="E1093" s="343" t="s">
        <v>0</v>
      </c>
      <c r="F1093" s="339"/>
      <c r="G1093" s="344" t="s">
        <v>27</v>
      </c>
      <c r="H1093" s="343"/>
      <c r="I1093" s="343" t="s">
        <v>29</v>
      </c>
      <c r="J1093" s="343" t="s">
        <v>0</v>
      </c>
      <c r="K1093" s="338"/>
      <c r="L1093" s="344"/>
      <c r="M1093" s="343"/>
      <c r="N1093" s="343" t="s">
        <v>101</v>
      </c>
      <c r="O1093" s="344" t="s">
        <v>0</v>
      </c>
    </row>
    <row r="1094" spans="2:15" s="340" customFormat="1" ht="12.75">
      <c r="B1094" s="348" t="s">
        <v>22</v>
      </c>
      <c r="C1094" s="346"/>
      <c r="D1094" s="347">
        <v>1585</v>
      </c>
      <c r="E1094" s="347">
        <v>328.35715600000003</v>
      </c>
      <c r="F1094" s="339"/>
      <c r="G1094" s="348" t="s">
        <v>22</v>
      </c>
      <c r="H1094" s="346"/>
      <c r="I1094" s="347">
        <v>66</v>
      </c>
      <c r="J1094" s="347">
        <v>144.142248</v>
      </c>
      <c r="K1094" s="338"/>
      <c r="L1094" s="348" t="s">
        <v>22</v>
      </c>
      <c r="M1094" s="346"/>
      <c r="N1094" s="346">
        <f>+D1094+I1094</f>
        <v>1651</v>
      </c>
      <c r="O1094" s="346">
        <f>+E1094+J1094</f>
        <v>472.499404</v>
      </c>
    </row>
    <row r="1095" spans="2:15" s="340" customFormat="1" ht="12.75">
      <c r="B1095" s="348" t="s">
        <v>23</v>
      </c>
      <c r="C1095" s="346"/>
      <c r="D1095" s="347">
        <v>1769</v>
      </c>
      <c r="E1095" s="347">
        <v>385.671979</v>
      </c>
      <c r="F1095" s="339"/>
      <c r="G1095" s="348" t="s">
        <v>23</v>
      </c>
      <c r="H1095" s="346"/>
      <c r="I1095" s="347">
        <v>77</v>
      </c>
      <c r="J1095" s="347">
        <v>197.436743</v>
      </c>
      <c r="K1095" s="338"/>
      <c r="L1095" s="348" t="s">
        <v>23</v>
      </c>
      <c r="M1095" s="346"/>
      <c r="N1095" s="346">
        <f aca="true" t="shared" si="72" ref="N1095:N1119">+D1095+I1095</f>
        <v>1846</v>
      </c>
      <c r="O1095" s="346">
        <f aca="true" t="shared" si="73" ref="O1095:O1119">+E1095+J1095</f>
        <v>583.1087220000001</v>
      </c>
    </row>
    <row r="1096" spans="2:15" s="340" customFormat="1" ht="12.75">
      <c r="B1096" s="348" t="s">
        <v>24</v>
      </c>
      <c r="C1096" s="346"/>
      <c r="D1096" s="347">
        <v>1978</v>
      </c>
      <c r="E1096" s="347">
        <v>453.51686900000004</v>
      </c>
      <c r="F1096" s="339"/>
      <c r="G1096" s="348" t="s">
        <v>24</v>
      </c>
      <c r="H1096" s="346"/>
      <c r="I1096" s="347">
        <v>95</v>
      </c>
      <c r="J1096" s="347">
        <v>208.659244</v>
      </c>
      <c r="K1096" s="338"/>
      <c r="L1096" s="348" t="s">
        <v>24</v>
      </c>
      <c r="M1096" s="346"/>
      <c r="N1096" s="346">
        <f t="shared" si="72"/>
        <v>2073</v>
      </c>
      <c r="O1096" s="346">
        <f t="shared" si="73"/>
        <v>662.176113</v>
      </c>
    </row>
    <row r="1097" spans="2:15" s="340" customFormat="1" ht="12.75">
      <c r="B1097" s="348" t="s">
        <v>25</v>
      </c>
      <c r="C1097" s="346"/>
      <c r="D1097" s="347">
        <v>2187</v>
      </c>
      <c r="E1097" s="347">
        <v>515.222643</v>
      </c>
      <c r="F1097" s="339"/>
      <c r="G1097" s="348" t="s">
        <v>25</v>
      </c>
      <c r="H1097" s="346"/>
      <c r="I1097" s="347">
        <v>107</v>
      </c>
      <c r="J1097" s="347">
        <v>212.071875</v>
      </c>
      <c r="K1097" s="338"/>
      <c r="L1097" s="348" t="s">
        <v>25</v>
      </c>
      <c r="M1097" s="346"/>
      <c r="N1097" s="346">
        <f t="shared" si="72"/>
        <v>2294</v>
      </c>
      <c r="O1097" s="346">
        <f t="shared" si="73"/>
        <v>727.2945179999999</v>
      </c>
    </row>
    <row r="1098" spans="2:15" s="340" customFormat="1" ht="12.75">
      <c r="B1098" s="348" t="s">
        <v>32</v>
      </c>
      <c r="C1098" s="346"/>
      <c r="D1098" s="347">
        <v>2368</v>
      </c>
      <c r="E1098" s="347">
        <v>616.005555</v>
      </c>
      <c r="F1098" s="339"/>
      <c r="G1098" s="348" t="s">
        <v>32</v>
      </c>
      <c r="H1098" s="346"/>
      <c r="I1098" s="347">
        <v>110</v>
      </c>
      <c r="J1098" s="347">
        <v>220.983439</v>
      </c>
      <c r="K1098" s="338"/>
      <c r="L1098" s="348" t="s">
        <v>32</v>
      </c>
      <c r="M1098" s="346"/>
      <c r="N1098" s="346">
        <f t="shared" si="72"/>
        <v>2478</v>
      </c>
      <c r="O1098" s="346">
        <f t="shared" si="73"/>
        <v>836.9889939999999</v>
      </c>
    </row>
    <row r="1099" spans="2:15" s="340" customFormat="1" ht="12.75">
      <c r="B1099" s="348" t="s">
        <v>33</v>
      </c>
      <c r="C1099" s="346"/>
      <c r="D1099" s="347">
        <v>2427</v>
      </c>
      <c r="E1099" s="347">
        <v>682.028013</v>
      </c>
      <c r="F1099" s="339"/>
      <c r="G1099" s="348" t="s">
        <v>33</v>
      </c>
      <c r="H1099" s="346"/>
      <c r="I1099" s="347">
        <v>111</v>
      </c>
      <c r="J1099" s="347">
        <v>229.684396</v>
      </c>
      <c r="K1099" s="338"/>
      <c r="L1099" s="348" t="s">
        <v>33</v>
      </c>
      <c r="M1099" s="346"/>
      <c r="N1099" s="346">
        <f t="shared" si="72"/>
        <v>2538</v>
      </c>
      <c r="O1099" s="346">
        <f t="shared" si="73"/>
        <v>911.712409</v>
      </c>
    </row>
    <row r="1100" spans="2:15" s="340" customFormat="1" ht="10.5" customHeight="1">
      <c r="B1100" s="348" t="s">
        <v>34</v>
      </c>
      <c r="C1100" s="346"/>
      <c r="D1100" s="347">
        <v>2502</v>
      </c>
      <c r="E1100" s="347">
        <v>743.025163</v>
      </c>
      <c r="F1100" s="339"/>
      <c r="G1100" s="348" t="s">
        <v>34</v>
      </c>
      <c r="H1100" s="346"/>
      <c r="I1100" s="347">
        <v>119</v>
      </c>
      <c r="J1100" s="347">
        <v>234.083023</v>
      </c>
      <c r="K1100" s="338"/>
      <c r="L1100" s="348" t="s">
        <v>34</v>
      </c>
      <c r="M1100" s="346"/>
      <c r="N1100" s="346">
        <f t="shared" si="72"/>
        <v>2621</v>
      </c>
      <c r="O1100" s="346">
        <f t="shared" si="73"/>
        <v>977.108186</v>
      </c>
    </row>
    <row r="1101" spans="2:15" s="340" customFormat="1" ht="12.75">
      <c r="B1101" s="348" t="s">
        <v>35</v>
      </c>
      <c r="C1101" s="346"/>
      <c r="D1101" s="347">
        <v>2655</v>
      </c>
      <c r="E1101" s="347">
        <v>804.910972</v>
      </c>
      <c r="F1101" s="339"/>
      <c r="G1101" s="348" t="s">
        <v>35</v>
      </c>
      <c r="H1101" s="346"/>
      <c r="I1101" s="347">
        <v>128</v>
      </c>
      <c r="J1101" s="347">
        <v>246.51593400000002</v>
      </c>
      <c r="K1101" s="338"/>
      <c r="L1101" s="348" t="s">
        <v>35</v>
      </c>
      <c r="M1101" s="346"/>
      <c r="N1101" s="346">
        <f t="shared" si="72"/>
        <v>2783</v>
      </c>
      <c r="O1101" s="346">
        <f t="shared" si="73"/>
        <v>1051.4269060000001</v>
      </c>
    </row>
    <row r="1102" spans="2:15" s="340" customFormat="1" ht="12.75">
      <c r="B1102" s="348" t="s">
        <v>36</v>
      </c>
      <c r="C1102" s="346"/>
      <c r="D1102" s="347">
        <v>2812</v>
      </c>
      <c r="E1102" s="347">
        <v>890.3124280000001</v>
      </c>
      <c r="F1102" s="339"/>
      <c r="G1102" s="348" t="s">
        <v>36</v>
      </c>
      <c r="H1102" s="346"/>
      <c r="I1102" s="347">
        <v>134</v>
      </c>
      <c r="J1102" s="347">
        <v>293.648606</v>
      </c>
      <c r="K1102" s="338"/>
      <c r="L1102" s="348" t="s">
        <v>36</v>
      </c>
      <c r="M1102" s="346"/>
      <c r="N1102" s="346">
        <f t="shared" si="72"/>
        <v>2946</v>
      </c>
      <c r="O1102" s="346">
        <f t="shared" si="73"/>
        <v>1183.961034</v>
      </c>
    </row>
    <row r="1103" spans="2:15" s="340" customFormat="1" ht="12.75">
      <c r="B1103" s="348" t="s">
        <v>37</v>
      </c>
      <c r="C1103" s="346"/>
      <c r="D1103" s="347">
        <v>2902</v>
      </c>
      <c r="E1103" s="347">
        <v>955.92222</v>
      </c>
      <c r="F1103" s="339"/>
      <c r="G1103" s="348" t="s">
        <v>37</v>
      </c>
      <c r="H1103" s="346"/>
      <c r="I1103" s="347">
        <v>146</v>
      </c>
      <c r="J1103" s="347">
        <v>297.449327</v>
      </c>
      <c r="K1103" s="338"/>
      <c r="L1103" s="348" t="s">
        <v>37</v>
      </c>
      <c r="M1103" s="346"/>
      <c r="N1103" s="346">
        <f t="shared" si="72"/>
        <v>3048</v>
      </c>
      <c r="O1103" s="346">
        <f t="shared" si="73"/>
        <v>1253.371547</v>
      </c>
    </row>
    <row r="1104" spans="2:15" s="340" customFormat="1" ht="12.75">
      <c r="B1104" s="348" t="s">
        <v>39</v>
      </c>
      <c r="C1104" s="346"/>
      <c r="D1104" s="347">
        <v>3016</v>
      </c>
      <c r="E1104" s="347">
        <v>1040.556049</v>
      </c>
      <c r="F1104" s="339"/>
      <c r="G1104" s="348" t="s">
        <v>39</v>
      </c>
      <c r="H1104" s="346"/>
      <c r="I1104" s="347">
        <v>149</v>
      </c>
      <c r="J1104" s="347">
        <v>301.017376</v>
      </c>
      <c r="K1104" s="338"/>
      <c r="L1104" s="348" t="s">
        <v>39</v>
      </c>
      <c r="M1104" s="346"/>
      <c r="N1104" s="346">
        <f t="shared" si="72"/>
        <v>3165</v>
      </c>
      <c r="O1104" s="346">
        <f t="shared" si="73"/>
        <v>1341.573425</v>
      </c>
    </row>
    <row r="1105" spans="2:15" s="340" customFormat="1" ht="12.75">
      <c r="B1105" s="348" t="s">
        <v>40</v>
      </c>
      <c r="C1105" s="346"/>
      <c r="D1105" s="347">
        <v>3129</v>
      </c>
      <c r="E1105" s="347">
        <v>1090.609845</v>
      </c>
      <c r="F1105" s="339"/>
      <c r="G1105" s="348" t="s">
        <v>40</v>
      </c>
      <c r="H1105" s="346"/>
      <c r="I1105" s="347">
        <v>156</v>
      </c>
      <c r="J1105" s="347">
        <v>305.19732100000004</v>
      </c>
      <c r="K1105" s="338"/>
      <c r="L1105" s="348" t="s">
        <v>40</v>
      </c>
      <c r="M1105" s="346"/>
      <c r="N1105" s="346">
        <f t="shared" si="72"/>
        <v>3285</v>
      </c>
      <c r="O1105" s="346">
        <f t="shared" si="73"/>
        <v>1395.807166</v>
      </c>
    </row>
    <row r="1106" spans="2:15" s="340" customFormat="1" ht="12.75">
      <c r="B1106" s="348" t="s">
        <v>38</v>
      </c>
      <c r="C1106" s="346"/>
      <c r="D1106" s="347">
        <v>3250</v>
      </c>
      <c r="E1106" s="347">
        <v>1143.564402</v>
      </c>
      <c r="F1106" s="339"/>
      <c r="G1106" s="348" t="s">
        <v>38</v>
      </c>
      <c r="H1106" s="346"/>
      <c r="I1106" s="347">
        <v>157</v>
      </c>
      <c r="J1106" s="347">
        <v>311.26266</v>
      </c>
      <c r="K1106" s="338"/>
      <c r="L1106" s="348" t="s">
        <v>38</v>
      </c>
      <c r="M1106" s="346"/>
      <c r="N1106" s="346">
        <f t="shared" si="72"/>
        <v>3407</v>
      </c>
      <c r="O1106" s="346">
        <f t="shared" si="73"/>
        <v>1454.8270619999998</v>
      </c>
    </row>
    <row r="1107" spans="2:15" s="340" customFormat="1" ht="12.75">
      <c r="B1107" s="348" t="s">
        <v>41</v>
      </c>
      <c r="C1107" s="346"/>
      <c r="D1107" s="347">
        <v>3357</v>
      </c>
      <c r="E1107" s="347">
        <v>1165.170998</v>
      </c>
      <c r="F1107" s="339"/>
      <c r="G1107" s="348" t="s">
        <v>41</v>
      </c>
      <c r="H1107" s="346"/>
      <c r="I1107" s="347">
        <v>167</v>
      </c>
      <c r="J1107" s="347">
        <v>272.74976</v>
      </c>
      <c r="K1107" s="338"/>
      <c r="L1107" s="348" t="s">
        <v>41</v>
      </c>
      <c r="M1107" s="346"/>
      <c r="N1107" s="346">
        <f t="shared" si="72"/>
        <v>3524</v>
      </c>
      <c r="O1107" s="346">
        <f t="shared" si="73"/>
        <v>1437.920758</v>
      </c>
    </row>
    <row r="1108" spans="2:15" s="340" customFormat="1" ht="12.75">
      <c r="B1108" s="348" t="s">
        <v>70</v>
      </c>
      <c r="C1108" s="346"/>
      <c r="D1108" s="347">
        <v>3397</v>
      </c>
      <c r="E1108" s="347">
        <v>1205.107255</v>
      </c>
      <c r="F1108" s="339"/>
      <c r="G1108" s="348" t="s">
        <v>70</v>
      </c>
      <c r="H1108" s="346"/>
      <c r="I1108" s="347">
        <v>170</v>
      </c>
      <c r="J1108" s="347">
        <v>277.099869</v>
      </c>
      <c r="K1108" s="338"/>
      <c r="L1108" s="348" t="s">
        <v>70</v>
      </c>
      <c r="M1108" s="346"/>
      <c r="N1108" s="346">
        <f t="shared" si="72"/>
        <v>3567</v>
      </c>
      <c r="O1108" s="346">
        <f t="shared" si="73"/>
        <v>1482.207124</v>
      </c>
    </row>
    <row r="1109" spans="2:15" s="340" customFormat="1" ht="12.75">
      <c r="B1109" s="348" t="s">
        <v>71</v>
      </c>
      <c r="C1109" s="346"/>
      <c r="D1109" s="347">
        <v>3488</v>
      </c>
      <c r="E1109" s="347">
        <v>1244.025511</v>
      </c>
      <c r="F1109" s="339"/>
      <c r="G1109" s="348" t="s">
        <v>71</v>
      </c>
      <c r="H1109" s="346"/>
      <c r="I1109" s="347">
        <v>177</v>
      </c>
      <c r="J1109" s="347">
        <v>201.976397</v>
      </c>
      <c r="K1109" s="338"/>
      <c r="L1109" s="348" t="s">
        <v>71</v>
      </c>
      <c r="M1109" s="346"/>
      <c r="N1109" s="346">
        <f t="shared" si="72"/>
        <v>3665</v>
      </c>
      <c r="O1109" s="346">
        <f t="shared" si="73"/>
        <v>1446.001908</v>
      </c>
    </row>
    <row r="1110" spans="2:15" s="340" customFormat="1" ht="12.75">
      <c r="B1110" s="348" t="s">
        <v>72</v>
      </c>
      <c r="C1110" s="346"/>
      <c r="D1110" s="347">
        <v>3578</v>
      </c>
      <c r="E1110" s="347">
        <v>1259.137966</v>
      </c>
      <c r="F1110" s="339"/>
      <c r="G1110" s="348" t="s">
        <v>72</v>
      </c>
      <c r="H1110" s="346"/>
      <c r="I1110" s="347">
        <v>184</v>
      </c>
      <c r="J1110" s="347">
        <v>186.16375700000003</v>
      </c>
      <c r="K1110" s="338"/>
      <c r="L1110" s="348" t="s">
        <v>72</v>
      </c>
      <c r="M1110" s="346"/>
      <c r="N1110" s="346">
        <f t="shared" si="72"/>
        <v>3762</v>
      </c>
      <c r="O1110" s="346">
        <f t="shared" si="73"/>
        <v>1445.301723</v>
      </c>
    </row>
    <row r="1111" spans="2:15" s="340" customFormat="1" ht="12.75">
      <c r="B1111" s="348" t="s">
        <v>73</v>
      </c>
      <c r="C1111" s="346"/>
      <c r="D1111" s="347">
        <v>3571</v>
      </c>
      <c r="E1111" s="347">
        <v>1278.648918</v>
      </c>
      <c r="F1111" s="339"/>
      <c r="G1111" s="348" t="s">
        <v>73</v>
      </c>
      <c r="H1111" s="346"/>
      <c r="I1111" s="347">
        <v>181</v>
      </c>
      <c r="J1111" s="347">
        <v>138.19648200000003</v>
      </c>
      <c r="K1111" s="338"/>
      <c r="L1111" s="348" t="s">
        <v>73</v>
      </c>
      <c r="M1111" s="346"/>
      <c r="N1111" s="346">
        <f t="shared" si="72"/>
        <v>3752</v>
      </c>
      <c r="O1111" s="346">
        <f t="shared" si="73"/>
        <v>1416.8454000000002</v>
      </c>
    </row>
    <row r="1112" spans="2:15" s="340" customFormat="1" ht="12.75">
      <c r="B1112" s="348" t="s">
        <v>74</v>
      </c>
      <c r="C1112" s="346"/>
      <c r="D1112" s="347">
        <v>3569</v>
      </c>
      <c r="E1112" s="347">
        <v>1289.481443</v>
      </c>
      <c r="F1112" s="339"/>
      <c r="G1112" s="348" t="s">
        <v>74</v>
      </c>
      <c r="H1112" s="346"/>
      <c r="I1112" s="347">
        <v>185</v>
      </c>
      <c r="J1112" s="347">
        <v>133.515949</v>
      </c>
      <c r="K1112" s="338"/>
      <c r="L1112" s="348" t="s">
        <v>74</v>
      </c>
      <c r="M1112" s="346"/>
      <c r="N1112" s="346">
        <f t="shared" si="72"/>
        <v>3754</v>
      </c>
      <c r="O1112" s="346">
        <f t="shared" si="73"/>
        <v>1422.997392</v>
      </c>
    </row>
    <row r="1113" spans="2:15" s="340" customFormat="1" ht="12.75">
      <c r="B1113" s="348" t="s">
        <v>75</v>
      </c>
      <c r="C1113" s="346"/>
      <c r="D1113" s="347">
        <v>3595</v>
      </c>
      <c r="E1113" s="347">
        <v>1313.083489</v>
      </c>
      <c r="F1113" s="339"/>
      <c r="G1113" s="348" t="s">
        <v>75</v>
      </c>
      <c r="H1113" s="346"/>
      <c r="I1113" s="347">
        <v>185</v>
      </c>
      <c r="J1113" s="347">
        <v>131.57690300000002</v>
      </c>
      <c r="K1113" s="338"/>
      <c r="L1113" s="348" t="s">
        <v>75</v>
      </c>
      <c r="M1113" s="346"/>
      <c r="N1113" s="346">
        <f t="shared" si="72"/>
        <v>3780</v>
      </c>
      <c r="O1113" s="346">
        <f t="shared" si="73"/>
        <v>1444.6603920000002</v>
      </c>
    </row>
    <row r="1114" spans="2:15" s="340" customFormat="1" ht="12.75">
      <c r="B1114" s="348" t="s">
        <v>76</v>
      </c>
      <c r="C1114" s="346"/>
      <c r="D1114" s="347">
        <v>3599</v>
      </c>
      <c r="E1114" s="347">
        <v>1314.060781</v>
      </c>
      <c r="F1114" s="339"/>
      <c r="G1114" s="348" t="s">
        <v>76</v>
      </c>
      <c r="H1114" s="346"/>
      <c r="I1114" s="347">
        <v>185</v>
      </c>
      <c r="J1114" s="347">
        <v>129.811267</v>
      </c>
      <c r="K1114" s="338"/>
      <c r="L1114" s="348" t="s">
        <v>76</v>
      </c>
      <c r="M1114" s="346"/>
      <c r="N1114" s="346">
        <f t="shared" si="72"/>
        <v>3784</v>
      </c>
      <c r="O1114" s="346">
        <f t="shared" si="73"/>
        <v>1443.872048</v>
      </c>
    </row>
    <row r="1115" spans="2:15" s="340" customFormat="1" ht="12.75">
      <c r="B1115" s="348" t="s">
        <v>77</v>
      </c>
      <c r="C1115" s="346"/>
      <c r="D1115" s="347">
        <v>3588</v>
      </c>
      <c r="E1115" s="347">
        <v>1318.94731</v>
      </c>
      <c r="F1115" s="339"/>
      <c r="G1115" s="348" t="s">
        <v>77</v>
      </c>
      <c r="H1115" s="346"/>
      <c r="I1115" s="347">
        <v>194</v>
      </c>
      <c r="J1115" s="347">
        <v>125.94506700000001</v>
      </c>
      <c r="K1115" s="338"/>
      <c r="L1115" s="348" t="s">
        <v>77</v>
      </c>
      <c r="M1115" s="346"/>
      <c r="N1115" s="346">
        <f t="shared" si="72"/>
        <v>3782</v>
      </c>
      <c r="O1115" s="346">
        <f t="shared" si="73"/>
        <v>1444.8923770000001</v>
      </c>
    </row>
    <row r="1116" spans="2:15" s="340" customFormat="1" ht="12.75">
      <c r="B1116" s="348" t="s">
        <v>78</v>
      </c>
      <c r="C1116" s="346"/>
      <c r="D1116" s="347">
        <v>3602</v>
      </c>
      <c r="E1116" s="347">
        <v>1336.8626180000003</v>
      </c>
      <c r="F1116" s="339"/>
      <c r="G1116" s="348" t="s">
        <v>78</v>
      </c>
      <c r="H1116" s="346"/>
      <c r="I1116" s="347">
        <v>193</v>
      </c>
      <c r="J1116" s="347">
        <v>56.942146</v>
      </c>
      <c r="K1116" s="338"/>
      <c r="L1116" s="348" t="s">
        <v>78</v>
      </c>
      <c r="M1116" s="346"/>
      <c r="N1116" s="346">
        <f t="shared" si="72"/>
        <v>3795</v>
      </c>
      <c r="O1116" s="346">
        <f t="shared" si="73"/>
        <v>1393.8047640000004</v>
      </c>
    </row>
    <row r="1117" spans="2:15" s="340" customFormat="1" ht="12.75">
      <c r="B1117" s="348" t="s">
        <v>83</v>
      </c>
      <c r="C1117" s="346"/>
      <c r="D1117" s="347">
        <v>3567</v>
      </c>
      <c r="E1117" s="347">
        <v>1359.45135</v>
      </c>
      <c r="F1117" s="339"/>
      <c r="G1117" s="348" t="s">
        <v>83</v>
      </c>
      <c r="H1117" s="346"/>
      <c r="I1117" s="347">
        <v>192</v>
      </c>
      <c r="J1117" s="347">
        <v>59</v>
      </c>
      <c r="K1117" s="338"/>
      <c r="L1117" s="348" t="s">
        <v>83</v>
      </c>
      <c r="M1117" s="346"/>
      <c r="N1117" s="346">
        <f t="shared" si="72"/>
        <v>3759</v>
      </c>
      <c r="O1117" s="346">
        <f t="shared" si="73"/>
        <v>1418.45135</v>
      </c>
    </row>
    <row r="1118" spans="2:15" s="340" customFormat="1" ht="12.75">
      <c r="B1118" s="348" t="s">
        <v>85</v>
      </c>
      <c r="C1118" s="346"/>
      <c r="D1118" s="347">
        <v>3529</v>
      </c>
      <c r="E1118" s="347">
        <v>1335.742656</v>
      </c>
      <c r="F1118" s="339"/>
      <c r="G1118" s="348" t="s">
        <v>85</v>
      </c>
      <c r="H1118" s="346"/>
      <c r="I1118" s="347">
        <v>189</v>
      </c>
      <c r="J1118" s="347">
        <v>60</v>
      </c>
      <c r="K1118" s="338"/>
      <c r="L1118" s="348" t="s">
        <v>85</v>
      </c>
      <c r="M1118" s="346"/>
      <c r="N1118" s="346">
        <f t="shared" si="72"/>
        <v>3718</v>
      </c>
      <c r="O1118" s="346">
        <f t="shared" si="73"/>
        <v>1395.742656</v>
      </c>
    </row>
    <row r="1119" spans="2:15" s="340" customFormat="1" ht="12.75">
      <c r="B1119" s="348" t="s">
        <v>84</v>
      </c>
      <c r="C1119" s="346"/>
      <c r="D1119" s="347">
        <v>3474</v>
      </c>
      <c r="E1119" s="347">
        <v>1266.946321</v>
      </c>
      <c r="F1119" s="339"/>
      <c r="G1119" s="348" t="s">
        <v>84</v>
      </c>
      <c r="H1119" s="346"/>
      <c r="I1119" s="347">
        <v>188</v>
      </c>
      <c r="J1119" s="347">
        <v>60</v>
      </c>
      <c r="K1119" s="338"/>
      <c r="L1119" s="348" t="s">
        <v>84</v>
      </c>
      <c r="M1119" s="346"/>
      <c r="N1119" s="346">
        <f t="shared" si="72"/>
        <v>3662</v>
      </c>
      <c r="O1119" s="346">
        <f t="shared" si="73"/>
        <v>1326.946321</v>
      </c>
    </row>
    <row r="1120" spans="2:15" s="340" customFormat="1" ht="12.75">
      <c r="B1120" s="348" t="s">
        <v>160</v>
      </c>
      <c r="C1120" s="346"/>
      <c r="D1120" s="347">
        <v>3458</v>
      </c>
      <c r="E1120" s="347">
        <v>1360.012764</v>
      </c>
      <c r="F1120" s="339"/>
      <c r="G1120" s="348" t="s">
        <v>160</v>
      </c>
      <c r="H1120" s="346"/>
      <c r="I1120" s="347">
        <v>185</v>
      </c>
      <c r="J1120" s="347">
        <v>61.891309</v>
      </c>
      <c r="K1120" s="338"/>
      <c r="L1120" s="348" t="s">
        <v>160</v>
      </c>
      <c r="M1120" s="346"/>
      <c r="N1120" s="346">
        <f aca="true" t="shared" si="74" ref="N1120:O1122">+D1120+I1120</f>
        <v>3643</v>
      </c>
      <c r="O1120" s="346">
        <f t="shared" si="74"/>
        <v>1421.9040730000002</v>
      </c>
    </row>
    <row r="1121" spans="2:15" s="340" customFormat="1" ht="12.75">
      <c r="B1121" s="348" t="s">
        <v>161</v>
      </c>
      <c r="C1121" s="346"/>
      <c r="D1121" s="347">
        <v>3409</v>
      </c>
      <c r="E1121" s="347">
        <v>1373.463601</v>
      </c>
      <c r="F1121" s="339"/>
      <c r="G1121" s="348" t="s">
        <v>161</v>
      </c>
      <c r="H1121" s="346"/>
      <c r="I1121" s="347">
        <v>185</v>
      </c>
      <c r="J1121" s="347">
        <v>58.338222</v>
      </c>
      <c r="K1121" s="338"/>
      <c r="L1121" s="348" t="s">
        <v>161</v>
      </c>
      <c r="M1121" s="346"/>
      <c r="N1121" s="346">
        <f t="shared" si="74"/>
        <v>3594</v>
      </c>
      <c r="O1121" s="346">
        <f t="shared" si="74"/>
        <v>1431.801823</v>
      </c>
    </row>
    <row r="1122" spans="2:15" s="340" customFormat="1" ht="12.75">
      <c r="B1122" s="348" t="s">
        <v>162</v>
      </c>
      <c r="C1122" s="346"/>
      <c r="D1122" s="347">
        <v>3364</v>
      </c>
      <c r="E1122" s="347">
        <v>1403.17689</v>
      </c>
      <c r="F1122" s="339"/>
      <c r="G1122" s="348" t="s">
        <v>162</v>
      </c>
      <c r="H1122" s="338"/>
      <c r="I1122" s="339">
        <v>184</v>
      </c>
      <c r="J1122" s="347">
        <v>58.889211</v>
      </c>
      <c r="K1122" s="338"/>
      <c r="L1122" s="348" t="s">
        <v>162</v>
      </c>
      <c r="M1122" s="346"/>
      <c r="N1122" s="346">
        <f t="shared" si="74"/>
        <v>3548</v>
      </c>
      <c r="O1122" s="346">
        <f t="shared" si="74"/>
        <v>1462.066101</v>
      </c>
    </row>
    <row r="1123" spans="2:15" s="340" customFormat="1" ht="12.75">
      <c r="B1123" s="348" t="s">
        <v>163</v>
      </c>
      <c r="C1123" s="346"/>
      <c r="D1123" s="347">
        <f aca="true" t="shared" si="75" ref="D1123:E1142">+D180</f>
        <v>3335</v>
      </c>
      <c r="E1123" s="347">
        <f t="shared" si="75"/>
        <v>1385.514815</v>
      </c>
      <c r="F1123" s="339"/>
      <c r="G1123" s="348" t="s">
        <v>163</v>
      </c>
      <c r="H1123" s="338"/>
      <c r="I1123" s="339">
        <f aca="true" t="shared" si="76" ref="I1123:I1154">+D596</f>
        <v>183</v>
      </c>
      <c r="J1123" s="347">
        <f aca="true" t="shared" si="77" ref="J1123:J1154">+E596</f>
        <v>48.068175</v>
      </c>
      <c r="K1123" s="338"/>
      <c r="L1123" s="348" t="s">
        <v>163</v>
      </c>
      <c r="M1123" s="346"/>
      <c r="N1123" s="346">
        <f aca="true" t="shared" si="78" ref="N1123:N1128">+D1123+I1123</f>
        <v>3518</v>
      </c>
      <c r="O1123" s="346">
        <f aca="true" t="shared" si="79" ref="O1123:O1128">+E1123+J1123</f>
        <v>1433.5829899999999</v>
      </c>
    </row>
    <row r="1124" spans="2:15" s="340" customFormat="1" ht="12.75">
      <c r="B1124" s="348" t="s">
        <v>164</v>
      </c>
      <c r="C1124" s="346"/>
      <c r="D1124" s="347">
        <f t="shared" si="75"/>
        <v>3302</v>
      </c>
      <c r="E1124" s="347">
        <f t="shared" si="75"/>
        <v>1392.52672</v>
      </c>
      <c r="F1124" s="339"/>
      <c r="G1124" s="348" t="s">
        <v>164</v>
      </c>
      <c r="H1124" s="338"/>
      <c r="I1124" s="339">
        <f t="shared" si="76"/>
        <v>179</v>
      </c>
      <c r="J1124" s="347">
        <f t="shared" si="77"/>
        <v>48.412014</v>
      </c>
      <c r="K1124" s="338"/>
      <c r="L1124" s="348" t="s">
        <v>164</v>
      </c>
      <c r="M1124" s="346"/>
      <c r="N1124" s="346">
        <f t="shared" si="78"/>
        <v>3481</v>
      </c>
      <c r="O1124" s="346">
        <f t="shared" si="79"/>
        <v>1440.938734</v>
      </c>
    </row>
    <row r="1125" spans="2:15" s="340" customFormat="1" ht="12.75">
      <c r="B1125" s="348" t="s">
        <v>165</v>
      </c>
      <c r="C1125" s="346"/>
      <c r="D1125" s="347">
        <f t="shared" si="75"/>
        <v>3264</v>
      </c>
      <c r="E1125" s="347">
        <f t="shared" si="75"/>
        <v>1405.047539</v>
      </c>
      <c r="F1125" s="339"/>
      <c r="G1125" s="348" t="s">
        <v>165</v>
      </c>
      <c r="H1125" s="338"/>
      <c r="I1125" s="339">
        <f t="shared" si="76"/>
        <v>177</v>
      </c>
      <c r="J1125" s="347">
        <f t="shared" si="77"/>
        <v>50.006316</v>
      </c>
      <c r="K1125" s="338"/>
      <c r="L1125" s="348" t="s">
        <v>165</v>
      </c>
      <c r="M1125" s="346"/>
      <c r="N1125" s="346">
        <f t="shared" si="78"/>
        <v>3441</v>
      </c>
      <c r="O1125" s="346">
        <f t="shared" si="79"/>
        <v>1455.0538549999999</v>
      </c>
    </row>
    <row r="1126" spans="2:15" s="340" customFormat="1" ht="12.75">
      <c r="B1126" s="348" t="s">
        <v>166</v>
      </c>
      <c r="C1126" s="346"/>
      <c r="D1126" s="347">
        <f t="shared" si="75"/>
        <v>3231</v>
      </c>
      <c r="E1126" s="347">
        <f t="shared" si="75"/>
        <v>1408.974754</v>
      </c>
      <c r="F1126" s="339"/>
      <c r="G1126" s="348" t="s">
        <v>166</v>
      </c>
      <c r="H1126" s="338"/>
      <c r="I1126" s="339">
        <f t="shared" si="76"/>
        <v>176</v>
      </c>
      <c r="J1126" s="347">
        <f t="shared" si="77"/>
        <v>53.402138</v>
      </c>
      <c r="K1126" s="338"/>
      <c r="L1126" s="348" t="s">
        <v>166</v>
      </c>
      <c r="M1126" s="346"/>
      <c r="N1126" s="346">
        <f t="shared" si="78"/>
        <v>3407</v>
      </c>
      <c r="O1126" s="346">
        <f t="shared" si="79"/>
        <v>1462.376892</v>
      </c>
    </row>
    <row r="1127" spans="2:15" s="340" customFormat="1" ht="12.75">
      <c r="B1127" s="348" t="s">
        <v>167</v>
      </c>
      <c r="C1127" s="346"/>
      <c r="D1127" s="347">
        <f t="shared" si="75"/>
        <v>3204</v>
      </c>
      <c r="E1127" s="347">
        <f t="shared" si="75"/>
        <v>1407.278923</v>
      </c>
      <c r="F1127" s="339"/>
      <c r="G1127" s="348" t="s">
        <v>167</v>
      </c>
      <c r="H1127" s="338"/>
      <c r="I1127" s="339">
        <f t="shared" si="76"/>
        <v>174</v>
      </c>
      <c r="J1127" s="347">
        <f t="shared" si="77"/>
        <v>53.017184</v>
      </c>
      <c r="K1127" s="338"/>
      <c r="L1127" s="348" t="s">
        <v>167</v>
      </c>
      <c r="M1127" s="346"/>
      <c r="N1127" s="346">
        <f t="shared" si="78"/>
        <v>3378</v>
      </c>
      <c r="O1127" s="346">
        <f t="shared" si="79"/>
        <v>1460.2961070000001</v>
      </c>
    </row>
    <row r="1128" spans="2:15" s="340" customFormat="1" ht="12.75">
      <c r="B1128" s="348" t="s">
        <v>168</v>
      </c>
      <c r="C1128" s="346"/>
      <c r="D1128" s="347">
        <f t="shared" si="75"/>
        <v>3178</v>
      </c>
      <c r="E1128" s="347">
        <f t="shared" si="75"/>
        <v>1413.024352</v>
      </c>
      <c r="F1128" s="339"/>
      <c r="G1128" s="348" t="s">
        <v>168</v>
      </c>
      <c r="H1128" s="338"/>
      <c r="I1128" s="339">
        <f t="shared" si="76"/>
        <v>173</v>
      </c>
      <c r="J1128" s="347">
        <f t="shared" si="77"/>
        <v>53.509863</v>
      </c>
      <c r="K1128" s="338"/>
      <c r="L1128" s="348" t="s">
        <v>168</v>
      </c>
      <c r="M1128" s="346"/>
      <c r="N1128" s="346">
        <f t="shared" si="78"/>
        <v>3351</v>
      </c>
      <c r="O1128" s="346">
        <f t="shared" si="79"/>
        <v>1466.534215</v>
      </c>
    </row>
    <row r="1129" spans="2:15" s="340" customFormat="1" ht="12.75">
      <c r="B1129" s="348" t="s">
        <v>173</v>
      </c>
      <c r="C1129" s="346"/>
      <c r="D1129" s="347">
        <f t="shared" si="75"/>
        <v>3158</v>
      </c>
      <c r="E1129" s="347">
        <f t="shared" si="75"/>
        <v>1409.820126</v>
      </c>
      <c r="F1129" s="339"/>
      <c r="G1129" s="348" t="s">
        <v>173</v>
      </c>
      <c r="H1129" s="338"/>
      <c r="I1129" s="339">
        <f t="shared" si="76"/>
        <v>172</v>
      </c>
      <c r="J1129" s="347">
        <f t="shared" si="77"/>
        <v>52.501708</v>
      </c>
      <c r="K1129" s="338"/>
      <c r="L1129" s="348" t="s">
        <v>173</v>
      </c>
      <c r="M1129" s="346"/>
      <c r="N1129" s="346">
        <f aca="true" t="shared" si="80" ref="N1129:O1137">+D1129+I1129</f>
        <v>3330</v>
      </c>
      <c r="O1129" s="346">
        <f t="shared" si="80"/>
        <v>1462.321834</v>
      </c>
    </row>
    <row r="1130" spans="2:15" s="340" customFormat="1" ht="12.75">
      <c r="B1130" s="348" t="s">
        <v>174</v>
      </c>
      <c r="C1130" s="346"/>
      <c r="D1130" s="347">
        <f t="shared" si="75"/>
        <v>3140</v>
      </c>
      <c r="E1130" s="347">
        <f t="shared" si="75"/>
        <v>1378.475009</v>
      </c>
      <c r="F1130" s="339"/>
      <c r="G1130" s="348" t="s">
        <v>174</v>
      </c>
      <c r="H1130" s="338"/>
      <c r="I1130" s="339">
        <f t="shared" si="76"/>
        <v>172</v>
      </c>
      <c r="J1130" s="347">
        <f t="shared" si="77"/>
        <v>53.536135</v>
      </c>
      <c r="K1130" s="338"/>
      <c r="L1130" s="348" t="s">
        <v>174</v>
      </c>
      <c r="M1130" s="346"/>
      <c r="N1130" s="346">
        <f t="shared" si="80"/>
        <v>3312</v>
      </c>
      <c r="O1130" s="346">
        <f t="shared" si="80"/>
        <v>1432.011144</v>
      </c>
    </row>
    <row r="1131" spans="2:15" s="340" customFormat="1" ht="12.75">
      <c r="B1131" s="348" t="s">
        <v>175</v>
      </c>
      <c r="C1131" s="346"/>
      <c r="D1131" s="347">
        <f t="shared" si="75"/>
        <v>3118</v>
      </c>
      <c r="E1131" s="347">
        <f t="shared" si="75"/>
        <v>1323.807032</v>
      </c>
      <c r="F1131" s="339"/>
      <c r="G1131" s="348" t="s">
        <v>175</v>
      </c>
      <c r="H1131" s="338"/>
      <c r="I1131" s="339">
        <f t="shared" si="76"/>
        <v>171</v>
      </c>
      <c r="J1131" s="347">
        <f t="shared" si="77"/>
        <v>51.095063</v>
      </c>
      <c r="K1131" s="338"/>
      <c r="L1131" s="348" t="s">
        <v>175</v>
      </c>
      <c r="M1131" s="346"/>
      <c r="N1131" s="346">
        <f t="shared" si="80"/>
        <v>3289</v>
      </c>
      <c r="O1131" s="346">
        <f t="shared" si="80"/>
        <v>1374.902095</v>
      </c>
    </row>
    <row r="1132" spans="2:15" s="340" customFormat="1" ht="12.75">
      <c r="B1132" s="348" t="s">
        <v>176</v>
      </c>
      <c r="C1132" s="346"/>
      <c r="D1132" s="347">
        <f t="shared" si="75"/>
        <v>3096</v>
      </c>
      <c r="E1132" s="347">
        <f t="shared" si="75"/>
        <v>1325.165218</v>
      </c>
      <c r="F1132" s="339"/>
      <c r="G1132" s="348" t="s">
        <v>176</v>
      </c>
      <c r="H1132" s="346"/>
      <c r="I1132" s="339">
        <f t="shared" si="76"/>
        <v>171</v>
      </c>
      <c r="J1132" s="347">
        <f t="shared" si="77"/>
        <v>51.37123</v>
      </c>
      <c r="K1132" s="338"/>
      <c r="L1132" s="348" t="s">
        <v>176</v>
      </c>
      <c r="M1132" s="346"/>
      <c r="N1132" s="346">
        <f t="shared" si="80"/>
        <v>3267</v>
      </c>
      <c r="O1132" s="346">
        <f t="shared" si="80"/>
        <v>1376.536448</v>
      </c>
    </row>
    <row r="1133" spans="2:15" s="340" customFormat="1" ht="12.75">
      <c r="B1133" s="348" t="s">
        <v>177</v>
      </c>
      <c r="C1133" s="346"/>
      <c r="D1133" s="347">
        <f t="shared" si="75"/>
        <v>3078</v>
      </c>
      <c r="E1133" s="347">
        <f t="shared" si="75"/>
        <v>1288.275346</v>
      </c>
      <c r="F1133" s="339"/>
      <c r="G1133" s="348" t="s">
        <v>177</v>
      </c>
      <c r="H1133" s="346"/>
      <c r="I1133" s="339">
        <f t="shared" si="76"/>
        <v>169</v>
      </c>
      <c r="J1133" s="347">
        <f t="shared" si="77"/>
        <v>51.133171</v>
      </c>
      <c r="K1133" s="338"/>
      <c r="L1133" s="348" t="s">
        <v>177</v>
      </c>
      <c r="M1133" s="346"/>
      <c r="N1133" s="346">
        <f t="shared" si="80"/>
        <v>3247</v>
      </c>
      <c r="O1133" s="346">
        <f t="shared" si="80"/>
        <v>1339.4085169999998</v>
      </c>
    </row>
    <row r="1134" spans="2:15" s="340" customFormat="1" ht="12.75">
      <c r="B1134" s="348" t="s">
        <v>169</v>
      </c>
      <c r="C1134" s="346"/>
      <c r="D1134" s="347">
        <f t="shared" si="75"/>
        <v>3058</v>
      </c>
      <c r="E1134" s="347">
        <f t="shared" si="75"/>
        <v>1299.633277</v>
      </c>
      <c r="F1134" s="339"/>
      <c r="G1134" s="348" t="s">
        <v>169</v>
      </c>
      <c r="H1134" s="338"/>
      <c r="I1134" s="339">
        <f t="shared" si="76"/>
        <v>169</v>
      </c>
      <c r="J1134" s="347">
        <f t="shared" si="77"/>
        <v>49.487233</v>
      </c>
      <c r="K1134" s="338"/>
      <c r="L1134" s="348" t="s">
        <v>169</v>
      </c>
      <c r="M1134" s="346"/>
      <c r="N1134" s="346">
        <f t="shared" si="80"/>
        <v>3227</v>
      </c>
      <c r="O1134" s="346">
        <f t="shared" si="80"/>
        <v>1349.12051</v>
      </c>
    </row>
    <row r="1135" spans="2:15" s="340" customFormat="1" ht="12.75">
      <c r="B1135" s="348" t="s">
        <v>178</v>
      </c>
      <c r="C1135" s="346"/>
      <c r="D1135" s="347">
        <f t="shared" si="75"/>
        <v>3035</v>
      </c>
      <c r="E1135" s="347">
        <f t="shared" si="75"/>
        <v>1300.3387</v>
      </c>
      <c r="F1135" s="339"/>
      <c r="G1135" s="348" t="s">
        <v>178</v>
      </c>
      <c r="H1135" s="338"/>
      <c r="I1135" s="339">
        <f t="shared" si="76"/>
        <v>168</v>
      </c>
      <c r="J1135" s="347">
        <f t="shared" si="77"/>
        <v>50.196109</v>
      </c>
      <c r="K1135" s="338"/>
      <c r="L1135" s="348" t="s">
        <v>178</v>
      </c>
      <c r="M1135" s="346"/>
      <c r="N1135" s="346">
        <f t="shared" si="80"/>
        <v>3203</v>
      </c>
      <c r="O1135" s="346">
        <f t="shared" si="80"/>
        <v>1350.534809</v>
      </c>
    </row>
    <row r="1136" spans="2:15" s="340" customFormat="1" ht="12.75">
      <c r="B1136" s="348" t="s">
        <v>181</v>
      </c>
      <c r="C1136" s="346"/>
      <c r="D1136" s="347">
        <f t="shared" si="75"/>
        <v>3004</v>
      </c>
      <c r="E1136" s="347">
        <f t="shared" si="75"/>
        <v>1286.068066</v>
      </c>
      <c r="F1136" s="339"/>
      <c r="G1136" s="348" t="s">
        <v>181</v>
      </c>
      <c r="H1136" s="338"/>
      <c r="I1136" s="339">
        <f t="shared" si="76"/>
        <v>168</v>
      </c>
      <c r="J1136" s="347">
        <f t="shared" si="77"/>
        <v>50.720714</v>
      </c>
      <c r="K1136" s="338"/>
      <c r="L1136" s="348" t="s">
        <v>181</v>
      </c>
      <c r="M1136" s="346"/>
      <c r="N1136" s="346">
        <f t="shared" si="80"/>
        <v>3172</v>
      </c>
      <c r="O1136" s="346">
        <f t="shared" si="80"/>
        <v>1336.78878</v>
      </c>
    </row>
    <row r="1137" spans="2:15" s="340" customFormat="1" ht="12.75">
      <c r="B1137" s="348" t="s">
        <v>182</v>
      </c>
      <c r="C1137" s="346"/>
      <c r="D1137" s="347">
        <f t="shared" si="75"/>
        <v>2988</v>
      </c>
      <c r="E1137" s="347">
        <f t="shared" si="75"/>
        <v>1302.770259</v>
      </c>
      <c r="F1137" s="339"/>
      <c r="G1137" s="348" t="s">
        <v>182</v>
      </c>
      <c r="H1137" s="338"/>
      <c r="I1137" s="339">
        <f t="shared" si="76"/>
        <v>168</v>
      </c>
      <c r="J1137" s="347">
        <f t="shared" si="77"/>
        <v>52.246136</v>
      </c>
      <c r="K1137" s="338"/>
      <c r="L1137" s="348" t="s">
        <v>182</v>
      </c>
      <c r="M1137" s="346"/>
      <c r="N1137" s="346">
        <f t="shared" si="80"/>
        <v>3156</v>
      </c>
      <c r="O1137" s="346">
        <f t="shared" si="80"/>
        <v>1355.0163949999999</v>
      </c>
    </row>
    <row r="1138" spans="2:15" s="340" customFormat="1" ht="12.75">
      <c r="B1138" s="348" t="s">
        <v>183</v>
      </c>
      <c r="C1138" s="346"/>
      <c r="D1138" s="347">
        <f t="shared" si="75"/>
        <v>2969</v>
      </c>
      <c r="E1138" s="347">
        <f t="shared" si="75"/>
        <v>1323.67509</v>
      </c>
      <c r="F1138" s="339"/>
      <c r="G1138" s="348" t="s">
        <v>183</v>
      </c>
      <c r="H1138" s="338"/>
      <c r="I1138" s="339">
        <f t="shared" si="76"/>
        <v>168</v>
      </c>
      <c r="J1138" s="347">
        <f t="shared" si="77"/>
        <v>54.222673</v>
      </c>
      <c r="K1138" s="338"/>
      <c r="L1138" s="348" t="s">
        <v>183</v>
      </c>
      <c r="M1138" s="346"/>
      <c r="N1138" s="346">
        <f aca="true" t="shared" si="81" ref="N1138:N1143">+D1138+I1138</f>
        <v>3137</v>
      </c>
      <c r="O1138" s="346">
        <f aca="true" t="shared" si="82" ref="O1138:O1143">+E1138+J1138</f>
        <v>1377.897763</v>
      </c>
    </row>
    <row r="1139" spans="2:15" s="340" customFormat="1" ht="12.75">
      <c r="B1139" s="348" t="s">
        <v>184</v>
      </c>
      <c r="C1139" s="346"/>
      <c r="D1139" s="347">
        <f t="shared" si="75"/>
        <v>2939</v>
      </c>
      <c r="E1139" s="347">
        <f t="shared" si="75"/>
        <v>1294.217503</v>
      </c>
      <c r="F1139" s="339"/>
      <c r="G1139" s="348" t="s">
        <v>184</v>
      </c>
      <c r="H1139" s="338"/>
      <c r="I1139" s="339">
        <f t="shared" si="76"/>
        <v>167</v>
      </c>
      <c r="J1139" s="347">
        <f t="shared" si="77"/>
        <v>54.723964</v>
      </c>
      <c r="K1139" s="338"/>
      <c r="L1139" s="348" t="s">
        <v>184</v>
      </c>
      <c r="M1139" s="346"/>
      <c r="N1139" s="346">
        <f t="shared" si="81"/>
        <v>3106</v>
      </c>
      <c r="O1139" s="346">
        <f t="shared" si="82"/>
        <v>1348.941467</v>
      </c>
    </row>
    <row r="1140" spans="2:15" s="340" customFormat="1" ht="12.75">
      <c r="B1140" s="348" t="s">
        <v>185</v>
      </c>
      <c r="C1140" s="346"/>
      <c r="D1140" s="347">
        <f t="shared" si="75"/>
        <v>2925</v>
      </c>
      <c r="E1140" s="347">
        <f t="shared" si="75"/>
        <v>1284.832714</v>
      </c>
      <c r="F1140" s="339"/>
      <c r="G1140" s="348" t="s">
        <v>185</v>
      </c>
      <c r="H1140" s="338"/>
      <c r="I1140" s="339">
        <f t="shared" si="76"/>
        <v>166</v>
      </c>
      <c r="J1140" s="347">
        <f t="shared" si="77"/>
        <v>55.872149</v>
      </c>
      <c r="K1140" s="338"/>
      <c r="L1140" s="348" t="s">
        <v>185</v>
      </c>
      <c r="M1140" s="346"/>
      <c r="N1140" s="346">
        <f t="shared" si="81"/>
        <v>3091</v>
      </c>
      <c r="O1140" s="346">
        <f t="shared" si="82"/>
        <v>1340.704863</v>
      </c>
    </row>
    <row r="1141" spans="2:15" s="340" customFormat="1" ht="12.75">
      <c r="B1141" s="348" t="s">
        <v>186</v>
      </c>
      <c r="C1141" s="346"/>
      <c r="D1141" s="347">
        <f t="shared" si="75"/>
        <v>2903</v>
      </c>
      <c r="E1141" s="347">
        <f t="shared" si="75"/>
        <v>1279.290982</v>
      </c>
      <c r="F1141" s="339"/>
      <c r="G1141" s="348" t="s">
        <v>186</v>
      </c>
      <c r="H1141" s="338"/>
      <c r="I1141" s="339">
        <f t="shared" si="76"/>
        <v>165</v>
      </c>
      <c r="J1141" s="347">
        <f t="shared" si="77"/>
        <v>57.210332</v>
      </c>
      <c r="K1141" s="338"/>
      <c r="L1141" s="348" t="s">
        <v>186</v>
      </c>
      <c r="M1141" s="346"/>
      <c r="N1141" s="346">
        <f t="shared" si="81"/>
        <v>3068</v>
      </c>
      <c r="O1141" s="346">
        <f t="shared" si="82"/>
        <v>1336.501314</v>
      </c>
    </row>
    <row r="1142" spans="2:15" s="340" customFormat="1" ht="12.75">
      <c r="B1142" s="348" t="s">
        <v>187</v>
      </c>
      <c r="C1142" s="346"/>
      <c r="D1142" s="347">
        <f t="shared" si="75"/>
        <v>2881</v>
      </c>
      <c r="E1142" s="347">
        <f t="shared" si="75"/>
        <v>1277.331456</v>
      </c>
      <c r="F1142" s="339"/>
      <c r="G1142" s="348" t="s">
        <v>187</v>
      </c>
      <c r="H1142" s="338"/>
      <c r="I1142" s="339">
        <f t="shared" si="76"/>
        <v>165</v>
      </c>
      <c r="J1142" s="347">
        <f t="shared" si="77"/>
        <v>58.011826</v>
      </c>
      <c r="K1142" s="338"/>
      <c r="L1142" s="348" t="s">
        <v>187</v>
      </c>
      <c r="M1142" s="346"/>
      <c r="N1142" s="346">
        <f t="shared" si="81"/>
        <v>3046</v>
      </c>
      <c r="O1142" s="346">
        <f t="shared" si="82"/>
        <v>1335.3432819999998</v>
      </c>
    </row>
    <row r="1143" spans="2:15" s="340" customFormat="1" ht="12.75">
      <c r="B1143" s="348" t="s">
        <v>188</v>
      </c>
      <c r="C1143" s="346"/>
      <c r="D1143" s="347">
        <f aca="true" t="shared" si="83" ref="D1143:E1162">+D200</f>
        <v>2865</v>
      </c>
      <c r="E1143" s="347">
        <f t="shared" si="83"/>
        <v>1263.10675</v>
      </c>
      <c r="F1143" s="339"/>
      <c r="G1143" s="357" t="s">
        <v>188</v>
      </c>
      <c r="H1143" s="338"/>
      <c r="I1143" s="339">
        <f t="shared" si="76"/>
        <v>164</v>
      </c>
      <c r="J1143" s="347">
        <f t="shared" si="77"/>
        <v>58.623474</v>
      </c>
      <c r="K1143" s="338"/>
      <c r="L1143" s="357" t="s">
        <v>188</v>
      </c>
      <c r="M1143" s="346"/>
      <c r="N1143" s="346">
        <f t="shared" si="81"/>
        <v>3029</v>
      </c>
      <c r="O1143" s="346">
        <f t="shared" si="82"/>
        <v>1321.730224</v>
      </c>
    </row>
    <row r="1144" spans="2:15" s="340" customFormat="1" ht="12.75">
      <c r="B1144" s="345">
        <f aca="true" t="shared" si="84" ref="B1144:B1175">+B201</f>
        <v>38991</v>
      </c>
      <c r="C1144" s="347"/>
      <c r="D1144" s="347">
        <f t="shared" si="83"/>
        <v>2846</v>
      </c>
      <c r="E1144" s="347">
        <f t="shared" si="83"/>
        <v>1252.7629160000001</v>
      </c>
      <c r="F1144" s="339"/>
      <c r="G1144" s="345">
        <f aca="true" t="shared" si="85" ref="G1144:G1152">+B617</f>
        <v>38991</v>
      </c>
      <c r="H1144" s="347"/>
      <c r="I1144" s="339">
        <f t="shared" si="76"/>
        <v>164</v>
      </c>
      <c r="J1144" s="347">
        <f t="shared" si="77"/>
        <v>59.59472100000001</v>
      </c>
      <c r="K1144" s="338"/>
      <c r="L1144" s="345">
        <f aca="true" t="shared" si="86" ref="L1144:L1149">+B1144</f>
        <v>38991</v>
      </c>
      <c r="M1144" s="346"/>
      <c r="N1144" s="346">
        <f aca="true" t="shared" si="87" ref="N1144:O1146">+D1144+I1144</f>
        <v>3010</v>
      </c>
      <c r="O1144" s="346">
        <f t="shared" si="87"/>
        <v>1312.357637</v>
      </c>
    </row>
    <row r="1145" spans="2:15" s="340" customFormat="1" ht="12.75">
      <c r="B1145" s="345">
        <f t="shared" si="84"/>
        <v>39022</v>
      </c>
      <c r="C1145" s="346"/>
      <c r="D1145" s="347">
        <f t="shared" si="83"/>
        <v>2828</v>
      </c>
      <c r="E1145" s="347">
        <f t="shared" si="83"/>
        <v>1213.4061669999999</v>
      </c>
      <c r="F1145" s="339"/>
      <c r="G1145" s="345">
        <f t="shared" si="85"/>
        <v>39022</v>
      </c>
      <c r="H1145" s="347"/>
      <c r="I1145" s="339">
        <f t="shared" si="76"/>
        <v>164</v>
      </c>
      <c r="J1145" s="347">
        <f t="shared" si="77"/>
        <v>58.817665000000005</v>
      </c>
      <c r="K1145" s="338"/>
      <c r="L1145" s="345">
        <f t="shared" si="86"/>
        <v>39022</v>
      </c>
      <c r="M1145" s="346"/>
      <c r="N1145" s="346">
        <f t="shared" si="87"/>
        <v>2992</v>
      </c>
      <c r="O1145" s="346">
        <f t="shared" si="87"/>
        <v>1272.223832</v>
      </c>
    </row>
    <row r="1146" spans="2:15" s="340" customFormat="1" ht="12.75">
      <c r="B1146" s="345">
        <f t="shared" si="84"/>
        <v>39052</v>
      </c>
      <c r="C1146" s="338"/>
      <c r="D1146" s="347">
        <f t="shared" si="83"/>
        <v>2811</v>
      </c>
      <c r="E1146" s="347">
        <f t="shared" si="83"/>
        <v>1183.440715</v>
      </c>
      <c r="F1146" s="339"/>
      <c r="G1146" s="345">
        <f t="shared" si="85"/>
        <v>39052</v>
      </c>
      <c r="H1146" s="347"/>
      <c r="I1146" s="339">
        <f t="shared" si="76"/>
        <v>164</v>
      </c>
      <c r="J1146" s="347">
        <f t="shared" si="77"/>
        <v>59.002263</v>
      </c>
      <c r="K1146" s="338"/>
      <c r="L1146" s="345">
        <f t="shared" si="86"/>
        <v>39052</v>
      </c>
      <c r="M1146" s="338"/>
      <c r="N1146" s="346">
        <f t="shared" si="87"/>
        <v>2975</v>
      </c>
      <c r="O1146" s="346">
        <f t="shared" si="87"/>
        <v>1242.442978</v>
      </c>
    </row>
    <row r="1147" spans="2:15" s="340" customFormat="1" ht="12.75">
      <c r="B1147" s="345">
        <f t="shared" si="84"/>
        <v>39083</v>
      </c>
      <c r="C1147" s="338"/>
      <c r="D1147" s="347">
        <f t="shared" si="83"/>
        <v>2802</v>
      </c>
      <c r="E1147" s="347">
        <f t="shared" si="83"/>
        <v>1173.336837</v>
      </c>
      <c r="F1147" s="339"/>
      <c r="G1147" s="345">
        <f t="shared" si="85"/>
        <v>39083</v>
      </c>
      <c r="H1147" s="347"/>
      <c r="I1147" s="339">
        <f t="shared" si="76"/>
        <v>163</v>
      </c>
      <c r="J1147" s="347">
        <f t="shared" si="77"/>
        <v>53.461423</v>
      </c>
      <c r="K1147" s="338"/>
      <c r="L1147" s="345">
        <f t="shared" si="86"/>
        <v>39083</v>
      </c>
      <c r="M1147" s="338"/>
      <c r="N1147" s="346">
        <f aca="true" t="shared" si="88" ref="N1147:O1149">+D1147+I1147</f>
        <v>2965</v>
      </c>
      <c r="O1147" s="346">
        <f t="shared" si="88"/>
        <v>1226.79826</v>
      </c>
    </row>
    <row r="1148" spans="2:15" s="340" customFormat="1" ht="12.75">
      <c r="B1148" s="345">
        <f t="shared" si="84"/>
        <v>39114</v>
      </c>
      <c r="C1148" s="338"/>
      <c r="D1148" s="347">
        <f t="shared" si="83"/>
        <v>2795</v>
      </c>
      <c r="E1148" s="347">
        <f t="shared" si="83"/>
        <v>1171.027029</v>
      </c>
      <c r="F1148" s="339"/>
      <c r="G1148" s="345">
        <f t="shared" si="85"/>
        <v>39114</v>
      </c>
      <c r="H1148" s="347"/>
      <c r="I1148" s="339">
        <f t="shared" si="76"/>
        <v>163</v>
      </c>
      <c r="J1148" s="347">
        <f t="shared" si="77"/>
        <v>54.247681</v>
      </c>
      <c r="K1148" s="338"/>
      <c r="L1148" s="345">
        <f t="shared" si="86"/>
        <v>39114</v>
      </c>
      <c r="M1148" s="338"/>
      <c r="N1148" s="346">
        <f t="shared" si="88"/>
        <v>2958</v>
      </c>
      <c r="O1148" s="346">
        <f t="shared" si="88"/>
        <v>1225.2747100000001</v>
      </c>
    </row>
    <row r="1149" spans="2:15" s="340" customFormat="1" ht="12.75">
      <c r="B1149" s="345">
        <f t="shared" si="84"/>
        <v>39142</v>
      </c>
      <c r="C1149" s="338"/>
      <c r="D1149" s="347">
        <f t="shared" si="83"/>
        <v>2766</v>
      </c>
      <c r="E1149" s="347">
        <f t="shared" si="83"/>
        <v>1167.603962</v>
      </c>
      <c r="F1149" s="339"/>
      <c r="G1149" s="345">
        <f t="shared" si="85"/>
        <v>39142</v>
      </c>
      <c r="H1149" s="347"/>
      <c r="I1149" s="339">
        <f t="shared" si="76"/>
        <v>161</v>
      </c>
      <c r="J1149" s="347">
        <f t="shared" si="77"/>
        <v>53.38316</v>
      </c>
      <c r="K1149" s="338"/>
      <c r="L1149" s="345">
        <f t="shared" si="86"/>
        <v>39142</v>
      </c>
      <c r="M1149" s="338"/>
      <c r="N1149" s="346">
        <f t="shared" si="88"/>
        <v>2927</v>
      </c>
      <c r="O1149" s="346">
        <f t="shared" si="88"/>
        <v>1220.987122</v>
      </c>
    </row>
    <row r="1150" spans="2:15" s="340" customFormat="1" ht="12.75">
      <c r="B1150" s="345">
        <f t="shared" si="84"/>
        <v>39173</v>
      </c>
      <c r="C1150" s="338"/>
      <c r="D1150" s="347">
        <f t="shared" si="83"/>
        <v>2758</v>
      </c>
      <c r="E1150" s="347">
        <f t="shared" si="83"/>
        <v>1177.854849</v>
      </c>
      <c r="F1150" s="339"/>
      <c r="G1150" s="345">
        <f t="shared" si="85"/>
        <v>39173</v>
      </c>
      <c r="H1150" s="347"/>
      <c r="I1150" s="339">
        <f t="shared" si="76"/>
        <v>160</v>
      </c>
      <c r="J1150" s="347">
        <f t="shared" si="77"/>
        <v>56.724635</v>
      </c>
      <c r="K1150" s="338"/>
      <c r="L1150" s="345">
        <f>+B1150</f>
        <v>39173</v>
      </c>
      <c r="M1150" s="338"/>
      <c r="N1150" s="346">
        <f aca="true" t="shared" si="89" ref="N1150:O1155">+D1150+I1150</f>
        <v>2918</v>
      </c>
      <c r="O1150" s="346">
        <f t="shared" si="89"/>
        <v>1234.579484</v>
      </c>
    </row>
    <row r="1151" spans="2:15" s="340" customFormat="1" ht="12.75">
      <c r="B1151" s="345">
        <f t="shared" si="84"/>
        <v>39203</v>
      </c>
      <c r="C1151" s="338"/>
      <c r="D1151" s="347">
        <f t="shared" si="83"/>
        <v>2752</v>
      </c>
      <c r="E1151" s="347">
        <f t="shared" si="83"/>
        <v>1175.323744</v>
      </c>
      <c r="F1151" s="339"/>
      <c r="G1151" s="345">
        <f t="shared" si="85"/>
        <v>39203</v>
      </c>
      <c r="H1151" s="347"/>
      <c r="I1151" s="339">
        <f t="shared" si="76"/>
        <v>160</v>
      </c>
      <c r="J1151" s="347">
        <f t="shared" si="77"/>
        <v>57.185895</v>
      </c>
      <c r="K1151" s="338"/>
      <c r="L1151" s="345">
        <f>+B1151</f>
        <v>39203</v>
      </c>
      <c r="M1151" s="338"/>
      <c r="N1151" s="346">
        <f t="shared" si="89"/>
        <v>2912</v>
      </c>
      <c r="O1151" s="346">
        <f t="shared" si="89"/>
        <v>1232.509639</v>
      </c>
    </row>
    <row r="1152" spans="2:15" s="340" customFormat="1" ht="12.75">
      <c r="B1152" s="345">
        <f t="shared" si="84"/>
        <v>39234</v>
      </c>
      <c r="C1152" s="338"/>
      <c r="D1152" s="347">
        <f t="shared" si="83"/>
        <v>2739</v>
      </c>
      <c r="E1152" s="347">
        <f t="shared" si="83"/>
        <v>1172.558732</v>
      </c>
      <c r="F1152" s="339"/>
      <c r="G1152" s="345">
        <f t="shared" si="85"/>
        <v>39234</v>
      </c>
      <c r="H1152" s="347"/>
      <c r="I1152" s="339">
        <f t="shared" si="76"/>
        <v>160</v>
      </c>
      <c r="J1152" s="347">
        <f t="shared" si="77"/>
        <v>56.847848</v>
      </c>
      <c r="K1152" s="338"/>
      <c r="L1152" s="345">
        <f>+B1152</f>
        <v>39234</v>
      </c>
      <c r="M1152" s="338"/>
      <c r="N1152" s="346">
        <f t="shared" si="89"/>
        <v>2899</v>
      </c>
      <c r="O1152" s="346">
        <f t="shared" si="89"/>
        <v>1229.4065799999998</v>
      </c>
    </row>
    <row r="1153" spans="2:15" s="340" customFormat="1" ht="12.75">
      <c r="B1153" s="345">
        <f t="shared" si="84"/>
        <v>39264</v>
      </c>
      <c r="C1153" s="338"/>
      <c r="D1153" s="347">
        <f t="shared" si="83"/>
        <v>2732</v>
      </c>
      <c r="E1153" s="347">
        <f t="shared" si="83"/>
        <v>1152.894937</v>
      </c>
      <c r="F1153" s="339"/>
      <c r="G1153" s="345" t="s">
        <v>189</v>
      </c>
      <c r="H1153" s="347"/>
      <c r="I1153" s="339">
        <f t="shared" si="76"/>
        <v>159</v>
      </c>
      <c r="J1153" s="347">
        <f t="shared" si="77"/>
        <v>57.927463</v>
      </c>
      <c r="K1153" s="338"/>
      <c r="L1153" s="345" t="s">
        <v>189</v>
      </c>
      <c r="M1153" s="338"/>
      <c r="N1153" s="346">
        <f t="shared" si="89"/>
        <v>2891</v>
      </c>
      <c r="O1153" s="346">
        <f t="shared" si="89"/>
        <v>1210.8224</v>
      </c>
    </row>
    <row r="1154" spans="2:15" s="340" customFormat="1" ht="12.75">
      <c r="B1154" s="345">
        <f t="shared" si="84"/>
        <v>39295</v>
      </c>
      <c r="C1154" s="338"/>
      <c r="D1154" s="347">
        <f t="shared" si="83"/>
        <v>2728</v>
      </c>
      <c r="E1154" s="347">
        <f t="shared" si="83"/>
        <v>1152.812341</v>
      </c>
      <c r="F1154" s="339"/>
      <c r="G1154" s="345" t="s">
        <v>190</v>
      </c>
      <c r="H1154" s="347"/>
      <c r="I1154" s="339">
        <f t="shared" si="76"/>
        <v>158</v>
      </c>
      <c r="J1154" s="347">
        <f t="shared" si="77"/>
        <v>58.725212</v>
      </c>
      <c r="K1154" s="338"/>
      <c r="L1154" s="345" t="s">
        <v>190</v>
      </c>
      <c r="M1154" s="338"/>
      <c r="N1154" s="346">
        <f t="shared" si="89"/>
        <v>2886</v>
      </c>
      <c r="O1154" s="346">
        <f t="shared" si="89"/>
        <v>1211.5375530000001</v>
      </c>
    </row>
    <row r="1155" spans="2:15" s="340" customFormat="1" ht="12.75">
      <c r="B1155" s="345">
        <f t="shared" si="84"/>
        <v>39326</v>
      </c>
      <c r="C1155" s="338"/>
      <c r="D1155" s="347">
        <f t="shared" si="83"/>
        <v>2718</v>
      </c>
      <c r="E1155" s="347">
        <f t="shared" si="83"/>
        <v>1157.37835</v>
      </c>
      <c r="F1155" s="339"/>
      <c r="G1155" s="345" t="s">
        <v>191</v>
      </c>
      <c r="H1155" s="347"/>
      <c r="I1155" s="339">
        <f aca="true" t="shared" si="90" ref="I1155:I1186">+D628</f>
        <v>158</v>
      </c>
      <c r="J1155" s="347">
        <f aca="true" t="shared" si="91" ref="J1155:J1186">+E628</f>
        <v>58.457601</v>
      </c>
      <c r="K1155" s="338"/>
      <c r="L1155" s="345" t="s">
        <v>191</v>
      </c>
      <c r="M1155" s="338"/>
      <c r="N1155" s="346">
        <f t="shared" si="89"/>
        <v>2876</v>
      </c>
      <c r="O1155" s="346">
        <f t="shared" si="89"/>
        <v>1215.835951</v>
      </c>
    </row>
    <row r="1156" spans="2:15" s="340" customFormat="1" ht="12.75">
      <c r="B1156" s="345">
        <f t="shared" si="84"/>
        <v>39356</v>
      </c>
      <c r="C1156" s="338"/>
      <c r="D1156" s="347">
        <f t="shared" si="83"/>
        <v>2709</v>
      </c>
      <c r="E1156" s="347">
        <f t="shared" si="83"/>
        <v>1162.980565</v>
      </c>
      <c r="F1156" s="339"/>
      <c r="G1156" s="345">
        <f aca="true" t="shared" si="92" ref="G1156:G1187">+B629</f>
        <v>39356</v>
      </c>
      <c r="H1156" s="347"/>
      <c r="I1156" s="339">
        <f t="shared" si="90"/>
        <v>158</v>
      </c>
      <c r="J1156" s="347">
        <f t="shared" si="91"/>
        <v>58.882762</v>
      </c>
      <c r="K1156" s="338"/>
      <c r="L1156" s="345">
        <f aca="true" t="shared" si="93" ref="L1156:L1161">+B1156</f>
        <v>39356</v>
      </c>
      <c r="M1156" s="338"/>
      <c r="N1156" s="346">
        <f aca="true" t="shared" si="94" ref="N1156:O1158">+D1156+I1156</f>
        <v>2867</v>
      </c>
      <c r="O1156" s="346">
        <f t="shared" si="94"/>
        <v>1221.863327</v>
      </c>
    </row>
    <row r="1157" spans="2:15" s="340" customFormat="1" ht="12.75">
      <c r="B1157" s="345">
        <f t="shared" si="84"/>
        <v>39387</v>
      </c>
      <c r="C1157" s="338"/>
      <c r="D1157" s="347">
        <f t="shared" si="83"/>
        <v>2694</v>
      </c>
      <c r="E1157" s="347">
        <f t="shared" si="83"/>
        <v>1153.70659</v>
      </c>
      <c r="F1157" s="339"/>
      <c r="G1157" s="345">
        <f t="shared" si="92"/>
        <v>39387</v>
      </c>
      <c r="H1157" s="347"/>
      <c r="I1157" s="339">
        <f t="shared" si="90"/>
        <v>157</v>
      </c>
      <c r="J1157" s="347">
        <f t="shared" si="91"/>
        <v>54.662512</v>
      </c>
      <c r="K1157" s="338"/>
      <c r="L1157" s="345">
        <f t="shared" si="93"/>
        <v>39387</v>
      </c>
      <c r="M1157" s="338"/>
      <c r="N1157" s="346">
        <f t="shared" si="94"/>
        <v>2851</v>
      </c>
      <c r="O1157" s="346">
        <f t="shared" si="94"/>
        <v>1208.369102</v>
      </c>
    </row>
    <row r="1158" spans="2:15" s="340" customFormat="1" ht="12.75">
      <c r="B1158" s="345">
        <f t="shared" si="84"/>
        <v>39417</v>
      </c>
      <c r="C1158" s="338"/>
      <c r="D1158" s="347">
        <f t="shared" si="83"/>
        <v>2685</v>
      </c>
      <c r="E1158" s="347">
        <f t="shared" si="83"/>
        <v>1168.128834</v>
      </c>
      <c r="F1158" s="339"/>
      <c r="G1158" s="345">
        <f t="shared" si="92"/>
        <v>39417</v>
      </c>
      <c r="H1158" s="347"/>
      <c r="I1158" s="339">
        <f t="shared" si="90"/>
        <v>157</v>
      </c>
      <c r="J1158" s="347">
        <f t="shared" si="91"/>
        <v>55.173668</v>
      </c>
      <c r="K1158" s="338"/>
      <c r="L1158" s="345">
        <f t="shared" si="93"/>
        <v>39417</v>
      </c>
      <c r="M1158" s="338"/>
      <c r="N1158" s="346">
        <f t="shared" si="94"/>
        <v>2842</v>
      </c>
      <c r="O1158" s="346">
        <f t="shared" si="94"/>
        <v>1223.302502</v>
      </c>
    </row>
    <row r="1159" spans="2:15" s="340" customFormat="1" ht="12.75">
      <c r="B1159" s="345">
        <f t="shared" si="84"/>
        <v>39448</v>
      </c>
      <c r="C1159" s="338"/>
      <c r="D1159" s="347">
        <f t="shared" si="83"/>
        <v>2672</v>
      </c>
      <c r="E1159" s="347">
        <f t="shared" si="83"/>
        <v>1157.682424</v>
      </c>
      <c r="F1159" s="339"/>
      <c r="G1159" s="345">
        <f t="shared" si="92"/>
        <v>39448</v>
      </c>
      <c r="H1159" s="347"/>
      <c r="I1159" s="339">
        <f t="shared" si="90"/>
        <v>157</v>
      </c>
      <c r="J1159" s="347">
        <f t="shared" si="91"/>
        <v>54.977854</v>
      </c>
      <c r="K1159" s="338"/>
      <c r="L1159" s="345">
        <f t="shared" si="93"/>
        <v>39448</v>
      </c>
      <c r="M1159" s="338"/>
      <c r="N1159" s="346">
        <f aca="true" t="shared" si="95" ref="N1159:O1161">+D1159+I1159</f>
        <v>2829</v>
      </c>
      <c r="O1159" s="346">
        <f t="shared" si="95"/>
        <v>1212.660278</v>
      </c>
    </row>
    <row r="1160" spans="2:15" s="340" customFormat="1" ht="12.75">
      <c r="B1160" s="345">
        <f t="shared" si="84"/>
        <v>39479</v>
      </c>
      <c r="C1160" s="338"/>
      <c r="D1160" s="347">
        <f t="shared" si="83"/>
        <v>2664</v>
      </c>
      <c r="E1160" s="347">
        <f t="shared" si="83"/>
        <v>1168.685835</v>
      </c>
      <c r="F1160" s="339"/>
      <c r="G1160" s="345">
        <f t="shared" si="92"/>
        <v>39479</v>
      </c>
      <c r="H1160" s="347"/>
      <c r="I1160" s="339">
        <f t="shared" si="90"/>
        <v>157</v>
      </c>
      <c r="J1160" s="347">
        <f t="shared" si="91"/>
        <v>55.598658</v>
      </c>
      <c r="K1160" s="338"/>
      <c r="L1160" s="345">
        <f t="shared" si="93"/>
        <v>39479</v>
      </c>
      <c r="M1160" s="338"/>
      <c r="N1160" s="346">
        <f t="shared" si="95"/>
        <v>2821</v>
      </c>
      <c r="O1160" s="346">
        <f t="shared" si="95"/>
        <v>1224.284493</v>
      </c>
    </row>
    <row r="1161" spans="2:15" s="340" customFormat="1" ht="12.75">
      <c r="B1161" s="345">
        <f t="shared" si="84"/>
        <v>39508</v>
      </c>
      <c r="C1161" s="338"/>
      <c r="D1161" s="347">
        <f t="shared" si="83"/>
        <v>2659</v>
      </c>
      <c r="E1161" s="347">
        <f t="shared" si="83"/>
        <v>1179.312978</v>
      </c>
      <c r="F1161" s="339"/>
      <c r="G1161" s="345">
        <f t="shared" si="92"/>
        <v>39508</v>
      </c>
      <c r="H1161" s="347"/>
      <c r="I1161" s="339">
        <f t="shared" si="90"/>
        <v>157</v>
      </c>
      <c r="J1161" s="347">
        <f t="shared" si="91"/>
        <v>57.12345</v>
      </c>
      <c r="K1161" s="338"/>
      <c r="L1161" s="345">
        <f t="shared" si="93"/>
        <v>39508</v>
      </c>
      <c r="M1161" s="338"/>
      <c r="N1161" s="346">
        <f t="shared" si="95"/>
        <v>2816</v>
      </c>
      <c r="O1161" s="346">
        <f t="shared" si="95"/>
        <v>1236.436428</v>
      </c>
    </row>
    <row r="1162" spans="2:15" s="340" customFormat="1" ht="12.75">
      <c r="B1162" s="345">
        <f t="shared" si="84"/>
        <v>39539</v>
      </c>
      <c r="C1162" s="338"/>
      <c r="D1162" s="347">
        <f t="shared" si="83"/>
        <v>2654</v>
      </c>
      <c r="E1162" s="347">
        <f t="shared" si="83"/>
        <v>1211.525697</v>
      </c>
      <c r="F1162" s="339"/>
      <c r="G1162" s="345">
        <f t="shared" si="92"/>
        <v>39539</v>
      </c>
      <c r="H1162" s="347"/>
      <c r="I1162" s="339">
        <f t="shared" si="90"/>
        <v>156</v>
      </c>
      <c r="J1162" s="347">
        <f t="shared" si="91"/>
        <v>60.819855</v>
      </c>
      <c r="K1162" s="338"/>
      <c r="L1162" s="345">
        <f>+B1162</f>
        <v>39539</v>
      </c>
      <c r="M1162" s="338"/>
      <c r="N1162" s="346">
        <f aca="true" t="shared" si="96" ref="N1162:O1164">+D1162+I1162</f>
        <v>2810</v>
      </c>
      <c r="O1162" s="346">
        <f t="shared" si="96"/>
        <v>1272.345552</v>
      </c>
    </row>
    <row r="1163" spans="2:15" s="340" customFormat="1" ht="12.75">
      <c r="B1163" s="345">
        <f t="shared" si="84"/>
        <v>39569</v>
      </c>
      <c r="C1163" s="338"/>
      <c r="D1163" s="347">
        <f aca="true" t="shared" si="97" ref="D1163:E1182">+D220</f>
        <v>2648</v>
      </c>
      <c r="E1163" s="347">
        <f t="shared" si="97"/>
        <v>1233.086849</v>
      </c>
      <c r="F1163" s="339"/>
      <c r="G1163" s="345">
        <f t="shared" si="92"/>
        <v>39569</v>
      </c>
      <c r="H1163" s="347"/>
      <c r="I1163" s="339">
        <f t="shared" si="90"/>
        <v>156</v>
      </c>
      <c r="J1163" s="347">
        <f t="shared" si="91"/>
        <v>62.546869</v>
      </c>
      <c r="K1163" s="338"/>
      <c r="L1163" s="345">
        <f>+B1163</f>
        <v>39569</v>
      </c>
      <c r="M1163" s="338"/>
      <c r="N1163" s="346">
        <f t="shared" si="96"/>
        <v>2804</v>
      </c>
      <c r="O1163" s="346">
        <f t="shared" si="96"/>
        <v>1295.633718</v>
      </c>
    </row>
    <row r="1164" spans="2:15" s="340" customFormat="1" ht="12.75">
      <c r="B1164" s="345">
        <f t="shared" si="84"/>
        <v>39600</v>
      </c>
      <c r="C1164" s="338"/>
      <c r="D1164" s="347">
        <f t="shared" si="97"/>
        <v>2641</v>
      </c>
      <c r="E1164" s="347">
        <f t="shared" si="97"/>
        <v>1176.134822</v>
      </c>
      <c r="F1164" s="339"/>
      <c r="G1164" s="345">
        <f t="shared" si="92"/>
        <v>39600</v>
      </c>
      <c r="H1164" s="347"/>
      <c r="I1164" s="339">
        <f t="shared" si="90"/>
        <v>156</v>
      </c>
      <c r="J1164" s="347">
        <f t="shared" si="91"/>
        <v>63.089764</v>
      </c>
      <c r="K1164" s="338"/>
      <c r="L1164" s="345">
        <f aca="true" t="shared" si="98" ref="L1164:L1170">+B1164</f>
        <v>39600</v>
      </c>
      <c r="M1164" s="338"/>
      <c r="N1164" s="346">
        <f t="shared" si="96"/>
        <v>2797</v>
      </c>
      <c r="O1164" s="346">
        <f t="shared" si="96"/>
        <v>1239.224586</v>
      </c>
    </row>
    <row r="1165" spans="2:15" s="340" customFormat="1" ht="12.75">
      <c r="B1165" s="345">
        <f t="shared" si="84"/>
        <v>39630</v>
      </c>
      <c r="C1165" s="338"/>
      <c r="D1165" s="347">
        <f t="shared" si="97"/>
        <v>2632</v>
      </c>
      <c r="E1165" s="347">
        <f t="shared" si="97"/>
        <v>1194.878932</v>
      </c>
      <c r="F1165" s="339"/>
      <c r="G1165" s="345">
        <f t="shared" si="92"/>
        <v>39630</v>
      </c>
      <c r="H1165" s="347"/>
      <c r="I1165" s="339">
        <f t="shared" si="90"/>
        <v>154</v>
      </c>
      <c r="J1165" s="347">
        <f t="shared" si="91"/>
        <v>65.20128</v>
      </c>
      <c r="K1165" s="338"/>
      <c r="L1165" s="345">
        <f t="shared" si="98"/>
        <v>39630</v>
      </c>
      <c r="M1165" s="338"/>
      <c r="N1165" s="346">
        <f aca="true" t="shared" si="99" ref="N1165:O1167">+D1165+I1165</f>
        <v>2786</v>
      </c>
      <c r="O1165" s="346">
        <f t="shared" si="99"/>
        <v>1260.080212</v>
      </c>
    </row>
    <row r="1166" spans="2:15" s="340" customFormat="1" ht="12.75">
      <c r="B1166" s="345">
        <f t="shared" si="84"/>
        <v>39661</v>
      </c>
      <c r="C1166" s="338"/>
      <c r="D1166" s="347">
        <f t="shared" si="97"/>
        <v>2625</v>
      </c>
      <c r="E1166" s="347">
        <f t="shared" si="97"/>
        <v>1198.888109</v>
      </c>
      <c r="F1166" s="339"/>
      <c r="G1166" s="345">
        <f t="shared" si="92"/>
        <v>39661</v>
      </c>
      <c r="H1166" s="347"/>
      <c r="I1166" s="339">
        <f t="shared" si="90"/>
        <v>154</v>
      </c>
      <c r="J1166" s="347">
        <f t="shared" si="91"/>
        <v>64.361008</v>
      </c>
      <c r="K1166" s="338"/>
      <c r="L1166" s="345">
        <f t="shared" si="98"/>
        <v>39661</v>
      </c>
      <c r="M1166" s="338"/>
      <c r="N1166" s="346">
        <f t="shared" si="99"/>
        <v>2779</v>
      </c>
      <c r="O1166" s="346">
        <f t="shared" si="99"/>
        <v>1263.249117</v>
      </c>
    </row>
    <row r="1167" spans="2:15" s="340" customFormat="1" ht="12.75">
      <c r="B1167" s="345">
        <f t="shared" si="84"/>
        <v>39692</v>
      </c>
      <c r="C1167" s="338"/>
      <c r="D1167" s="347">
        <f t="shared" si="97"/>
        <v>2621</v>
      </c>
      <c r="E1167" s="347">
        <f t="shared" si="97"/>
        <v>1202.990507</v>
      </c>
      <c r="F1167" s="339"/>
      <c r="G1167" s="345">
        <f t="shared" si="92"/>
        <v>39692</v>
      </c>
      <c r="H1167" s="347"/>
      <c r="I1167" s="339">
        <f t="shared" si="90"/>
        <v>154</v>
      </c>
      <c r="J1167" s="347">
        <f t="shared" si="91"/>
        <v>64.961378</v>
      </c>
      <c r="K1167" s="338"/>
      <c r="L1167" s="345">
        <f t="shared" si="98"/>
        <v>39692</v>
      </c>
      <c r="M1167" s="338"/>
      <c r="N1167" s="346">
        <f t="shared" si="99"/>
        <v>2775</v>
      </c>
      <c r="O1167" s="346">
        <f t="shared" si="99"/>
        <v>1267.951885</v>
      </c>
    </row>
    <row r="1168" spans="2:15" s="340" customFormat="1" ht="12.75">
      <c r="B1168" s="345">
        <f t="shared" si="84"/>
        <v>39722</v>
      </c>
      <c r="C1168" s="338"/>
      <c r="D1168" s="347">
        <f t="shared" si="97"/>
        <v>2613</v>
      </c>
      <c r="E1168" s="347">
        <f t="shared" si="97"/>
        <v>1221.626144</v>
      </c>
      <c r="F1168" s="339"/>
      <c r="G1168" s="345">
        <f t="shared" si="92"/>
        <v>39722</v>
      </c>
      <c r="H1168" s="347"/>
      <c r="I1168" s="339">
        <f t="shared" si="90"/>
        <v>154</v>
      </c>
      <c r="J1168" s="347">
        <f t="shared" si="91"/>
        <v>66.354655</v>
      </c>
      <c r="K1168" s="338"/>
      <c r="L1168" s="345">
        <f t="shared" si="98"/>
        <v>39722</v>
      </c>
      <c r="M1168" s="338"/>
      <c r="N1168" s="346">
        <f aca="true" t="shared" si="100" ref="N1168:O1170">+D1168+I1168</f>
        <v>2767</v>
      </c>
      <c r="O1168" s="346">
        <f t="shared" si="100"/>
        <v>1287.9807990000002</v>
      </c>
    </row>
    <row r="1169" spans="2:15" s="340" customFormat="1" ht="12.75">
      <c r="B1169" s="345">
        <f t="shared" si="84"/>
        <v>39753</v>
      </c>
      <c r="C1169" s="338"/>
      <c r="D1169" s="347">
        <f t="shared" si="97"/>
        <v>2609</v>
      </c>
      <c r="E1169" s="347">
        <f t="shared" si="97"/>
        <v>1228.564094</v>
      </c>
      <c r="F1169" s="339"/>
      <c r="G1169" s="345">
        <f t="shared" si="92"/>
        <v>39753</v>
      </c>
      <c r="H1169" s="347"/>
      <c r="I1169" s="339">
        <f t="shared" si="90"/>
        <v>154</v>
      </c>
      <c r="J1169" s="347">
        <f t="shared" si="91"/>
        <v>65.247185</v>
      </c>
      <c r="K1169" s="338"/>
      <c r="L1169" s="345">
        <f t="shared" si="98"/>
        <v>39753</v>
      </c>
      <c r="M1169" s="338"/>
      <c r="N1169" s="346">
        <f t="shared" si="100"/>
        <v>2763</v>
      </c>
      <c r="O1169" s="346">
        <f t="shared" si="100"/>
        <v>1293.811279</v>
      </c>
    </row>
    <row r="1170" spans="2:15" s="340" customFormat="1" ht="12.75">
      <c r="B1170" s="345">
        <f t="shared" si="84"/>
        <v>39783</v>
      </c>
      <c r="C1170" s="338"/>
      <c r="D1170" s="347">
        <f t="shared" si="97"/>
        <v>2592</v>
      </c>
      <c r="E1170" s="347">
        <f t="shared" si="97"/>
        <v>1225.821481</v>
      </c>
      <c r="F1170" s="339"/>
      <c r="G1170" s="345">
        <f t="shared" si="92"/>
        <v>39783</v>
      </c>
      <c r="H1170" s="347"/>
      <c r="I1170" s="339">
        <f t="shared" si="90"/>
        <v>153</v>
      </c>
      <c r="J1170" s="347">
        <f t="shared" si="91"/>
        <v>65.707491</v>
      </c>
      <c r="K1170" s="338"/>
      <c r="L1170" s="345">
        <f t="shared" si="98"/>
        <v>39783</v>
      </c>
      <c r="M1170" s="338"/>
      <c r="N1170" s="346">
        <f aca="true" t="shared" si="101" ref="N1170:N1175">+D1170+I1170</f>
        <v>2745</v>
      </c>
      <c r="O1170" s="346">
        <f t="shared" si="100"/>
        <v>1291.528972</v>
      </c>
    </row>
    <row r="1171" spans="2:15" s="340" customFormat="1" ht="12.75">
      <c r="B1171" s="345">
        <f t="shared" si="84"/>
        <v>39814</v>
      </c>
      <c r="C1171" s="338"/>
      <c r="D1171" s="347">
        <f t="shared" si="97"/>
        <v>2589</v>
      </c>
      <c r="E1171" s="347">
        <f t="shared" si="97"/>
        <v>1232.490813</v>
      </c>
      <c r="F1171" s="339"/>
      <c r="G1171" s="345">
        <f t="shared" si="92"/>
        <v>39814</v>
      </c>
      <c r="H1171" s="347"/>
      <c r="I1171" s="339">
        <f t="shared" si="90"/>
        <v>153</v>
      </c>
      <c r="J1171" s="347">
        <f t="shared" si="91"/>
        <v>66.352831</v>
      </c>
      <c r="K1171" s="338"/>
      <c r="L1171" s="345">
        <f aca="true" t="shared" si="102" ref="L1171:L1176">+B1171</f>
        <v>39814</v>
      </c>
      <c r="M1171" s="338"/>
      <c r="N1171" s="346">
        <f t="shared" si="101"/>
        <v>2742</v>
      </c>
      <c r="O1171" s="346">
        <f aca="true" t="shared" si="103" ref="O1171:O1176">+E1171+J1171</f>
        <v>1298.8436439999998</v>
      </c>
    </row>
    <row r="1172" spans="2:15" s="340" customFormat="1" ht="12.75">
      <c r="B1172" s="345">
        <f t="shared" si="84"/>
        <v>39845</v>
      </c>
      <c r="C1172" s="338"/>
      <c r="D1172" s="347">
        <f t="shared" si="97"/>
        <v>2583</v>
      </c>
      <c r="E1172" s="347">
        <f t="shared" si="97"/>
        <v>1224.606149</v>
      </c>
      <c r="F1172" s="339"/>
      <c r="G1172" s="345">
        <f t="shared" si="92"/>
        <v>39845</v>
      </c>
      <c r="H1172" s="347"/>
      <c r="I1172" s="339">
        <f t="shared" si="90"/>
        <v>153</v>
      </c>
      <c r="J1172" s="347">
        <f t="shared" si="91"/>
        <v>65.89103</v>
      </c>
      <c r="K1172" s="338"/>
      <c r="L1172" s="345">
        <f t="shared" si="102"/>
        <v>39845</v>
      </c>
      <c r="M1172" s="338"/>
      <c r="N1172" s="346">
        <f t="shared" si="101"/>
        <v>2736</v>
      </c>
      <c r="O1172" s="346">
        <f t="shared" si="103"/>
        <v>1290.497179</v>
      </c>
    </row>
    <row r="1173" spans="2:15" s="340" customFormat="1" ht="12.75">
      <c r="B1173" s="345">
        <f t="shared" si="84"/>
        <v>39873</v>
      </c>
      <c r="C1173" s="338"/>
      <c r="D1173" s="347">
        <f t="shared" si="97"/>
        <v>2582</v>
      </c>
      <c r="E1173" s="347">
        <f t="shared" si="97"/>
        <v>1237.285794</v>
      </c>
      <c r="F1173" s="339"/>
      <c r="G1173" s="345">
        <f t="shared" si="92"/>
        <v>39873</v>
      </c>
      <c r="H1173" s="347"/>
      <c r="I1173" s="339">
        <f t="shared" si="90"/>
        <v>151</v>
      </c>
      <c r="J1173" s="347">
        <f t="shared" si="91"/>
        <v>66.346472</v>
      </c>
      <c r="K1173" s="338"/>
      <c r="L1173" s="345">
        <f t="shared" si="102"/>
        <v>39873</v>
      </c>
      <c r="M1173" s="338"/>
      <c r="N1173" s="346">
        <f t="shared" si="101"/>
        <v>2733</v>
      </c>
      <c r="O1173" s="346">
        <f t="shared" si="103"/>
        <v>1303.6322659999998</v>
      </c>
    </row>
    <row r="1174" spans="2:15" s="340" customFormat="1" ht="12.75">
      <c r="B1174" s="345">
        <f t="shared" si="84"/>
        <v>39904</v>
      </c>
      <c r="C1174" s="338"/>
      <c r="D1174" s="347">
        <f t="shared" si="97"/>
        <v>2572</v>
      </c>
      <c r="E1174" s="347">
        <f t="shared" si="97"/>
        <v>1260.560552</v>
      </c>
      <c r="F1174" s="339"/>
      <c r="G1174" s="345">
        <f t="shared" si="92"/>
        <v>39904</v>
      </c>
      <c r="H1174" s="347"/>
      <c r="I1174" s="339">
        <f t="shared" si="90"/>
        <v>151</v>
      </c>
      <c r="J1174" s="347">
        <f t="shared" si="91"/>
        <v>89.190599</v>
      </c>
      <c r="K1174" s="338"/>
      <c r="L1174" s="345">
        <f t="shared" si="102"/>
        <v>39904</v>
      </c>
      <c r="M1174" s="338"/>
      <c r="N1174" s="346">
        <f t="shared" si="101"/>
        <v>2723</v>
      </c>
      <c r="O1174" s="346">
        <f t="shared" si="103"/>
        <v>1349.751151</v>
      </c>
    </row>
    <row r="1175" spans="2:15" s="340" customFormat="1" ht="12.75">
      <c r="B1175" s="345">
        <f t="shared" si="84"/>
        <v>39934</v>
      </c>
      <c r="C1175" s="338"/>
      <c r="D1175" s="347">
        <f t="shared" si="97"/>
        <v>2568</v>
      </c>
      <c r="E1175" s="347">
        <f t="shared" si="97"/>
        <v>1285.136415</v>
      </c>
      <c r="F1175" s="339"/>
      <c r="G1175" s="345">
        <f t="shared" si="92"/>
        <v>39934</v>
      </c>
      <c r="H1175" s="347"/>
      <c r="I1175" s="339">
        <f t="shared" si="90"/>
        <v>151</v>
      </c>
      <c r="J1175" s="347">
        <f t="shared" si="91"/>
        <v>92.940444</v>
      </c>
      <c r="K1175" s="338"/>
      <c r="L1175" s="345">
        <f t="shared" si="102"/>
        <v>39934</v>
      </c>
      <c r="M1175" s="338"/>
      <c r="N1175" s="346">
        <f t="shared" si="101"/>
        <v>2719</v>
      </c>
      <c r="O1175" s="346">
        <f t="shared" si="103"/>
        <v>1378.076859</v>
      </c>
    </row>
    <row r="1176" spans="2:15" s="340" customFormat="1" ht="12.75">
      <c r="B1176" s="345">
        <f aca="true" t="shared" si="104" ref="B1176:B1207">+B233</f>
        <v>39965</v>
      </c>
      <c r="C1176" s="338"/>
      <c r="D1176" s="347">
        <f t="shared" si="97"/>
        <v>2560</v>
      </c>
      <c r="E1176" s="347">
        <f t="shared" si="97"/>
        <v>1291.362023</v>
      </c>
      <c r="F1176" s="339"/>
      <c r="G1176" s="345">
        <f t="shared" si="92"/>
        <v>39965</v>
      </c>
      <c r="H1176" s="347"/>
      <c r="I1176" s="339">
        <f t="shared" si="90"/>
        <v>151</v>
      </c>
      <c r="J1176" s="347">
        <f t="shared" si="91"/>
        <v>70.803301</v>
      </c>
      <c r="K1176" s="338"/>
      <c r="L1176" s="345">
        <f t="shared" si="102"/>
        <v>39965</v>
      </c>
      <c r="M1176" s="338"/>
      <c r="N1176" s="346">
        <f aca="true" t="shared" si="105" ref="N1176:N1182">+D1176+I1176</f>
        <v>2711</v>
      </c>
      <c r="O1176" s="346">
        <f t="shared" si="103"/>
        <v>1362.1653239999998</v>
      </c>
    </row>
    <row r="1177" spans="2:15" s="340" customFormat="1" ht="12.75">
      <c r="B1177" s="345">
        <f t="shared" si="104"/>
        <v>39995</v>
      </c>
      <c r="C1177" s="338"/>
      <c r="D1177" s="347">
        <f t="shared" si="97"/>
        <v>2553</v>
      </c>
      <c r="E1177" s="347">
        <f t="shared" si="97"/>
        <v>1286.680721</v>
      </c>
      <c r="F1177" s="339"/>
      <c r="G1177" s="345">
        <f t="shared" si="92"/>
        <v>39995</v>
      </c>
      <c r="H1177" s="347"/>
      <c r="I1177" s="339">
        <f t="shared" si="90"/>
        <v>150</v>
      </c>
      <c r="J1177" s="347">
        <f t="shared" si="91"/>
        <v>71.972409</v>
      </c>
      <c r="K1177" s="338"/>
      <c r="L1177" s="345">
        <f aca="true" t="shared" si="106" ref="L1177:L1182">+B1177</f>
        <v>39995</v>
      </c>
      <c r="M1177" s="338"/>
      <c r="N1177" s="346">
        <f t="shared" si="105"/>
        <v>2703</v>
      </c>
      <c r="O1177" s="346">
        <f aca="true" t="shared" si="107" ref="O1177:O1182">+E1177+J1177</f>
        <v>1358.65313</v>
      </c>
    </row>
    <row r="1178" spans="2:15" s="340" customFormat="1" ht="12.75">
      <c r="B1178" s="345">
        <f t="shared" si="104"/>
        <v>40026</v>
      </c>
      <c r="C1178" s="338"/>
      <c r="D1178" s="347">
        <f t="shared" si="97"/>
        <v>2539</v>
      </c>
      <c r="E1178" s="347">
        <f t="shared" si="97"/>
        <v>1280.35536</v>
      </c>
      <c r="F1178" s="339"/>
      <c r="G1178" s="345">
        <f t="shared" si="92"/>
        <v>40026</v>
      </c>
      <c r="H1178" s="347"/>
      <c r="I1178" s="339">
        <f t="shared" si="90"/>
        <v>148</v>
      </c>
      <c r="J1178" s="347">
        <f t="shared" si="91"/>
        <v>72.551958</v>
      </c>
      <c r="K1178" s="338"/>
      <c r="L1178" s="345">
        <f t="shared" si="106"/>
        <v>40026</v>
      </c>
      <c r="M1178" s="338"/>
      <c r="N1178" s="346">
        <f t="shared" si="105"/>
        <v>2687</v>
      </c>
      <c r="O1178" s="346">
        <f t="shared" si="107"/>
        <v>1352.907318</v>
      </c>
    </row>
    <row r="1179" spans="2:15" s="340" customFormat="1" ht="12.75">
      <c r="B1179" s="345">
        <f t="shared" si="104"/>
        <v>40057</v>
      </c>
      <c r="C1179" s="338"/>
      <c r="D1179" s="347">
        <f t="shared" si="97"/>
        <v>2534</v>
      </c>
      <c r="E1179" s="347">
        <f t="shared" si="97"/>
        <v>1281.689271</v>
      </c>
      <c r="F1179" s="339"/>
      <c r="G1179" s="345">
        <f t="shared" si="92"/>
        <v>40057</v>
      </c>
      <c r="H1179" s="338"/>
      <c r="I1179" s="339">
        <f t="shared" si="90"/>
        <v>148</v>
      </c>
      <c r="J1179" s="347">
        <f t="shared" si="91"/>
        <v>73.098933</v>
      </c>
      <c r="K1179" s="338"/>
      <c r="L1179" s="345">
        <f t="shared" si="106"/>
        <v>40057</v>
      </c>
      <c r="M1179" s="338"/>
      <c r="N1179" s="346">
        <f t="shared" si="105"/>
        <v>2682</v>
      </c>
      <c r="O1179" s="346">
        <f t="shared" si="107"/>
        <v>1354.788204</v>
      </c>
    </row>
    <row r="1180" spans="2:15" s="340" customFormat="1" ht="12.75">
      <c r="B1180" s="345">
        <f t="shared" si="104"/>
        <v>40087</v>
      </c>
      <c r="C1180" s="338"/>
      <c r="D1180" s="347">
        <f t="shared" si="97"/>
        <v>2529</v>
      </c>
      <c r="E1180" s="347">
        <f t="shared" si="97"/>
        <v>1294.385206</v>
      </c>
      <c r="F1180" s="339"/>
      <c r="G1180" s="345">
        <f t="shared" si="92"/>
        <v>40087</v>
      </c>
      <c r="H1180" s="338"/>
      <c r="I1180" s="339">
        <f t="shared" si="90"/>
        <v>147</v>
      </c>
      <c r="J1180" s="347">
        <f t="shared" si="91"/>
        <v>73.391151</v>
      </c>
      <c r="K1180" s="338"/>
      <c r="L1180" s="345">
        <f t="shared" si="106"/>
        <v>40087</v>
      </c>
      <c r="M1180" s="338"/>
      <c r="N1180" s="346">
        <f t="shared" si="105"/>
        <v>2676</v>
      </c>
      <c r="O1180" s="346">
        <f t="shared" si="107"/>
        <v>1367.776357</v>
      </c>
    </row>
    <row r="1181" spans="2:15" s="340" customFormat="1" ht="12.75">
      <c r="B1181" s="345">
        <f t="shared" si="104"/>
        <v>40118</v>
      </c>
      <c r="C1181" s="338"/>
      <c r="D1181" s="347">
        <f t="shared" si="97"/>
        <v>2525</v>
      </c>
      <c r="E1181" s="347">
        <f t="shared" si="97"/>
        <v>1290.255702</v>
      </c>
      <c r="F1181" s="339"/>
      <c r="G1181" s="345">
        <f t="shared" si="92"/>
        <v>40118</v>
      </c>
      <c r="H1181" s="338"/>
      <c r="I1181" s="339">
        <f t="shared" si="90"/>
        <v>147</v>
      </c>
      <c r="J1181" s="347">
        <f t="shared" si="91"/>
        <v>76.665941</v>
      </c>
      <c r="K1181" s="338"/>
      <c r="L1181" s="345">
        <f t="shared" si="106"/>
        <v>40118</v>
      </c>
      <c r="M1181" s="338"/>
      <c r="N1181" s="346">
        <f t="shared" si="105"/>
        <v>2672</v>
      </c>
      <c r="O1181" s="346">
        <f t="shared" si="107"/>
        <v>1366.921643</v>
      </c>
    </row>
    <row r="1182" spans="2:15" s="340" customFormat="1" ht="12.75">
      <c r="B1182" s="345">
        <f t="shared" si="104"/>
        <v>40148</v>
      </c>
      <c r="C1182" s="338"/>
      <c r="D1182" s="347">
        <f t="shared" si="97"/>
        <v>2517</v>
      </c>
      <c r="E1182" s="347">
        <f t="shared" si="97"/>
        <v>1291.842185</v>
      </c>
      <c r="F1182" s="339"/>
      <c r="G1182" s="345">
        <f t="shared" si="92"/>
        <v>40148</v>
      </c>
      <c r="H1182" s="338"/>
      <c r="I1182" s="339">
        <f t="shared" si="90"/>
        <v>147</v>
      </c>
      <c r="J1182" s="347">
        <f t="shared" si="91"/>
        <v>74.536365</v>
      </c>
      <c r="K1182" s="338"/>
      <c r="L1182" s="345">
        <f t="shared" si="106"/>
        <v>40148</v>
      </c>
      <c r="M1182" s="338"/>
      <c r="N1182" s="346">
        <f t="shared" si="105"/>
        <v>2664</v>
      </c>
      <c r="O1182" s="346">
        <f t="shared" si="107"/>
        <v>1366.37855</v>
      </c>
    </row>
    <row r="1183" spans="2:15" s="340" customFormat="1" ht="12.75">
      <c r="B1183" s="345">
        <f t="shared" si="104"/>
        <v>40179</v>
      </c>
      <c r="C1183" s="338"/>
      <c r="D1183" s="347">
        <f aca="true" t="shared" si="108" ref="D1183:E1202">+D240</f>
        <v>2512</v>
      </c>
      <c r="E1183" s="347">
        <f t="shared" si="108"/>
        <v>1336.605289</v>
      </c>
      <c r="F1183" s="339"/>
      <c r="G1183" s="345">
        <f t="shared" si="92"/>
        <v>40179</v>
      </c>
      <c r="H1183" s="338"/>
      <c r="I1183" s="339">
        <f t="shared" si="90"/>
        <v>147</v>
      </c>
      <c r="J1183" s="347">
        <f t="shared" si="91"/>
        <v>75.148489</v>
      </c>
      <c r="K1183" s="338"/>
      <c r="L1183" s="345">
        <f aca="true" t="shared" si="109" ref="L1183:L1194">+B1183</f>
        <v>40179</v>
      </c>
      <c r="M1183" s="338"/>
      <c r="N1183" s="346">
        <f aca="true" t="shared" si="110" ref="N1183:O1185">+D1183+I1183</f>
        <v>2659</v>
      </c>
      <c r="O1183" s="346">
        <f t="shared" si="110"/>
        <v>1411.753778</v>
      </c>
    </row>
    <row r="1184" spans="2:15" s="340" customFormat="1" ht="12.75">
      <c r="B1184" s="345">
        <f t="shared" si="104"/>
        <v>40210</v>
      </c>
      <c r="C1184" s="338"/>
      <c r="D1184" s="347">
        <f t="shared" si="108"/>
        <v>2501</v>
      </c>
      <c r="E1184" s="347">
        <f t="shared" si="108"/>
        <v>1240.032235</v>
      </c>
      <c r="F1184" s="339"/>
      <c r="G1184" s="345">
        <f t="shared" si="92"/>
        <v>40210</v>
      </c>
      <c r="H1184" s="338"/>
      <c r="I1184" s="339">
        <f t="shared" si="90"/>
        <v>146</v>
      </c>
      <c r="J1184" s="347">
        <f t="shared" si="91"/>
        <v>75.577406</v>
      </c>
      <c r="K1184" s="338"/>
      <c r="L1184" s="345">
        <f t="shared" si="109"/>
        <v>40210</v>
      </c>
      <c r="M1184" s="338"/>
      <c r="N1184" s="346">
        <f t="shared" si="110"/>
        <v>2647</v>
      </c>
      <c r="O1184" s="346">
        <f t="shared" si="110"/>
        <v>1315.609641</v>
      </c>
    </row>
    <row r="1185" spans="2:15" s="340" customFormat="1" ht="12.75">
      <c r="B1185" s="345">
        <f t="shared" si="104"/>
        <v>40238</v>
      </c>
      <c r="C1185" s="338"/>
      <c r="D1185" s="347">
        <f t="shared" si="108"/>
        <v>2495</v>
      </c>
      <c r="E1185" s="347">
        <f t="shared" si="108"/>
        <v>1249.30816</v>
      </c>
      <c r="F1185" s="339"/>
      <c r="G1185" s="345">
        <f t="shared" si="92"/>
        <v>40238</v>
      </c>
      <c r="H1185" s="338"/>
      <c r="I1185" s="339">
        <f t="shared" si="90"/>
        <v>146</v>
      </c>
      <c r="J1185" s="347">
        <f t="shared" si="91"/>
        <v>70.534299</v>
      </c>
      <c r="K1185" s="338"/>
      <c r="L1185" s="345">
        <f t="shared" si="109"/>
        <v>40238</v>
      </c>
      <c r="M1185" s="338"/>
      <c r="N1185" s="346">
        <f t="shared" si="110"/>
        <v>2641</v>
      </c>
      <c r="O1185" s="346">
        <f t="shared" si="110"/>
        <v>1319.842459</v>
      </c>
    </row>
    <row r="1186" spans="2:15" s="340" customFormat="1" ht="12.75">
      <c r="B1186" s="345">
        <f t="shared" si="104"/>
        <v>40269</v>
      </c>
      <c r="C1186" s="338"/>
      <c r="D1186" s="347">
        <f t="shared" si="108"/>
        <v>2493</v>
      </c>
      <c r="E1186" s="347">
        <f t="shared" si="108"/>
        <v>1269.106715</v>
      </c>
      <c r="F1186" s="339"/>
      <c r="G1186" s="345">
        <f t="shared" si="92"/>
        <v>40269</v>
      </c>
      <c r="H1186" s="338"/>
      <c r="I1186" s="339">
        <f t="shared" si="90"/>
        <v>146</v>
      </c>
      <c r="J1186" s="347">
        <f t="shared" si="91"/>
        <v>74.126623</v>
      </c>
      <c r="K1186" s="338"/>
      <c r="L1186" s="345">
        <f t="shared" si="109"/>
        <v>40269</v>
      </c>
      <c r="M1186" s="338"/>
      <c r="N1186" s="346">
        <f aca="true" t="shared" si="111" ref="N1186:O1191">+D1186+I1186</f>
        <v>2639</v>
      </c>
      <c r="O1186" s="346">
        <f t="shared" si="111"/>
        <v>1343.233338</v>
      </c>
    </row>
    <row r="1187" spans="2:15" s="340" customFormat="1" ht="12.75">
      <c r="B1187" s="345">
        <f t="shared" si="104"/>
        <v>40299</v>
      </c>
      <c r="C1187" s="338"/>
      <c r="D1187" s="347">
        <f t="shared" si="108"/>
        <v>2488</v>
      </c>
      <c r="E1187" s="347">
        <f t="shared" si="108"/>
        <v>1278.438769</v>
      </c>
      <c r="F1187" s="339"/>
      <c r="G1187" s="345">
        <f t="shared" si="92"/>
        <v>40299</v>
      </c>
      <c r="H1187" s="338"/>
      <c r="I1187" s="339">
        <f aca="true" t="shared" si="112" ref="I1187:I1218">+D660</f>
        <v>146</v>
      </c>
      <c r="J1187" s="347">
        <f aca="true" t="shared" si="113" ref="J1187:J1218">+E660</f>
        <v>75.102813</v>
      </c>
      <c r="K1187" s="338"/>
      <c r="L1187" s="345">
        <f t="shared" si="109"/>
        <v>40299</v>
      </c>
      <c r="M1187" s="338"/>
      <c r="N1187" s="346">
        <f t="shared" si="111"/>
        <v>2634</v>
      </c>
      <c r="O1187" s="346">
        <f t="shared" si="111"/>
        <v>1353.541582</v>
      </c>
    </row>
    <row r="1188" spans="2:15" s="340" customFormat="1" ht="12.75">
      <c r="B1188" s="345">
        <f t="shared" si="104"/>
        <v>40330</v>
      </c>
      <c r="C1188" s="338"/>
      <c r="D1188" s="347">
        <f t="shared" si="108"/>
        <v>2488</v>
      </c>
      <c r="E1188" s="347">
        <f t="shared" si="108"/>
        <v>1279.241712</v>
      </c>
      <c r="F1188" s="339"/>
      <c r="G1188" s="345">
        <f aca="true" t="shared" si="114" ref="G1188:G1219">+B661</f>
        <v>40330</v>
      </c>
      <c r="H1188" s="338"/>
      <c r="I1188" s="339">
        <f t="shared" si="112"/>
        <v>146</v>
      </c>
      <c r="J1188" s="347">
        <f t="shared" si="113"/>
        <v>75.624973</v>
      </c>
      <c r="K1188" s="338"/>
      <c r="L1188" s="345">
        <f t="shared" si="109"/>
        <v>40330</v>
      </c>
      <c r="M1188" s="338"/>
      <c r="N1188" s="346">
        <f t="shared" si="111"/>
        <v>2634</v>
      </c>
      <c r="O1188" s="346">
        <f t="shared" si="111"/>
        <v>1354.866685</v>
      </c>
    </row>
    <row r="1189" spans="2:15" s="340" customFormat="1" ht="12.75">
      <c r="B1189" s="345">
        <f t="shared" si="104"/>
        <v>40360</v>
      </c>
      <c r="C1189" s="338"/>
      <c r="D1189" s="347">
        <f t="shared" si="108"/>
        <v>2485</v>
      </c>
      <c r="E1189" s="347">
        <f t="shared" si="108"/>
        <v>1276.9915</v>
      </c>
      <c r="F1189" s="339"/>
      <c r="G1189" s="345">
        <f t="shared" si="114"/>
        <v>40360</v>
      </c>
      <c r="H1189" s="338"/>
      <c r="I1189" s="339">
        <f t="shared" si="112"/>
        <v>146</v>
      </c>
      <c r="J1189" s="347">
        <f t="shared" si="113"/>
        <v>74.666034</v>
      </c>
      <c r="K1189" s="338"/>
      <c r="L1189" s="345">
        <f t="shared" si="109"/>
        <v>40360</v>
      </c>
      <c r="M1189" s="338"/>
      <c r="N1189" s="346">
        <f t="shared" si="111"/>
        <v>2631</v>
      </c>
      <c r="O1189" s="346">
        <f t="shared" si="111"/>
        <v>1351.6575340000002</v>
      </c>
    </row>
    <row r="1190" spans="2:15" s="340" customFormat="1" ht="12.75">
      <c r="B1190" s="345">
        <f t="shared" si="104"/>
        <v>40391</v>
      </c>
      <c r="C1190" s="338"/>
      <c r="D1190" s="347">
        <f t="shared" si="108"/>
        <v>2482</v>
      </c>
      <c r="E1190" s="347">
        <f t="shared" si="108"/>
        <v>1285.185271</v>
      </c>
      <c r="F1190" s="339"/>
      <c r="G1190" s="345">
        <f t="shared" si="114"/>
        <v>40391</v>
      </c>
      <c r="H1190" s="338"/>
      <c r="I1190" s="339">
        <f t="shared" si="112"/>
        <v>146</v>
      </c>
      <c r="J1190" s="347">
        <f t="shared" si="113"/>
        <v>75.192764</v>
      </c>
      <c r="K1190" s="338"/>
      <c r="L1190" s="345">
        <f t="shared" si="109"/>
        <v>40391</v>
      </c>
      <c r="M1190" s="338"/>
      <c r="N1190" s="346">
        <f t="shared" si="111"/>
        <v>2628</v>
      </c>
      <c r="O1190" s="346">
        <f t="shared" si="111"/>
        <v>1360.378035</v>
      </c>
    </row>
    <row r="1191" spans="2:15" s="340" customFormat="1" ht="12.75">
      <c r="B1191" s="345">
        <f t="shared" si="104"/>
        <v>40422</v>
      </c>
      <c r="C1191" s="338"/>
      <c r="D1191" s="347">
        <f t="shared" si="108"/>
        <v>2480</v>
      </c>
      <c r="E1191" s="347">
        <f t="shared" si="108"/>
        <v>1286.916394</v>
      </c>
      <c r="F1191" s="339"/>
      <c r="G1191" s="345">
        <f t="shared" si="114"/>
        <v>40422</v>
      </c>
      <c r="H1191" s="338"/>
      <c r="I1191" s="339">
        <f t="shared" si="112"/>
        <v>146</v>
      </c>
      <c r="J1191" s="347">
        <f t="shared" si="113"/>
        <v>75.569537</v>
      </c>
      <c r="K1191" s="338"/>
      <c r="L1191" s="345">
        <f t="shared" si="109"/>
        <v>40422</v>
      </c>
      <c r="M1191" s="338"/>
      <c r="N1191" s="346">
        <f t="shared" si="111"/>
        <v>2626</v>
      </c>
      <c r="O1191" s="346">
        <f t="shared" si="111"/>
        <v>1362.4859310000002</v>
      </c>
    </row>
    <row r="1192" spans="2:15" s="340" customFormat="1" ht="12.75">
      <c r="B1192" s="345">
        <f t="shared" si="104"/>
        <v>40452</v>
      </c>
      <c r="C1192" s="338"/>
      <c r="D1192" s="347">
        <f t="shared" si="108"/>
        <v>2479</v>
      </c>
      <c r="E1192" s="347">
        <f t="shared" si="108"/>
        <v>1288.510867</v>
      </c>
      <c r="F1192" s="339"/>
      <c r="G1192" s="345">
        <f t="shared" si="114"/>
        <v>40452</v>
      </c>
      <c r="H1192" s="338"/>
      <c r="I1192" s="339">
        <f t="shared" si="112"/>
        <v>146</v>
      </c>
      <c r="J1192" s="347">
        <f t="shared" si="113"/>
        <v>76.660572</v>
      </c>
      <c r="K1192" s="338"/>
      <c r="L1192" s="345">
        <f t="shared" si="109"/>
        <v>40452</v>
      </c>
      <c r="M1192" s="338"/>
      <c r="N1192" s="346">
        <f aca="true" t="shared" si="115" ref="N1192:O1194">+D1192+I1192</f>
        <v>2625</v>
      </c>
      <c r="O1192" s="346">
        <f t="shared" si="115"/>
        <v>1365.171439</v>
      </c>
    </row>
    <row r="1193" spans="2:15" s="340" customFormat="1" ht="12.75">
      <c r="B1193" s="345">
        <f t="shared" si="104"/>
        <v>40483</v>
      </c>
      <c r="C1193" s="338"/>
      <c r="D1193" s="347">
        <f t="shared" si="108"/>
        <v>2475</v>
      </c>
      <c r="E1193" s="347">
        <f t="shared" si="108"/>
        <v>1252.325182</v>
      </c>
      <c r="F1193" s="339"/>
      <c r="G1193" s="345">
        <f t="shared" si="114"/>
        <v>40483</v>
      </c>
      <c r="H1193" s="338"/>
      <c r="I1193" s="339">
        <f t="shared" si="112"/>
        <v>146</v>
      </c>
      <c r="J1193" s="347">
        <f t="shared" si="113"/>
        <v>74.696341</v>
      </c>
      <c r="K1193" s="338"/>
      <c r="L1193" s="345">
        <f t="shared" si="109"/>
        <v>40483</v>
      </c>
      <c r="M1193" s="338"/>
      <c r="N1193" s="346">
        <f t="shared" si="115"/>
        <v>2621</v>
      </c>
      <c r="O1193" s="346">
        <f t="shared" si="115"/>
        <v>1327.0215230000001</v>
      </c>
    </row>
    <row r="1194" spans="2:15" s="340" customFormat="1" ht="12.75">
      <c r="B1194" s="345">
        <f t="shared" si="104"/>
        <v>40513</v>
      </c>
      <c r="C1194" s="338"/>
      <c r="D1194" s="347">
        <f t="shared" si="108"/>
        <v>2470</v>
      </c>
      <c r="E1194" s="347">
        <f t="shared" si="108"/>
        <v>1179.886923</v>
      </c>
      <c r="F1194" s="339"/>
      <c r="G1194" s="345">
        <f t="shared" si="114"/>
        <v>40513</v>
      </c>
      <c r="H1194" s="338"/>
      <c r="I1194" s="339">
        <f t="shared" si="112"/>
        <v>146</v>
      </c>
      <c r="J1194" s="347">
        <f t="shared" si="113"/>
        <v>75.199828</v>
      </c>
      <c r="K1194" s="338"/>
      <c r="L1194" s="345">
        <f t="shared" si="109"/>
        <v>40513</v>
      </c>
      <c r="M1194" s="338"/>
      <c r="N1194" s="346">
        <f t="shared" si="115"/>
        <v>2616</v>
      </c>
      <c r="O1194" s="346">
        <f t="shared" si="115"/>
        <v>1255.086751</v>
      </c>
    </row>
    <row r="1195" spans="2:15" s="340" customFormat="1" ht="12.75">
      <c r="B1195" s="345">
        <f t="shared" si="104"/>
        <v>40544</v>
      </c>
      <c r="C1195" s="338"/>
      <c r="D1195" s="347">
        <f t="shared" si="108"/>
        <v>2467</v>
      </c>
      <c r="E1195" s="347">
        <f t="shared" si="108"/>
        <v>1180.514149</v>
      </c>
      <c r="F1195" s="339"/>
      <c r="G1195" s="345">
        <f t="shared" si="114"/>
        <v>40544</v>
      </c>
      <c r="H1195" s="338"/>
      <c r="I1195" s="339">
        <f t="shared" si="112"/>
        <v>146</v>
      </c>
      <c r="J1195" s="347">
        <f t="shared" si="113"/>
        <v>75.719867</v>
      </c>
      <c r="K1195" s="338"/>
      <c r="L1195" s="345">
        <f aca="true" t="shared" si="116" ref="L1195:L1200">+B1195</f>
        <v>40544</v>
      </c>
      <c r="M1195" s="338"/>
      <c r="N1195" s="346">
        <f aca="true" t="shared" si="117" ref="N1195:O1197">+D1195+I1195</f>
        <v>2613</v>
      </c>
      <c r="O1195" s="346">
        <f t="shared" si="117"/>
        <v>1256.234016</v>
      </c>
    </row>
    <row r="1196" spans="2:15" s="340" customFormat="1" ht="12.75">
      <c r="B1196" s="345">
        <f t="shared" si="104"/>
        <v>40575</v>
      </c>
      <c r="C1196" s="338"/>
      <c r="D1196" s="347">
        <f t="shared" si="108"/>
        <v>2468</v>
      </c>
      <c r="E1196" s="347">
        <f t="shared" si="108"/>
        <v>1184.250691</v>
      </c>
      <c r="F1196" s="339"/>
      <c r="G1196" s="345">
        <f t="shared" si="114"/>
        <v>40575</v>
      </c>
      <c r="H1196" s="338"/>
      <c r="I1196" s="339">
        <f t="shared" si="112"/>
        <v>145</v>
      </c>
      <c r="J1196" s="347">
        <f t="shared" si="113"/>
        <v>76.239912</v>
      </c>
      <c r="K1196" s="338"/>
      <c r="L1196" s="345">
        <f t="shared" si="116"/>
        <v>40575</v>
      </c>
      <c r="M1196" s="338"/>
      <c r="N1196" s="346">
        <f t="shared" si="117"/>
        <v>2613</v>
      </c>
      <c r="O1196" s="346">
        <f t="shared" si="117"/>
        <v>1260.490603</v>
      </c>
    </row>
    <row r="1197" spans="2:15" s="340" customFormat="1" ht="12.75">
      <c r="B1197" s="345">
        <f t="shared" si="104"/>
        <v>40603</v>
      </c>
      <c r="C1197" s="338"/>
      <c r="D1197" s="347">
        <f t="shared" si="108"/>
        <v>2457</v>
      </c>
      <c r="E1197" s="347">
        <f t="shared" si="108"/>
        <v>1199.117435</v>
      </c>
      <c r="F1197" s="339"/>
      <c r="G1197" s="345">
        <f t="shared" si="114"/>
        <v>40603</v>
      </c>
      <c r="H1197" s="338"/>
      <c r="I1197" s="339">
        <f t="shared" si="112"/>
        <v>145</v>
      </c>
      <c r="J1197" s="347">
        <f t="shared" si="113"/>
        <v>77.515094</v>
      </c>
      <c r="K1197" s="338"/>
      <c r="L1197" s="345">
        <f t="shared" si="116"/>
        <v>40603</v>
      </c>
      <c r="M1197" s="338"/>
      <c r="N1197" s="346">
        <f t="shared" si="117"/>
        <v>2602</v>
      </c>
      <c r="O1197" s="346">
        <f t="shared" si="117"/>
        <v>1276.632529</v>
      </c>
    </row>
    <row r="1198" spans="2:15" s="340" customFormat="1" ht="12.75">
      <c r="B1198" s="345">
        <f t="shared" si="104"/>
        <v>40634</v>
      </c>
      <c r="C1198" s="338"/>
      <c r="D1198" s="347">
        <f t="shared" si="108"/>
        <v>2454</v>
      </c>
      <c r="E1198" s="347">
        <f t="shared" si="108"/>
        <v>1207.055352</v>
      </c>
      <c r="F1198" s="339"/>
      <c r="G1198" s="345">
        <f t="shared" si="114"/>
        <v>40634</v>
      </c>
      <c r="H1198" s="338"/>
      <c r="I1198" s="339">
        <f t="shared" si="112"/>
        <v>145</v>
      </c>
      <c r="J1198" s="347">
        <f t="shared" si="113"/>
        <v>81.800384</v>
      </c>
      <c r="K1198" s="338"/>
      <c r="L1198" s="345">
        <f t="shared" si="116"/>
        <v>40634</v>
      </c>
      <c r="M1198" s="338"/>
      <c r="N1198" s="346">
        <f aca="true" t="shared" si="118" ref="N1198:O1200">+D1198+I1198</f>
        <v>2599</v>
      </c>
      <c r="O1198" s="346">
        <f t="shared" si="118"/>
        <v>1288.855736</v>
      </c>
    </row>
    <row r="1199" spans="2:15" s="340" customFormat="1" ht="12.75">
      <c r="B1199" s="345">
        <f t="shared" si="104"/>
        <v>40664</v>
      </c>
      <c r="C1199" s="338"/>
      <c r="D1199" s="347">
        <f t="shared" si="108"/>
        <v>2451</v>
      </c>
      <c r="E1199" s="347">
        <f t="shared" si="108"/>
        <v>1217.682052</v>
      </c>
      <c r="F1199" s="339"/>
      <c r="G1199" s="345">
        <f t="shared" si="114"/>
        <v>40664</v>
      </c>
      <c r="H1199" s="338"/>
      <c r="I1199" s="339">
        <f t="shared" si="112"/>
        <v>146</v>
      </c>
      <c r="J1199" s="347">
        <f t="shared" si="113"/>
        <v>83.5835</v>
      </c>
      <c r="K1199" s="338"/>
      <c r="L1199" s="345">
        <f t="shared" si="116"/>
        <v>40664</v>
      </c>
      <c r="M1199" s="338"/>
      <c r="N1199" s="346">
        <f t="shared" si="118"/>
        <v>2597</v>
      </c>
      <c r="O1199" s="346">
        <f t="shared" si="118"/>
        <v>1301.265552</v>
      </c>
    </row>
    <row r="1200" spans="2:15" s="340" customFormat="1" ht="12.75">
      <c r="B1200" s="345">
        <f t="shared" si="104"/>
        <v>40695</v>
      </c>
      <c r="C1200" s="338"/>
      <c r="D1200" s="347">
        <f t="shared" si="108"/>
        <v>2443</v>
      </c>
      <c r="E1200" s="347">
        <f t="shared" si="108"/>
        <v>1227.257057</v>
      </c>
      <c r="F1200" s="339"/>
      <c r="G1200" s="345">
        <f t="shared" si="114"/>
        <v>40695</v>
      </c>
      <c r="H1200" s="338"/>
      <c r="I1200" s="339">
        <f t="shared" si="112"/>
        <v>146</v>
      </c>
      <c r="J1200" s="347">
        <f t="shared" si="113"/>
        <v>84.242038</v>
      </c>
      <c r="K1200" s="338"/>
      <c r="L1200" s="345">
        <f t="shared" si="116"/>
        <v>40695</v>
      </c>
      <c r="M1200" s="338"/>
      <c r="N1200" s="346">
        <f t="shared" si="118"/>
        <v>2589</v>
      </c>
      <c r="O1200" s="346">
        <f t="shared" si="118"/>
        <v>1311.4990950000001</v>
      </c>
    </row>
    <row r="1201" spans="2:15" s="340" customFormat="1" ht="12.75">
      <c r="B1201" s="345">
        <f t="shared" si="104"/>
        <v>40725</v>
      </c>
      <c r="C1201" s="338"/>
      <c r="D1201" s="347">
        <f t="shared" si="108"/>
        <v>2439</v>
      </c>
      <c r="E1201" s="347">
        <f t="shared" si="108"/>
        <v>1235.428931</v>
      </c>
      <c r="F1201" s="339"/>
      <c r="G1201" s="345">
        <f t="shared" si="114"/>
        <v>40725</v>
      </c>
      <c r="H1201" s="338"/>
      <c r="I1201" s="339">
        <f t="shared" si="112"/>
        <v>146</v>
      </c>
      <c r="J1201" s="347">
        <f t="shared" si="113"/>
        <v>85.180586</v>
      </c>
      <c r="K1201" s="338"/>
      <c r="L1201" s="345">
        <f aca="true" t="shared" si="119" ref="L1201:L1206">+B1201</f>
        <v>40725</v>
      </c>
      <c r="M1201" s="338"/>
      <c r="N1201" s="346">
        <f aca="true" t="shared" si="120" ref="N1201:O1203">+D1201+I1201</f>
        <v>2585</v>
      </c>
      <c r="O1201" s="346">
        <f t="shared" si="120"/>
        <v>1320.6095169999999</v>
      </c>
    </row>
    <row r="1202" spans="2:15" s="340" customFormat="1" ht="12.75">
      <c r="B1202" s="345">
        <f t="shared" si="104"/>
        <v>40756</v>
      </c>
      <c r="C1202" s="338"/>
      <c r="D1202" s="347">
        <f t="shared" si="108"/>
        <v>2435</v>
      </c>
      <c r="E1202" s="347">
        <f t="shared" si="108"/>
        <v>1238.28961</v>
      </c>
      <c r="F1202" s="339"/>
      <c r="G1202" s="345">
        <f t="shared" si="114"/>
        <v>40756</v>
      </c>
      <c r="H1202" s="338"/>
      <c r="I1202" s="339">
        <f t="shared" si="112"/>
        <v>146</v>
      </c>
      <c r="J1202" s="347">
        <f t="shared" si="113"/>
        <v>85.655271</v>
      </c>
      <c r="K1202" s="338"/>
      <c r="L1202" s="345">
        <f t="shared" si="119"/>
        <v>40756</v>
      </c>
      <c r="M1202" s="338"/>
      <c r="N1202" s="346">
        <f t="shared" si="120"/>
        <v>2581</v>
      </c>
      <c r="O1202" s="346">
        <f t="shared" si="120"/>
        <v>1323.9448810000001</v>
      </c>
    </row>
    <row r="1203" spans="2:15" s="340" customFormat="1" ht="12.75">
      <c r="B1203" s="345">
        <f t="shared" si="104"/>
        <v>40787</v>
      </c>
      <c r="C1203" s="338"/>
      <c r="D1203" s="347">
        <f aca="true" t="shared" si="121" ref="D1203:E1222">+D260</f>
        <v>2433</v>
      </c>
      <c r="E1203" s="347">
        <f t="shared" si="121"/>
        <v>1211.677931</v>
      </c>
      <c r="F1203" s="339"/>
      <c r="G1203" s="345">
        <f t="shared" si="114"/>
        <v>40787</v>
      </c>
      <c r="H1203" s="338"/>
      <c r="I1203" s="339">
        <f t="shared" si="112"/>
        <v>146</v>
      </c>
      <c r="J1203" s="347">
        <f t="shared" si="113"/>
        <v>86.329647</v>
      </c>
      <c r="K1203" s="338"/>
      <c r="L1203" s="345">
        <f t="shared" si="119"/>
        <v>40787</v>
      </c>
      <c r="M1203" s="338"/>
      <c r="N1203" s="346">
        <f t="shared" si="120"/>
        <v>2579</v>
      </c>
      <c r="O1203" s="346">
        <f t="shared" si="120"/>
        <v>1298.007578</v>
      </c>
    </row>
    <row r="1204" spans="2:15" s="340" customFormat="1" ht="12.75">
      <c r="B1204" s="345">
        <f t="shared" si="104"/>
        <v>40817</v>
      </c>
      <c r="C1204" s="338"/>
      <c r="D1204" s="347">
        <f t="shared" si="121"/>
        <v>2430</v>
      </c>
      <c r="E1204" s="347">
        <f t="shared" si="121"/>
        <v>1193.992994</v>
      </c>
      <c r="F1204" s="339"/>
      <c r="G1204" s="345">
        <f t="shared" si="114"/>
        <v>40817</v>
      </c>
      <c r="H1204" s="338"/>
      <c r="I1204" s="339">
        <f t="shared" si="112"/>
        <v>146</v>
      </c>
      <c r="J1204" s="347">
        <f t="shared" si="113"/>
        <v>87.004231</v>
      </c>
      <c r="K1204" s="338"/>
      <c r="L1204" s="345">
        <f t="shared" si="119"/>
        <v>40817</v>
      </c>
      <c r="M1204" s="338"/>
      <c r="N1204" s="346">
        <f aca="true" t="shared" si="122" ref="N1204:O1206">+D1204+I1204</f>
        <v>2576</v>
      </c>
      <c r="O1204" s="346">
        <f t="shared" si="122"/>
        <v>1280.997225</v>
      </c>
    </row>
    <row r="1205" spans="2:15" s="340" customFormat="1" ht="12.75">
      <c r="B1205" s="345">
        <f t="shared" si="104"/>
        <v>40848</v>
      </c>
      <c r="C1205" s="338"/>
      <c r="D1205" s="347">
        <f t="shared" si="121"/>
        <v>2428</v>
      </c>
      <c r="E1205" s="347">
        <f t="shared" si="121"/>
        <v>1201.290813</v>
      </c>
      <c r="F1205" s="339"/>
      <c r="G1205" s="345">
        <f t="shared" si="114"/>
        <v>40848</v>
      </c>
      <c r="H1205" s="338"/>
      <c r="I1205" s="339">
        <f t="shared" si="112"/>
        <v>146</v>
      </c>
      <c r="J1205" s="347">
        <f t="shared" si="113"/>
        <v>87.93367</v>
      </c>
      <c r="K1205" s="338"/>
      <c r="L1205" s="345">
        <f t="shared" si="119"/>
        <v>40848</v>
      </c>
      <c r="M1205" s="338"/>
      <c r="N1205" s="346">
        <f t="shared" si="122"/>
        <v>2574</v>
      </c>
      <c r="O1205" s="346">
        <f t="shared" si="122"/>
        <v>1289.224483</v>
      </c>
    </row>
    <row r="1206" spans="2:15" s="340" customFormat="1" ht="12.75">
      <c r="B1206" s="345">
        <f t="shared" si="104"/>
        <v>40878</v>
      </c>
      <c r="C1206" s="338"/>
      <c r="D1206" s="347">
        <f t="shared" si="121"/>
        <v>2425</v>
      </c>
      <c r="E1206" s="347">
        <f t="shared" si="121"/>
        <v>1217.918915</v>
      </c>
      <c r="F1206" s="339"/>
      <c r="G1206" s="345">
        <f t="shared" si="114"/>
        <v>40878</v>
      </c>
      <c r="H1206" s="338"/>
      <c r="I1206" s="339">
        <f t="shared" si="112"/>
        <v>146</v>
      </c>
      <c r="J1206" s="347">
        <f t="shared" si="113"/>
        <v>88.535509</v>
      </c>
      <c r="K1206" s="338"/>
      <c r="L1206" s="345">
        <f t="shared" si="119"/>
        <v>40878</v>
      </c>
      <c r="M1206" s="338"/>
      <c r="N1206" s="346">
        <f t="shared" si="122"/>
        <v>2571</v>
      </c>
      <c r="O1206" s="346">
        <f t="shared" si="122"/>
        <v>1306.454424</v>
      </c>
    </row>
    <row r="1207" spans="2:15" s="340" customFormat="1" ht="12.75">
      <c r="B1207" s="345">
        <f t="shared" si="104"/>
        <v>40909</v>
      </c>
      <c r="C1207" s="338"/>
      <c r="D1207" s="347">
        <f t="shared" si="121"/>
        <v>2425</v>
      </c>
      <c r="E1207" s="347">
        <f t="shared" si="121"/>
        <v>1224.424131</v>
      </c>
      <c r="F1207" s="339"/>
      <c r="G1207" s="345">
        <f t="shared" si="114"/>
        <v>40909</v>
      </c>
      <c r="H1207" s="338"/>
      <c r="I1207" s="339">
        <f t="shared" si="112"/>
        <v>146</v>
      </c>
      <c r="J1207" s="347">
        <f t="shared" si="113"/>
        <v>87.855693</v>
      </c>
      <c r="K1207" s="338"/>
      <c r="L1207" s="345">
        <f aca="true" t="shared" si="123" ref="L1207:L1220">+B1207</f>
        <v>40909</v>
      </c>
      <c r="M1207" s="338"/>
      <c r="N1207" s="346">
        <f aca="true" t="shared" si="124" ref="N1207:N1220">+D1207+I1207</f>
        <v>2571</v>
      </c>
      <c r="O1207" s="346">
        <f aca="true" t="shared" si="125" ref="O1207:O1220">+E1207+J1207</f>
        <v>1312.279824</v>
      </c>
    </row>
    <row r="1208" spans="2:15" s="340" customFormat="1" ht="12.75">
      <c r="B1208" s="345">
        <f aca="true" t="shared" si="126" ref="B1208:B1227">+B265</f>
        <v>40940</v>
      </c>
      <c r="C1208" s="338"/>
      <c r="D1208" s="347">
        <f t="shared" si="121"/>
        <v>2425</v>
      </c>
      <c r="E1208" s="347">
        <f t="shared" si="121"/>
        <v>1225.503205</v>
      </c>
      <c r="F1208" s="339"/>
      <c r="G1208" s="345">
        <f t="shared" si="114"/>
        <v>40940</v>
      </c>
      <c r="H1208" s="338"/>
      <c r="I1208" s="339">
        <f t="shared" si="112"/>
        <v>145</v>
      </c>
      <c r="J1208" s="347">
        <f t="shared" si="113"/>
        <v>88.526255</v>
      </c>
      <c r="K1208" s="338"/>
      <c r="L1208" s="345">
        <f t="shared" si="123"/>
        <v>40940</v>
      </c>
      <c r="M1208" s="338"/>
      <c r="N1208" s="346">
        <f t="shared" si="124"/>
        <v>2570</v>
      </c>
      <c r="O1208" s="346">
        <f t="shared" si="125"/>
        <v>1314.02946</v>
      </c>
    </row>
    <row r="1209" spans="2:15" s="340" customFormat="1" ht="12.75">
      <c r="B1209" s="345">
        <f t="shared" si="126"/>
        <v>40969</v>
      </c>
      <c r="C1209" s="338"/>
      <c r="D1209" s="347">
        <f t="shared" si="121"/>
        <v>2425</v>
      </c>
      <c r="E1209" s="347">
        <f t="shared" si="121"/>
        <v>1232.865034</v>
      </c>
      <c r="F1209" s="339"/>
      <c r="G1209" s="345">
        <f t="shared" si="114"/>
        <v>40969</v>
      </c>
      <c r="H1209" s="338"/>
      <c r="I1209" s="339">
        <f t="shared" si="112"/>
        <v>145</v>
      </c>
      <c r="J1209" s="347">
        <f t="shared" si="113"/>
        <v>90.290901</v>
      </c>
      <c r="K1209" s="338"/>
      <c r="L1209" s="345">
        <f t="shared" si="123"/>
        <v>40969</v>
      </c>
      <c r="M1209" s="338"/>
      <c r="N1209" s="346">
        <f t="shared" si="124"/>
        <v>2570</v>
      </c>
      <c r="O1209" s="346">
        <f t="shared" si="125"/>
        <v>1323.155935</v>
      </c>
    </row>
    <row r="1210" spans="2:15" s="340" customFormat="1" ht="12.75">
      <c r="B1210" s="345">
        <f t="shared" si="126"/>
        <v>41000</v>
      </c>
      <c r="C1210" s="338"/>
      <c r="D1210" s="347">
        <f t="shared" si="121"/>
        <v>2421</v>
      </c>
      <c r="E1210" s="347">
        <f t="shared" si="121"/>
        <v>1231.859963</v>
      </c>
      <c r="F1210" s="339"/>
      <c r="G1210" s="345">
        <f t="shared" si="114"/>
        <v>41000</v>
      </c>
      <c r="H1210" s="338"/>
      <c r="I1210" s="339">
        <f t="shared" si="112"/>
        <v>145</v>
      </c>
      <c r="J1210" s="347">
        <f t="shared" si="113"/>
        <v>95.741817</v>
      </c>
      <c r="K1210" s="338"/>
      <c r="L1210" s="345">
        <f t="shared" si="123"/>
        <v>41000</v>
      </c>
      <c r="M1210" s="338"/>
      <c r="N1210" s="346">
        <f t="shared" si="124"/>
        <v>2566</v>
      </c>
      <c r="O1210" s="346">
        <f t="shared" si="125"/>
        <v>1327.6017800000002</v>
      </c>
    </row>
    <row r="1211" spans="2:15" s="340" customFormat="1" ht="12.75">
      <c r="B1211" s="345">
        <f t="shared" si="126"/>
        <v>41030</v>
      </c>
      <c r="C1211" s="338"/>
      <c r="D1211" s="347">
        <f t="shared" si="121"/>
        <v>2418</v>
      </c>
      <c r="E1211" s="347">
        <f t="shared" si="121"/>
        <v>1235.631655</v>
      </c>
      <c r="F1211" s="339"/>
      <c r="G1211" s="345">
        <f t="shared" si="114"/>
        <v>41030</v>
      </c>
      <c r="H1211" s="338"/>
      <c r="I1211" s="339">
        <f t="shared" si="112"/>
        <v>145</v>
      </c>
      <c r="J1211" s="347">
        <f t="shared" si="113"/>
        <v>97.704248</v>
      </c>
      <c r="K1211" s="338"/>
      <c r="L1211" s="345">
        <f t="shared" si="123"/>
        <v>41030</v>
      </c>
      <c r="M1211" s="338"/>
      <c r="N1211" s="346">
        <f t="shared" si="124"/>
        <v>2563</v>
      </c>
      <c r="O1211" s="346">
        <f t="shared" si="125"/>
        <v>1333.335903</v>
      </c>
    </row>
    <row r="1212" spans="2:15" s="340" customFormat="1" ht="12.75">
      <c r="B1212" s="345">
        <f t="shared" si="126"/>
        <v>41061</v>
      </c>
      <c r="C1212" s="338"/>
      <c r="D1212" s="347">
        <f t="shared" si="121"/>
        <v>2415</v>
      </c>
      <c r="E1212" s="347">
        <f t="shared" si="121"/>
        <v>1214.07784</v>
      </c>
      <c r="F1212" s="339"/>
      <c r="G1212" s="345">
        <f t="shared" si="114"/>
        <v>41061</v>
      </c>
      <c r="H1212" s="338"/>
      <c r="I1212" s="339">
        <f t="shared" si="112"/>
        <v>145</v>
      </c>
      <c r="J1212" s="347">
        <f t="shared" si="113"/>
        <v>98.374081</v>
      </c>
      <c r="K1212" s="338"/>
      <c r="L1212" s="345">
        <f t="shared" si="123"/>
        <v>41061</v>
      </c>
      <c r="M1212" s="338"/>
      <c r="N1212" s="346">
        <f t="shared" si="124"/>
        <v>2560</v>
      </c>
      <c r="O1212" s="346">
        <f t="shared" si="125"/>
        <v>1312.4519209999999</v>
      </c>
    </row>
    <row r="1213" spans="2:15" s="340" customFormat="1" ht="12.75">
      <c r="B1213" s="345">
        <f t="shared" si="126"/>
        <v>41092</v>
      </c>
      <c r="C1213" s="338"/>
      <c r="D1213" s="347">
        <f t="shared" si="121"/>
        <v>2412</v>
      </c>
      <c r="E1213" s="347">
        <f t="shared" si="121"/>
        <v>1198.585712</v>
      </c>
      <c r="F1213" s="339"/>
      <c r="G1213" s="345">
        <f t="shared" si="114"/>
        <v>41092</v>
      </c>
      <c r="H1213" s="338"/>
      <c r="I1213" s="339">
        <f t="shared" si="112"/>
        <v>145</v>
      </c>
      <c r="J1213" s="347">
        <f t="shared" si="113"/>
        <v>99.551625</v>
      </c>
      <c r="K1213" s="338"/>
      <c r="L1213" s="345">
        <f t="shared" si="123"/>
        <v>41092</v>
      </c>
      <c r="M1213" s="338"/>
      <c r="N1213" s="346">
        <f t="shared" si="124"/>
        <v>2557</v>
      </c>
      <c r="O1213" s="346">
        <f t="shared" si="125"/>
        <v>1298.1373370000001</v>
      </c>
    </row>
    <row r="1214" spans="2:15" s="340" customFormat="1" ht="12.75">
      <c r="B1214" s="345">
        <f t="shared" si="126"/>
        <v>41124</v>
      </c>
      <c r="C1214" s="338"/>
      <c r="D1214" s="347">
        <f t="shared" si="121"/>
        <v>2410</v>
      </c>
      <c r="E1214" s="347">
        <f t="shared" si="121"/>
        <v>1198.177982</v>
      </c>
      <c r="F1214" s="339"/>
      <c r="G1214" s="345">
        <f t="shared" si="114"/>
        <v>41124</v>
      </c>
      <c r="H1214" s="338"/>
      <c r="I1214" s="339">
        <f t="shared" si="112"/>
        <v>145</v>
      </c>
      <c r="J1214" s="347">
        <f t="shared" si="113"/>
        <v>100.138118</v>
      </c>
      <c r="K1214" s="338"/>
      <c r="L1214" s="345">
        <f t="shared" si="123"/>
        <v>41124</v>
      </c>
      <c r="M1214" s="338"/>
      <c r="N1214" s="346">
        <f t="shared" si="124"/>
        <v>2555</v>
      </c>
      <c r="O1214" s="346">
        <f t="shared" si="125"/>
        <v>1298.3161</v>
      </c>
    </row>
    <row r="1215" spans="2:15" s="340" customFormat="1" ht="12.75">
      <c r="B1215" s="345">
        <f t="shared" si="126"/>
        <v>41156</v>
      </c>
      <c r="C1215" s="338"/>
      <c r="D1215" s="347">
        <f t="shared" si="121"/>
        <v>2408</v>
      </c>
      <c r="E1215" s="347">
        <f t="shared" si="121"/>
        <v>1202.449369</v>
      </c>
      <c r="F1215" s="339"/>
      <c r="G1215" s="345">
        <f t="shared" si="114"/>
        <v>41156</v>
      </c>
      <c r="H1215" s="338"/>
      <c r="I1215" s="339">
        <f t="shared" si="112"/>
        <v>145</v>
      </c>
      <c r="J1215" s="347">
        <f t="shared" si="113"/>
        <v>100.625432</v>
      </c>
      <c r="K1215" s="338"/>
      <c r="L1215" s="345">
        <f t="shared" si="123"/>
        <v>41156</v>
      </c>
      <c r="M1215" s="338"/>
      <c r="N1215" s="346">
        <f t="shared" si="124"/>
        <v>2553</v>
      </c>
      <c r="O1215" s="346">
        <f t="shared" si="125"/>
        <v>1303.074801</v>
      </c>
    </row>
    <row r="1216" spans="2:15" s="340" customFormat="1" ht="12.75">
      <c r="B1216" s="345">
        <f t="shared" si="126"/>
        <v>41188</v>
      </c>
      <c r="C1216" s="338"/>
      <c r="D1216" s="347">
        <f t="shared" si="121"/>
        <v>2407</v>
      </c>
      <c r="E1216" s="347">
        <f t="shared" si="121"/>
        <v>1224.407871</v>
      </c>
      <c r="F1216" s="339"/>
      <c r="G1216" s="345">
        <f t="shared" si="114"/>
        <v>41188</v>
      </c>
      <c r="H1216" s="338"/>
      <c r="I1216" s="339">
        <f t="shared" si="112"/>
        <v>146</v>
      </c>
      <c r="J1216" s="347">
        <f t="shared" si="113"/>
        <v>101.342524</v>
      </c>
      <c r="K1216" s="338"/>
      <c r="L1216" s="345">
        <f t="shared" si="123"/>
        <v>41188</v>
      </c>
      <c r="M1216" s="338"/>
      <c r="N1216" s="346">
        <f t="shared" si="124"/>
        <v>2553</v>
      </c>
      <c r="O1216" s="346">
        <f t="shared" si="125"/>
        <v>1325.7503949999998</v>
      </c>
    </row>
    <row r="1217" spans="2:15" s="340" customFormat="1" ht="12.75">
      <c r="B1217" s="345">
        <f t="shared" si="126"/>
        <v>41220</v>
      </c>
      <c r="C1217" s="338"/>
      <c r="D1217" s="347">
        <f t="shared" si="121"/>
        <v>3015</v>
      </c>
      <c r="E1217" s="347">
        <f t="shared" si="121"/>
        <v>1252.98046</v>
      </c>
      <c r="F1217" s="339"/>
      <c r="G1217" s="345">
        <f t="shared" si="114"/>
        <v>41220</v>
      </c>
      <c r="H1217" s="338"/>
      <c r="I1217" s="339">
        <f t="shared" si="112"/>
        <v>172</v>
      </c>
      <c r="J1217" s="347">
        <f t="shared" si="113"/>
        <v>102.169376</v>
      </c>
      <c r="K1217" s="338"/>
      <c r="L1217" s="345">
        <f t="shared" si="123"/>
        <v>41220</v>
      </c>
      <c r="M1217" s="338"/>
      <c r="N1217" s="346">
        <f t="shared" si="124"/>
        <v>3187</v>
      </c>
      <c r="O1217" s="346">
        <f t="shared" si="125"/>
        <v>1355.149836</v>
      </c>
    </row>
    <row r="1218" spans="2:15" s="340" customFormat="1" ht="12.75">
      <c r="B1218" s="345">
        <f t="shared" si="126"/>
        <v>41252</v>
      </c>
      <c r="C1218" s="338"/>
      <c r="D1218" s="347">
        <f t="shared" si="121"/>
        <v>3012</v>
      </c>
      <c r="E1218" s="347">
        <f t="shared" si="121"/>
        <v>1257.034918</v>
      </c>
      <c r="F1218" s="339"/>
      <c r="G1218" s="345">
        <f t="shared" si="114"/>
        <v>41252</v>
      </c>
      <c r="H1218" s="338"/>
      <c r="I1218" s="339">
        <f t="shared" si="112"/>
        <v>172</v>
      </c>
      <c r="J1218" s="347">
        <f t="shared" si="113"/>
        <v>103.223251</v>
      </c>
      <c r="K1218" s="338"/>
      <c r="L1218" s="345">
        <f t="shared" si="123"/>
        <v>41252</v>
      </c>
      <c r="M1218" s="338"/>
      <c r="N1218" s="346">
        <f t="shared" si="124"/>
        <v>3184</v>
      </c>
      <c r="O1218" s="346">
        <f t="shared" si="125"/>
        <v>1360.2581690000002</v>
      </c>
    </row>
    <row r="1219" spans="2:15" s="340" customFormat="1" ht="12.75">
      <c r="B1219" s="345">
        <f t="shared" si="126"/>
        <v>41275</v>
      </c>
      <c r="C1219" s="338"/>
      <c r="D1219" s="347">
        <f t="shared" si="121"/>
        <v>3012</v>
      </c>
      <c r="E1219" s="347">
        <f t="shared" si="121"/>
        <v>1252.124696</v>
      </c>
      <c r="F1219" s="339"/>
      <c r="G1219" s="345">
        <f t="shared" si="114"/>
        <v>41275</v>
      </c>
      <c r="H1219" s="338"/>
      <c r="I1219" s="339">
        <f aca="true" t="shared" si="127" ref="I1219:I1227">+D692</f>
        <v>172</v>
      </c>
      <c r="J1219" s="347">
        <f aca="true" t="shared" si="128" ref="J1219:J1227">+E692</f>
        <v>103.713285</v>
      </c>
      <c r="K1219" s="338"/>
      <c r="L1219" s="345">
        <f t="shared" si="123"/>
        <v>41275</v>
      </c>
      <c r="M1219" s="338"/>
      <c r="N1219" s="346">
        <f t="shared" si="124"/>
        <v>3184</v>
      </c>
      <c r="O1219" s="346">
        <f t="shared" si="125"/>
        <v>1355.8379810000001</v>
      </c>
    </row>
    <row r="1220" spans="2:15" s="340" customFormat="1" ht="12.75">
      <c r="B1220" s="345">
        <f t="shared" si="126"/>
        <v>41306</v>
      </c>
      <c r="C1220" s="338"/>
      <c r="D1220" s="347">
        <f t="shared" si="121"/>
        <v>3011</v>
      </c>
      <c r="E1220" s="347">
        <f t="shared" si="121"/>
        <v>1250.13331</v>
      </c>
      <c r="F1220" s="339"/>
      <c r="G1220" s="345">
        <f aca="true" t="shared" si="129" ref="G1220:G1227">+B693</f>
        <v>41306</v>
      </c>
      <c r="H1220" s="338"/>
      <c r="I1220" s="339">
        <f t="shared" si="127"/>
        <v>172</v>
      </c>
      <c r="J1220" s="347">
        <f t="shared" si="128"/>
        <v>104.243325</v>
      </c>
      <c r="K1220" s="338"/>
      <c r="L1220" s="345">
        <f t="shared" si="123"/>
        <v>41306</v>
      </c>
      <c r="M1220" s="338"/>
      <c r="N1220" s="346">
        <f t="shared" si="124"/>
        <v>3183</v>
      </c>
      <c r="O1220" s="346">
        <f t="shared" si="125"/>
        <v>1354.3766349999999</v>
      </c>
    </row>
    <row r="1221" spans="2:15" s="340" customFormat="1" ht="12.75">
      <c r="B1221" s="345">
        <f t="shared" si="126"/>
        <v>41334</v>
      </c>
      <c r="C1221" s="338"/>
      <c r="D1221" s="347">
        <f t="shared" si="121"/>
        <v>3010</v>
      </c>
      <c r="E1221" s="347">
        <f t="shared" si="121"/>
        <v>1250.894649</v>
      </c>
      <c r="F1221" s="339"/>
      <c r="G1221" s="345">
        <f t="shared" si="129"/>
        <v>41334</v>
      </c>
      <c r="H1221" s="338"/>
      <c r="I1221" s="339">
        <f t="shared" si="127"/>
        <v>172</v>
      </c>
      <c r="J1221" s="347">
        <f t="shared" si="128"/>
        <v>105.35987</v>
      </c>
      <c r="K1221" s="338"/>
      <c r="L1221" s="345">
        <f aca="true" t="shared" si="130" ref="L1221:L1227">+B1221</f>
        <v>41334</v>
      </c>
      <c r="M1221" s="338"/>
      <c r="N1221" s="346">
        <f aca="true" t="shared" si="131" ref="N1221:O1223">+D1221+I1221</f>
        <v>3182</v>
      </c>
      <c r="O1221" s="346">
        <f t="shared" si="131"/>
        <v>1356.254519</v>
      </c>
    </row>
    <row r="1222" spans="2:15" s="340" customFormat="1" ht="12.75">
      <c r="B1222" s="345">
        <f t="shared" si="126"/>
        <v>41365</v>
      </c>
      <c r="C1222" s="338"/>
      <c r="D1222" s="347">
        <f t="shared" si="121"/>
        <v>3010</v>
      </c>
      <c r="E1222" s="347">
        <f t="shared" si="121"/>
        <v>1261.3468</v>
      </c>
      <c r="F1222" s="339"/>
      <c r="G1222" s="345">
        <f t="shared" si="129"/>
        <v>41365</v>
      </c>
      <c r="H1222" s="338"/>
      <c r="I1222" s="339">
        <f t="shared" si="127"/>
        <v>172</v>
      </c>
      <c r="J1222" s="347">
        <f t="shared" si="128"/>
        <v>105.2808</v>
      </c>
      <c r="K1222" s="338"/>
      <c r="L1222" s="345">
        <f t="shared" si="130"/>
        <v>41365</v>
      </c>
      <c r="M1222" s="338"/>
      <c r="N1222" s="346">
        <f t="shared" si="131"/>
        <v>3182</v>
      </c>
      <c r="O1222" s="346">
        <f t="shared" si="131"/>
        <v>1366.6276</v>
      </c>
    </row>
    <row r="1223" spans="2:15" s="340" customFormat="1" ht="12.75">
      <c r="B1223" s="345">
        <f t="shared" si="126"/>
        <v>41395</v>
      </c>
      <c r="C1223" s="338"/>
      <c r="D1223" s="347">
        <f aca="true" t="shared" si="132" ref="D1223:E1227">+D280</f>
        <v>3008</v>
      </c>
      <c r="E1223" s="347">
        <f t="shared" si="132"/>
        <v>1242.4569</v>
      </c>
      <c r="F1223" s="339"/>
      <c r="G1223" s="345">
        <f t="shared" si="129"/>
        <v>41395</v>
      </c>
      <c r="H1223" s="338"/>
      <c r="I1223" s="339">
        <f t="shared" si="127"/>
        <v>172</v>
      </c>
      <c r="J1223" s="347">
        <f t="shared" si="128"/>
        <v>106.9519</v>
      </c>
      <c r="K1223" s="338"/>
      <c r="L1223" s="345">
        <f t="shared" si="130"/>
        <v>41395</v>
      </c>
      <c r="M1223" s="338"/>
      <c r="N1223" s="346">
        <f t="shared" si="131"/>
        <v>3180</v>
      </c>
      <c r="O1223" s="346">
        <f t="shared" si="131"/>
        <v>1349.4088</v>
      </c>
    </row>
    <row r="1224" spans="2:15" s="340" customFormat="1" ht="12.75">
      <c r="B1224" s="345">
        <f t="shared" si="126"/>
        <v>41426</v>
      </c>
      <c r="C1224" s="338"/>
      <c r="D1224" s="347">
        <f t="shared" si="132"/>
        <v>3007</v>
      </c>
      <c r="E1224" s="347">
        <f t="shared" si="132"/>
        <v>1246.8595</v>
      </c>
      <c r="F1224" s="339"/>
      <c r="G1224" s="345">
        <f t="shared" si="129"/>
        <v>41426</v>
      </c>
      <c r="H1224" s="338"/>
      <c r="I1224" s="339">
        <f t="shared" si="127"/>
        <v>172</v>
      </c>
      <c r="J1224" s="347">
        <f t="shared" si="128"/>
        <v>107.6652</v>
      </c>
      <c r="K1224" s="338"/>
      <c r="L1224" s="345">
        <f t="shared" si="130"/>
        <v>41426</v>
      </c>
      <c r="M1224" s="338"/>
      <c r="N1224" s="346">
        <f aca="true" t="shared" si="133" ref="N1224:O1227">+D1224+I1224</f>
        <v>3179</v>
      </c>
      <c r="O1224" s="346">
        <f t="shared" si="133"/>
        <v>1354.5247</v>
      </c>
    </row>
    <row r="1225" spans="2:15" s="340" customFormat="1" ht="12.75">
      <c r="B1225" s="345">
        <f t="shared" si="126"/>
        <v>41456</v>
      </c>
      <c r="C1225" s="338"/>
      <c r="D1225" s="347">
        <f t="shared" si="132"/>
        <v>3004</v>
      </c>
      <c r="E1225" s="347">
        <f t="shared" si="132"/>
        <v>1238.0928</v>
      </c>
      <c r="F1225" s="339"/>
      <c r="G1225" s="345">
        <f t="shared" si="129"/>
        <v>41456</v>
      </c>
      <c r="H1225" s="338"/>
      <c r="I1225" s="339">
        <f t="shared" si="127"/>
        <v>172</v>
      </c>
      <c r="J1225" s="347">
        <f t="shared" si="128"/>
        <v>108.6184</v>
      </c>
      <c r="K1225" s="338"/>
      <c r="L1225" s="345">
        <f t="shared" si="130"/>
        <v>41456</v>
      </c>
      <c r="M1225" s="338"/>
      <c r="N1225" s="346">
        <f t="shared" si="133"/>
        <v>3176</v>
      </c>
      <c r="O1225" s="346">
        <f t="shared" si="133"/>
        <v>1346.7112</v>
      </c>
    </row>
    <row r="1226" spans="2:15" s="340" customFormat="1" ht="12.75">
      <c r="B1226" s="345">
        <f t="shared" si="126"/>
        <v>41487</v>
      </c>
      <c r="C1226" s="338"/>
      <c r="D1226" s="347">
        <f t="shared" si="132"/>
        <v>3002</v>
      </c>
      <c r="E1226" s="347">
        <f t="shared" si="132"/>
        <v>1248.6048</v>
      </c>
      <c r="F1226" s="339"/>
      <c r="G1226" s="345">
        <f t="shared" si="129"/>
        <v>41487</v>
      </c>
      <c r="H1226" s="338"/>
      <c r="I1226" s="339">
        <f t="shared" si="127"/>
        <v>172</v>
      </c>
      <c r="J1226" s="347">
        <f t="shared" si="128"/>
        <v>109.1408</v>
      </c>
      <c r="K1226" s="338"/>
      <c r="L1226" s="345">
        <f t="shared" si="130"/>
        <v>41487</v>
      </c>
      <c r="M1226" s="338"/>
      <c r="N1226" s="346">
        <f t="shared" si="133"/>
        <v>3174</v>
      </c>
      <c r="O1226" s="346">
        <f t="shared" si="133"/>
        <v>1357.7456</v>
      </c>
    </row>
    <row r="1227" spans="2:15" s="340" customFormat="1" ht="12.75">
      <c r="B1227" s="345">
        <f t="shared" si="126"/>
        <v>41518</v>
      </c>
      <c r="C1227" s="338"/>
      <c r="D1227" s="347">
        <f t="shared" si="132"/>
        <v>3001</v>
      </c>
      <c r="E1227" s="347">
        <f t="shared" si="132"/>
        <v>1253.6413</v>
      </c>
      <c r="F1227" s="339"/>
      <c r="G1227" s="345">
        <f t="shared" si="129"/>
        <v>41518</v>
      </c>
      <c r="H1227" s="338"/>
      <c r="I1227" s="339">
        <f t="shared" si="127"/>
        <v>172</v>
      </c>
      <c r="J1227" s="347">
        <f t="shared" si="128"/>
        <v>109.9383</v>
      </c>
      <c r="K1227" s="338"/>
      <c r="L1227" s="345">
        <f t="shared" si="130"/>
        <v>41518</v>
      </c>
      <c r="M1227" s="338"/>
      <c r="N1227" s="346">
        <f t="shared" si="133"/>
        <v>3173</v>
      </c>
      <c r="O1227" s="346">
        <f t="shared" si="133"/>
        <v>1363.5796</v>
      </c>
    </row>
    <row r="1228" spans="2:15" s="340" customFormat="1" ht="12.75">
      <c r="B1228" s="345"/>
      <c r="C1228" s="338"/>
      <c r="D1228" s="347"/>
      <c r="E1228" s="347"/>
      <c r="F1228" s="339"/>
      <c r="G1228" s="345"/>
      <c r="H1228" s="338"/>
      <c r="I1228" s="339"/>
      <c r="J1228" s="347"/>
      <c r="K1228" s="338"/>
      <c r="L1228" s="345"/>
      <c r="M1228" s="338"/>
      <c r="N1228" s="346"/>
      <c r="O1228" s="346"/>
    </row>
    <row r="1229" spans="2:15" s="340" customFormat="1" ht="12.75">
      <c r="B1229" s="345"/>
      <c r="C1229" s="338"/>
      <c r="D1229" s="347"/>
      <c r="E1229" s="347"/>
      <c r="F1229" s="339"/>
      <c r="G1229" s="345"/>
      <c r="H1229" s="338"/>
      <c r="I1229" s="339"/>
      <c r="J1229" s="347"/>
      <c r="K1229" s="338"/>
      <c r="L1229" s="345"/>
      <c r="M1229" s="338"/>
      <c r="N1229" s="346"/>
      <c r="O1229" s="346"/>
    </row>
    <row r="1230" spans="2:15" s="340" customFormat="1" ht="12.75">
      <c r="B1230" s="345"/>
      <c r="C1230" s="338"/>
      <c r="D1230" s="339"/>
      <c r="E1230" s="339"/>
      <c r="F1230" s="339"/>
      <c r="G1230" s="348"/>
      <c r="H1230" s="338"/>
      <c r="I1230" s="339"/>
      <c r="J1230" s="339"/>
      <c r="K1230" s="338"/>
      <c r="L1230" s="338"/>
      <c r="M1230" s="338"/>
      <c r="N1230" s="339"/>
      <c r="O1230" s="339"/>
    </row>
    <row r="1231" spans="2:15" s="340" customFormat="1" ht="12.75">
      <c r="B1231" s="344" t="s">
        <v>28</v>
      </c>
      <c r="C1231" s="343"/>
      <c r="D1231" s="343" t="s">
        <v>29</v>
      </c>
      <c r="E1231" s="343" t="s">
        <v>0</v>
      </c>
      <c r="F1231" s="339"/>
      <c r="G1231" s="344" t="s">
        <v>28</v>
      </c>
      <c r="H1231" s="343"/>
      <c r="I1231" s="343" t="s">
        <v>29</v>
      </c>
      <c r="J1231" s="343" t="s">
        <v>0</v>
      </c>
      <c r="K1231" s="338"/>
      <c r="L1231" s="344"/>
      <c r="M1231" s="343"/>
      <c r="N1231" s="343" t="s">
        <v>101</v>
      </c>
      <c r="O1231" s="344" t="s">
        <v>0</v>
      </c>
    </row>
    <row r="1232" spans="2:15" s="340" customFormat="1" ht="12.75">
      <c r="B1232" s="348" t="s">
        <v>22</v>
      </c>
      <c r="C1232" s="346"/>
      <c r="D1232" s="347">
        <v>11</v>
      </c>
      <c r="E1232" s="347">
        <v>11.383725000000002</v>
      </c>
      <c r="F1232" s="339"/>
      <c r="G1232" s="348" t="s">
        <v>22</v>
      </c>
      <c r="H1232" s="346"/>
      <c r="I1232" s="347">
        <v>0</v>
      </c>
      <c r="J1232" s="347">
        <v>0</v>
      </c>
      <c r="K1232" s="338"/>
      <c r="L1232" s="348" t="s">
        <v>22</v>
      </c>
      <c r="M1232" s="346"/>
      <c r="N1232" s="347">
        <f>+D1232+I1232</f>
        <v>11</v>
      </c>
      <c r="O1232" s="347">
        <f>+E1232+J1232</f>
        <v>11.383725000000002</v>
      </c>
    </row>
    <row r="1233" spans="2:15" s="340" customFormat="1" ht="12.75">
      <c r="B1233" s="348" t="s">
        <v>23</v>
      </c>
      <c r="C1233" s="346"/>
      <c r="D1233" s="347">
        <v>23</v>
      </c>
      <c r="E1233" s="347">
        <v>24.346505</v>
      </c>
      <c r="F1233" s="339"/>
      <c r="G1233" s="348" t="s">
        <v>23</v>
      </c>
      <c r="H1233" s="346"/>
      <c r="I1233" s="347">
        <v>0</v>
      </c>
      <c r="J1233" s="347">
        <v>0</v>
      </c>
      <c r="K1233" s="338"/>
      <c r="L1233" s="348" t="s">
        <v>23</v>
      </c>
      <c r="M1233" s="346"/>
      <c r="N1233" s="347">
        <f aca="true" t="shared" si="134" ref="N1233:N1257">+D1233+I1233</f>
        <v>23</v>
      </c>
      <c r="O1233" s="347">
        <f aca="true" t="shared" si="135" ref="O1233:O1257">+E1233+J1233</f>
        <v>24.346505</v>
      </c>
    </row>
    <row r="1234" spans="2:15" s="340" customFormat="1" ht="12.75">
      <c r="B1234" s="348" t="s">
        <v>24</v>
      </c>
      <c r="C1234" s="346"/>
      <c r="D1234" s="347">
        <v>37</v>
      </c>
      <c r="E1234" s="347">
        <v>48.084764</v>
      </c>
      <c r="F1234" s="339"/>
      <c r="G1234" s="348" t="s">
        <v>24</v>
      </c>
      <c r="H1234" s="346"/>
      <c r="I1234" s="347">
        <v>0</v>
      </c>
      <c r="J1234" s="347">
        <v>0</v>
      </c>
      <c r="K1234" s="338"/>
      <c r="L1234" s="348" t="s">
        <v>24</v>
      </c>
      <c r="M1234" s="346"/>
      <c r="N1234" s="347">
        <f t="shared" si="134"/>
        <v>37</v>
      </c>
      <c r="O1234" s="347">
        <f t="shared" si="135"/>
        <v>48.084764</v>
      </c>
    </row>
    <row r="1235" spans="2:15" s="340" customFormat="1" ht="12.75">
      <c r="B1235" s="348" t="s">
        <v>25</v>
      </c>
      <c r="C1235" s="346"/>
      <c r="D1235" s="347">
        <v>45</v>
      </c>
      <c r="E1235" s="347">
        <v>59.204041</v>
      </c>
      <c r="F1235" s="339"/>
      <c r="G1235" s="348" t="s">
        <v>25</v>
      </c>
      <c r="H1235" s="346"/>
      <c r="I1235" s="347">
        <v>0</v>
      </c>
      <c r="J1235" s="347">
        <v>0</v>
      </c>
      <c r="K1235" s="338"/>
      <c r="L1235" s="348" t="s">
        <v>25</v>
      </c>
      <c r="M1235" s="346"/>
      <c r="N1235" s="347">
        <f t="shared" si="134"/>
        <v>45</v>
      </c>
      <c r="O1235" s="347">
        <f t="shared" si="135"/>
        <v>59.204041</v>
      </c>
    </row>
    <row r="1236" spans="2:15" s="340" customFormat="1" ht="12.75">
      <c r="B1236" s="348" t="s">
        <v>32</v>
      </c>
      <c r="C1236" s="346"/>
      <c r="D1236" s="347">
        <v>54</v>
      </c>
      <c r="E1236" s="347">
        <v>90.741486</v>
      </c>
      <c r="F1236" s="339"/>
      <c r="G1236" s="348" t="s">
        <v>32</v>
      </c>
      <c r="H1236" s="346"/>
      <c r="I1236" s="347">
        <v>0</v>
      </c>
      <c r="J1236" s="347">
        <v>0</v>
      </c>
      <c r="K1236" s="338"/>
      <c r="L1236" s="348" t="s">
        <v>32</v>
      </c>
      <c r="M1236" s="346"/>
      <c r="N1236" s="347">
        <f t="shared" si="134"/>
        <v>54</v>
      </c>
      <c r="O1236" s="347">
        <f t="shared" si="135"/>
        <v>90.741486</v>
      </c>
    </row>
    <row r="1237" spans="2:15" s="340" customFormat="1" ht="12.75">
      <c r="B1237" s="348" t="s">
        <v>33</v>
      </c>
      <c r="C1237" s="346"/>
      <c r="D1237" s="347">
        <v>57</v>
      </c>
      <c r="E1237" s="347">
        <v>121.26776900000002</v>
      </c>
      <c r="F1237" s="339"/>
      <c r="G1237" s="348" t="s">
        <v>33</v>
      </c>
      <c r="H1237" s="346"/>
      <c r="I1237" s="347">
        <v>2</v>
      </c>
      <c r="J1237" s="347">
        <v>0.102721</v>
      </c>
      <c r="K1237" s="338"/>
      <c r="L1237" s="348" t="s">
        <v>33</v>
      </c>
      <c r="M1237" s="346"/>
      <c r="N1237" s="347">
        <f t="shared" si="134"/>
        <v>59</v>
      </c>
      <c r="O1237" s="347">
        <f t="shared" si="135"/>
        <v>121.37049000000002</v>
      </c>
    </row>
    <row r="1238" spans="2:15" s="340" customFormat="1" ht="12.75">
      <c r="B1238" s="348" t="s">
        <v>34</v>
      </c>
      <c r="C1238" s="346"/>
      <c r="D1238" s="347">
        <v>57</v>
      </c>
      <c r="E1238" s="347">
        <v>127.224778</v>
      </c>
      <c r="F1238" s="339"/>
      <c r="G1238" s="348" t="s">
        <v>34</v>
      </c>
      <c r="H1238" s="346"/>
      <c r="I1238" s="347">
        <v>2</v>
      </c>
      <c r="J1238" s="347">
        <v>15.539343000000002</v>
      </c>
      <c r="K1238" s="338"/>
      <c r="L1238" s="348" t="s">
        <v>34</v>
      </c>
      <c r="M1238" s="346"/>
      <c r="N1238" s="347">
        <f t="shared" si="134"/>
        <v>59</v>
      </c>
      <c r="O1238" s="347">
        <f t="shared" si="135"/>
        <v>142.764121</v>
      </c>
    </row>
    <row r="1239" spans="2:15" s="340" customFormat="1" ht="12.75">
      <c r="B1239" s="348" t="s">
        <v>35</v>
      </c>
      <c r="C1239" s="346"/>
      <c r="D1239" s="347">
        <v>63</v>
      </c>
      <c r="E1239" s="347">
        <v>138.05384600000002</v>
      </c>
      <c r="F1239" s="339"/>
      <c r="G1239" s="348" t="s">
        <v>35</v>
      </c>
      <c r="H1239" s="346"/>
      <c r="I1239" s="347">
        <v>3</v>
      </c>
      <c r="J1239" s="347">
        <v>15.539343000000002</v>
      </c>
      <c r="K1239" s="338"/>
      <c r="L1239" s="348" t="s">
        <v>35</v>
      </c>
      <c r="M1239" s="346"/>
      <c r="N1239" s="347">
        <f t="shared" si="134"/>
        <v>66</v>
      </c>
      <c r="O1239" s="347">
        <f t="shared" si="135"/>
        <v>153.59318900000002</v>
      </c>
    </row>
    <row r="1240" spans="2:15" s="340" customFormat="1" ht="12.75">
      <c r="B1240" s="348" t="s">
        <v>36</v>
      </c>
      <c r="C1240" s="346"/>
      <c r="D1240" s="347">
        <v>71</v>
      </c>
      <c r="E1240" s="347">
        <v>147.314552</v>
      </c>
      <c r="F1240" s="339"/>
      <c r="G1240" s="348" t="s">
        <v>36</v>
      </c>
      <c r="H1240" s="346"/>
      <c r="I1240" s="347">
        <v>3</v>
      </c>
      <c r="J1240" s="347">
        <v>20.274007</v>
      </c>
      <c r="K1240" s="338"/>
      <c r="L1240" s="348" t="s">
        <v>36</v>
      </c>
      <c r="M1240" s="346"/>
      <c r="N1240" s="347">
        <f t="shared" si="134"/>
        <v>74</v>
      </c>
      <c r="O1240" s="347">
        <f t="shared" si="135"/>
        <v>167.588559</v>
      </c>
    </row>
    <row r="1241" spans="2:15" s="340" customFormat="1" ht="12.75">
      <c r="B1241" s="348" t="s">
        <v>37</v>
      </c>
      <c r="C1241" s="346"/>
      <c r="D1241" s="347">
        <v>74</v>
      </c>
      <c r="E1241" s="347">
        <v>155.457966</v>
      </c>
      <c r="F1241" s="339"/>
      <c r="G1241" s="348" t="s">
        <v>37</v>
      </c>
      <c r="H1241" s="346"/>
      <c r="I1241" s="347">
        <v>3</v>
      </c>
      <c r="J1241" s="347">
        <v>20.580348</v>
      </c>
      <c r="K1241" s="338"/>
      <c r="L1241" s="348" t="s">
        <v>37</v>
      </c>
      <c r="M1241" s="346"/>
      <c r="N1241" s="347">
        <f t="shared" si="134"/>
        <v>77</v>
      </c>
      <c r="O1241" s="347">
        <f t="shared" si="135"/>
        <v>176.038314</v>
      </c>
    </row>
    <row r="1242" spans="2:15" s="340" customFormat="1" ht="12.75">
      <c r="B1242" s="348" t="s">
        <v>39</v>
      </c>
      <c r="C1242" s="346"/>
      <c r="D1242" s="347">
        <v>76</v>
      </c>
      <c r="E1242" s="347">
        <v>167.23131800000002</v>
      </c>
      <c r="F1242" s="339"/>
      <c r="G1242" s="348" t="s">
        <v>39</v>
      </c>
      <c r="H1242" s="346"/>
      <c r="I1242" s="347">
        <v>3</v>
      </c>
      <c r="J1242" s="347">
        <v>0.104299</v>
      </c>
      <c r="K1242" s="338"/>
      <c r="L1242" s="348" t="s">
        <v>39</v>
      </c>
      <c r="M1242" s="346"/>
      <c r="N1242" s="347">
        <f t="shared" si="134"/>
        <v>79</v>
      </c>
      <c r="O1242" s="347">
        <f t="shared" si="135"/>
        <v>167.335617</v>
      </c>
    </row>
    <row r="1243" spans="2:15" s="340" customFormat="1" ht="12.75">
      <c r="B1243" s="348" t="s">
        <v>40</v>
      </c>
      <c r="C1243" s="346"/>
      <c r="D1243" s="347">
        <v>76</v>
      </c>
      <c r="E1243" s="347">
        <v>178.76825700000003</v>
      </c>
      <c r="F1243" s="339"/>
      <c r="G1243" s="348" t="s">
        <v>40</v>
      </c>
      <c r="H1243" s="346"/>
      <c r="I1243" s="347">
        <v>3</v>
      </c>
      <c r="J1243" s="347">
        <v>0.104299</v>
      </c>
      <c r="K1243" s="338"/>
      <c r="L1243" s="348" t="s">
        <v>40</v>
      </c>
      <c r="M1243" s="346"/>
      <c r="N1243" s="347">
        <f t="shared" si="134"/>
        <v>79</v>
      </c>
      <c r="O1243" s="347">
        <f t="shared" si="135"/>
        <v>178.87255600000003</v>
      </c>
    </row>
    <row r="1244" spans="2:15" s="340" customFormat="1" ht="12.75">
      <c r="B1244" s="348" t="s">
        <v>38</v>
      </c>
      <c r="C1244" s="346"/>
      <c r="D1244" s="347">
        <v>76</v>
      </c>
      <c r="E1244" s="347">
        <v>189.20916400000004</v>
      </c>
      <c r="F1244" s="339"/>
      <c r="G1244" s="348" t="s">
        <v>38</v>
      </c>
      <c r="H1244" s="346"/>
      <c r="I1244" s="347">
        <v>3</v>
      </c>
      <c r="J1244" s="347">
        <v>0.104299</v>
      </c>
      <c r="K1244" s="338"/>
      <c r="L1244" s="348" t="s">
        <v>38</v>
      </c>
      <c r="M1244" s="346"/>
      <c r="N1244" s="347">
        <f t="shared" si="134"/>
        <v>79</v>
      </c>
      <c r="O1244" s="347">
        <f t="shared" si="135"/>
        <v>189.31346300000004</v>
      </c>
    </row>
    <row r="1245" spans="2:15" s="340" customFormat="1" ht="12.75">
      <c r="B1245" s="348" t="s">
        <v>41</v>
      </c>
      <c r="C1245" s="346"/>
      <c r="D1245" s="347">
        <v>77</v>
      </c>
      <c r="E1245" s="347">
        <v>202.365928</v>
      </c>
      <c r="F1245" s="339"/>
      <c r="G1245" s="348" t="s">
        <v>41</v>
      </c>
      <c r="H1245" s="346"/>
      <c r="I1245" s="347">
        <v>3</v>
      </c>
      <c r="J1245" s="347">
        <v>0.104299</v>
      </c>
      <c r="K1245" s="338"/>
      <c r="L1245" s="348" t="s">
        <v>41</v>
      </c>
      <c r="M1245" s="346"/>
      <c r="N1245" s="347">
        <f t="shared" si="134"/>
        <v>80</v>
      </c>
      <c r="O1245" s="347">
        <f t="shared" si="135"/>
        <v>202.470227</v>
      </c>
    </row>
    <row r="1246" spans="2:15" s="340" customFormat="1" ht="12.75">
      <c r="B1246" s="348" t="s">
        <v>70</v>
      </c>
      <c r="C1246" s="346"/>
      <c r="D1246" s="347">
        <v>76</v>
      </c>
      <c r="E1246" s="347">
        <v>209.06618700000004</v>
      </c>
      <c r="F1246" s="339"/>
      <c r="G1246" s="348" t="s">
        <v>70</v>
      </c>
      <c r="H1246" s="346"/>
      <c r="I1246" s="347">
        <v>3</v>
      </c>
      <c r="J1246" s="347">
        <v>0.104551</v>
      </c>
      <c r="K1246" s="338"/>
      <c r="L1246" s="348" t="s">
        <v>70</v>
      </c>
      <c r="M1246" s="346"/>
      <c r="N1246" s="347">
        <f t="shared" si="134"/>
        <v>79</v>
      </c>
      <c r="O1246" s="347">
        <f t="shared" si="135"/>
        <v>209.17073800000003</v>
      </c>
    </row>
    <row r="1247" spans="2:15" s="340" customFormat="1" ht="12.75">
      <c r="B1247" s="348" t="s">
        <v>71</v>
      </c>
      <c r="C1247" s="346"/>
      <c r="D1247" s="347">
        <v>75</v>
      </c>
      <c r="E1247" s="347">
        <v>215.736416</v>
      </c>
      <c r="F1247" s="339"/>
      <c r="G1247" s="348" t="s">
        <v>71</v>
      </c>
      <c r="H1247" s="346"/>
      <c r="I1247" s="347">
        <v>3</v>
      </c>
      <c r="J1247" s="347">
        <v>0.104551</v>
      </c>
      <c r="K1247" s="338"/>
      <c r="L1247" s="348" t="s">
        <v>71</v>
      </c>
      <c r="M1247" s="346"/>
      <c r="N1247" s="347">
        <f t="shared" si="134"/>
        <v>78</v>
      </c>
      <c r="O1247" s="347">
        <f t="shared" si="135"/>
        <v>215.84096699999998</v>
      </c>
    </row>
    <row r="1248" spans="2:15" s="340" customFormat="1" ht="12.75">
      <c r="B1248" s="348" t="s">
        <v>72</v>
      </c>
      <c r="C1248" s="346"/>
      <c r="D1248" s="347">
        <v>76</v>
      </c>
      <c r="E1248" s="347">
        <v>230.80028400000003</v>
      </c>
      <c r="F1248" s="339"/>
      <c r="G1248" s="348" t="s">
        <v>72</v>
      </c>
      <c r="H1248" s="346"/>
      <c r="I1248" s="347">
        <v>3</v>
      </c>
      <c r="J1248" s="347">
        <v>0.104551</v>
      </c>
      <c r="K1248" s="338"/>
      <c r="L1248" s="348" t="s">
        <v>72</v>
      </c>
      <c r="M1248" s="346"/>
      <c r="N1248" s="347">
        <f t="shared" si="134"/>
        <v>79</v>
      </c>
      <c r="O1248" s="347">
        <f t="shared" si="135"/>
        <v>230.90483500000002</v>
      </c>
    </row>
    <row r="1249" spans="2:15" s="340" customFormat="1" ht="12.75">
      <c r="B1249" s="348" t="s">
        <v>73</v>
      </c>
      <c r="C1249" s="346"/>
      <c r="D1249" s="347">
        <v>75</v>
      </c>
      <c r="E1249" s="347">
        <v>236.09331800000004</v>
      </c>
      <c r="F1249" s="339"/>
      <c r="G1249" s="348" t="s">
        <v>73</v>
      </c>
      <c r="H1249" s="338"/>
      <c r="I1249" s="347">
        <v>3</v>
      </c>
      <c r="J1249" s="347">
        <v>0.106595</v>
      </c>
      <c r="K1249" s="338"/>
      <c r="L1249" s="348" t="s">
        <v>73</v>
      </c>
      <c r="M1249" s="338"/>
      <c r="N1249" s="347">
        <f t="shared" si="134"/>
        <v>78</v>
      </c>
      <c r="O1249" s="347">
        <f t="shared" si="135"/>
        <v>236.19991300000004</v>
      </c>
    </row>
    <row r="1250" spans="2:15" s="340" customFormat="1" ht="12.75">
      <c r="B1250" s="348" t="s">
        <v>74</v>
      </c>
      <c r="C1250" s="346"/>
      <c r="D1250" s="347">
        <v>75</v>
      </c>
      <c r="E1250" s="347">
        <v>213.804192</v>
      </c>
      <c r="F1250" s="339"/>
      <c r="G1250" s="348" t="s">
        <v>74</v>
      </c>
      <c r="H1250" s="338"/>
      <c r="I1250" s="347">
        <v>3</v>
      </c>
      <c r="J1250" s="347">
        <v>0.172706</v>
      </c>
      <c r="K1250" s="338"/>
      <c r="L1250" s="348" t="s">
        <v>74</v>
      </c>
      <c r="M1250" s="338"/>
      <c r="N1250" s="347">
        <f t="shared" si="134"/>
        <v>78</v>
      </c>
      <c r="O1250" s="347">
        <f t="shared" si="135"/>
        <v>213.976898</v>
      </c>
    </row>
    <row r="1251" spans="2:15" s="340" customFormat="1" ht="12.75">
      <c r="B1251" s="348" t="s">
        <v>75</v>
      </c>
      <c r="C1251" s="346"/>
      <c r="D1251" s="347">
        <v>75</v>
      </c>
      <c r="E1251" s="347">
        <v>215.100908</v>
      </c>
      <c r="F1251" s="339"/>
      <c r="G1251" s="348" t="s">
        <v>75</v>
      </c>
      <c r="H1251" s="338"/>
      <c r="I1251" s="347">
        <v>3</v>
      </c>
      <c r="J1251" s="347">
        <v>0.172706</v>
      </c>
      <c r="K1251" s="338"/>
      <c r="L1251" s="348" t="s">
        <v>75</v>
      </c>
      <c r="M1251" s="338"/>
      <c r="N1251" s="347">
        <f t="shared" si="134"/>
        <v>78</v>
      </c>
      <c r="O1251" s="347">
        <f t="shared" si="135"/>
        <v>215.273614</v>
      </c>
    </row>
    <row r="1252" spans="2:15" s="340" customFormat="1" ht="12.75">
      <c r="B1252" s="348" t="s">
        <v>76</v>
      </c>
      <c r="C1252" s="346"/>
      <c r="D1252" s="347">
        <v>71</v>
      </c>
      <c r="E1252" s="347">
        <v>139.636901</v>
      </c>
      <c r="F1252" s="339"/>
      <c r="G1252" s="348" t="s">
        <v>76</v>
      </c>
      <c r="H1252" s="338"/>
      <c r="I1252" s="347">
        <v>3</v>
      </c>
      <c r="J1252" s="347">
        <v>0.253115</v>
      </c>
      <c r="K1252" s="338"/>
      <c r="L1252" s="348" t="s">
        <v>76</v>
      </c>
      <c r="M1252" s="338"/>
      <c r="N1252" s="347">
        <f t="shared" si="134"/>
        <v>74</v>
      </c>
      <c r="O1252" s="347">
        <f t="shared" si="135"/>
        <v>139.890016</v>
      </c>
    </row>
    <row r="1253" spans="2:15" s="340" customFormat="1" ht="12.75">
      <c r="B1253" s="348" t="s">
        <v>77</v>
      </c>
      <c r="C1253" s="346"/>
      <c r="D1253" s="347">
        <v>71</v>
      </c>
      <c r="E1253" s="347">
        <v>135.979775</v>
      </c>
      <c r="F1253" s="339"/>
      <c r="G1253" s="348" t="s">
        <v>77</v>
      </c>
      <c r="H1253" s="338"/>
      <c r="I1253" s="347">
        <v>3</v>
      </c>
      <c r="J1253" s="347">
        <v>0.253115</v>
      </c>
      <c r="K1253" s="338"/>
      <c r="L1253" s="348" t="s">
        <v>77</v>
      </c>
      <c r="M1253" s="338"/>
      <c r="N1253" s="347">
        <f t="shared" si="134"/>
        <v>74</v>
      </c>
      <c r="O1253" s="347">
        <f t="shared" si="135"/>
        <v>136.23289</v>
      </c>
    </row>
    <row r="1254" spans="2:15" s="340" customFormat="1" ht="12.75">
      <c r="B1254" s="348" t="s">
        <v>78</v>
      </c>
      <c r="C1254" s="346"/>
      <c r="D1254" s="347">
        <v>71</v>
      </c>
      <c r="E1254" s="347">
        <v>128.009451</v>
      </c>
      <c r="F1254" s="339"/>
      <c r="G1254" s="348" t="s">
        <v>78</v>
      </c>
      <c r="H1254" s="338"/>
      <c r="I1254" s="347">
        <v>3</v>
      </c>
      <c r="J1254" s="347">
        <v>0.080409</v>
      </c>
      <c r="K1254" s="338"/>
      <c r="L1254" s="348" t="s">
        <v>78</v>
      </c>
      <c r="M1254" s="338"/>
      <c r="N1254" s="347">
        <f t="shared" si="134"/>
        <v>74</v>
      </c>
      <c r="O1254" s="347">
        <f t="shared" si="135"/>
        <v>128.08986000000002</v>
      </c>
    </row>
    <row r="1255" spans="2:15" s="340" customFormat="1" ht="12.75">
      <c r="B1255" s="348" t="s">
        <v>83</v>
      </c>
      <c r="C1255" s="346"/>
      <c r="D1255" s="347">
        <v>71</v>
      </c>
      <c r="E1255" s="347">
        <v>128</v>
      </c>
      <c r="F1255" s="339"/>
      <c r="G1255" s="348" t="s">
        <v>83</v>
      </c>
      <c r="H1255" s="346"/>
      <c r="I1255" s="347">
        <v>3</v>
      </c>
      <c r="J1255" s="347">
        <v>0</v>
      </c>
      <c r="K1255" s="338"/>
      <c r="L1255" s="348" t="s">
        <v>83</v>
      </c>
      <c r="M1255" s="346"/>
      <c r="N1255" s="347">
        <f t="shared" si="134"/>
        <v>74</v>
      </c>
      <c r="O1255" s="347">
        <f t="shared" si="135"/>
        <v>128</v>
      </c>
    </row>
    <row r="1256" spans="2:15" s="340" customFormat="1" ht="12.75">
      <c r="B1256" s="348" t="s">
        <v>85</v>
      </c>
      <c r="C1256" s="346"/>
      <c r="D1256" s="347">
        <v>70</v>
      </c>
      <c r="E1256" s="347">
        <v>133.005013</v>
      </c>
      <c r="F1256" s="339"/>
      <c r="G1256" s="348" t="s">
        <v>85</v>
      </c>
      <c r="H1256" s="346"/>
      <c r="I1256" s="347">
        <v>3</v>
      </c>
      <c r="J1256" s="347">
        <v>0</v>
      </c>
      <c r="K1256" s="338"/>
      <c r="L1256" s="348" t="s">
        <v>85</v>
      </c>
      <c r="M1256" s="346"/>
      <c r="N1256" s="347">
        <f t="shared" si="134"/>
        <v>73</v>
      </c>
      <c r="O1256" s="347">
        <f t="shared" si="135"/>
        <v>133.005013</v>
      </c>
    </row>
    <row r="1257" spans="2:15" s="340" customFormat="1" ht="12.75">
      <c r="B1257" s="348" t="s">
        <v>84</v>
      </c>
      <c r="C1257" s="346"/>
      <c r="D1257" s="347">
        <v>69</v>
      </c>
      <c r="E1257" s="347">
        <v>124.344146</v>
      </c>
      <c r="F1257" s="339"/>
      <c r="G1257" s="348" t="s">
        <v>84</v>
      </c>
      <c r="H1257" s="346"/>
      <c r="I1257" s="347">
        <v>25</v>
      </c>
      <c r="J1257" s="347">
        <v>63</v>
      </c>
      <c r="K1257" s="338"/>
      <c r="L1257" s="348" t="s">
        <v>84</v>
      </c>
      <c r="M1257" s="346"/>
      <c r="N1257" s="347">
        <f t="shared" si="134"/>
        <v>94</v>
      </c>
      <c r="O1257" s="347">
        <f t="shared" si="135"/>
        <v>187.344146</v>
      </c>
    </row>
    <row r="1258" spans="2:15" s="340" customFormat="1" ht="12.75">
      <c r="B1258" s="348" t="s">
        <v>160</v>
      </c>
      <c r="C1258" s="338"/>
      <c r="D1258" s="339">
        <v>68</v>
      </c>
      <c r="E1258" s="358">
        <v>122.381485</v>
      </c>
      <c r="F1258" s="339"/>
      <c r="G1258" s="348" t="s">
        <v>160</v>
      </c>
      <c r="H1258" s="339"/>
      <c r="I1258" s="339">
        <v>3</v>
      </c>
      <c r="J1258" s="347">
        <v>0.080409</v>
      </c>
      <c r="K1258" s="338"/>
      <c r="L1258" s="348" t="s">
        <v>160</v>
      </c>
      <c r="M1258" s="346"/>
      <c r="N1258" s="347">
        <f aca="true" t="shared" si="136" ref="N1258:O1260">+D1258+I1258</f>
        <v>71</v>
      </c>
      <c r="O1258" s="347">
        <f t="shared" si="136"/>
        <v>122.461894</v>
      </c>
    </row>
    <row r="1259" spans="2:15" s="340" customFormat="1" ht="12.75">
      <c r="B1259" s="348" t="s">
        <v>161</v>
      </c>
      <c r="C1259" s="338"/>
      <c r="D1259" s="339">
        <v>67</v>
      </c>
      <c r="E1259" s="358">
        <v>127.851651</v>
      </c>
      <c r="F1259" s="339"/>
      <c r="G1259" s="348" t="s">
        <v>161</v>
      </c>
      <c r="H1259" s="339"/>
      <c r="I1259" s="339">
        <v>3</v>
      </c>
      <c r="J1259" s="347">
        <v>0.080409</v>
      </c>
      <c r="K1259" s="338"/>
      <c r="L1259" s="348" t="s">
        <v>161</v>
      </c>
      <c r="M1259" s="346"/>
      <c r="N1259" s="347">
        <f t="shared" si="136"/>
        <v>70</v>
      </c>
      <c r="O1259" s="347">
        <f t="shared" si="136"/>
        <v>127.93206</v>
      </c>
    </row>
    <row r="1260" spans="2:15" s="340" customFormat="1" ht="12.75">
      <c r="B1260" s="348" t="s">
        <v>162</v>
      </c>
      <c r="C1260" s="338"/>
      <c r="D1260" s="339">
        <v>64</v>
      </c>
      <c r="E1260" s="358">
        <v>131.210469</v>
      </c>
      <c r="F1260" s="339"/>
      <c r="G1260" s="348" t="s">
        <v>162</v>
      </c>
      <c r="H1260" s="339"/>
      <c r="I1260" s="339">
        <v>0</v>
      </c>
      <c r="J1260" s="347">
        <v>0</v>
      </c>
      <c r="K1260" s="338"/>
      <c r="L1260" s="348" t="s">
        <v>162</v>
      </c>
      <c r="M1260" s="346"/>
      <c r="N1260" s="347">
        <f t="shared" si="136"/>
        <v>64</v>
      </c>
      <c r="O1260" s="347">
        <f t="shared" si="136"/>
        <v>131.210469</v>
      </c>
    </row>
    <row r="1261" spans="2:15" s="340" customFormat="1" ht="12.75">
      <c r="B1261" s="348" t="s">
        <v>163</v>
      </c>
      <c r="C1261" s="338"/>
      <c r="D1261" s="339">
        <f aca="true" t="shared" si="137" ref="D1261:E1280">+D318</f>
        <v>56</v>
      </c>
      <c r="E1261" s="358">
        <f t="shared" si="137"/>
        <v>138.18602</v>
      </c>
      <c r="F1261" s="339"/>
      <c r="G1261" s="348" t="s">
        <v>163</v>
      </c>
      <c r="H1261" s="339"/>
      <c r="I1261" s="339">
        <f aca="true" t="shared" si="138" ref="I1261:I1292">+D734</f>
        <v>0</v>
      </c>
      <c r="J1261" s="338">
        <f aca="true" t="shared" si="139" ref="J1261:J1292">+E734</f>
        <v>0</v>
      </c>
      <c r="K1261" s="338"/>
      <c r="L1261" s="348" t="s">
        <v>163</v>
      </c>
      <c r="M1261" s="346"/>
      <c r="N1261" s="347">
        <f aca="true" t="shared" si="140" ref="N1261:N1266">+D1261+I1261</f>
        <v>56</v>
      </c>
      <c r="O1261" s="347">
        <f aca="true" t="shared" si="141" ref="O1261:O1266">+E1261+J1261</f>
        <v>138.18602</v>
      </c>
    </row>
    <row r="1262" spans="2:15" s="340" customFormat="1" ht="12.75">
      <c r="B1262" s="348" t="s">
        <v>164</v>
      </c>
      <c r="C1262" s="338"/>
      <c r="D1262" s="339">
        <f t="shared" si="137"/>
        <v>56</v>
      </c>
      <c r="E1262" s="358">
        <f t="shared" si="137"/>
        <v>111.693739</v>
      </c>
      <c r="F1262" s="339"/>
      <c r="G1262" s="348" t="s">
        <v>164</v>
      </c>
      <c r="H1262" s="339"/>
      <c r="I1262" s="339">
        <f t="shared" si="138"/>
        <v>0</v>
      </c>
      <c r="J1262" s="347">
        <f t="shared" si="139"/>
        <v>0</v>
      </c>
      <c r="K1262" s="338"/>
      <c r="L1262" s="348" t="s">
        <v>164</v>
      </c>
      <c r="M1262" s="346"/>
      <c r="N1262" s="347">
        <f t="shared" si="140"/>
        <v>56</v>
      </c>
      <c r="O1262" s="347">
        <f t="shared" si="141"/>
        <v>111.693739</v>
      </c>
    </row>
    <row r="1263" spans="2:15" s="340" customFormat="1" ht="12.75">
      <c r="B1263" s="348" t="s">
        <v>165</v>
      </c>
      <c r="C1263" s="338"/>
      <c r="D1263" s="339">
        <f t="shared" si="137"/>
        <v>55</v>
      </c>
      <c r="E1263" s="358">
        <f t="shared" si="137"/>
        <v>113.559553</v>
      </c>
      <c r="F1263" s="339"/>
      <c r="G1263" s="348" t="s">
        <v>165</v>
      </c>
      <c r="H1263" s="339"/>
      <c r="I1263" s="339">
        <f t="shared" si="138"/>
        <v>0</v>
      </c>
      <c r="J1263" s="347">
        <f t="shared" si="139"/>
        <v>0</v>
      </c>
      <c r="K1263" s="338"/>
      <c r="L1263" s="348" t="s">
        <v>165</v>
      </c>
      <c r="M1263" s="346"/>
      <c r="N1263" s="347">
        <f t="shared" si="140"/>
        <v>55</v>
      </c>
      <c r="O1263" s="347">
        <f t="shared" si="141"/>
        <v>113.559553</v>
      </c>
    </row>
    <row r="1264" spans="2:15" s="340" customFormat="1" ht="12.75">
      <c r="B1264" s="348" t="s">
        <v>166</v>
      </c>
      <c r="C1264" s="338"/>
      <c r="D1264" s="339">
        <f t="shared" si="137"/>
        <v>58</v>
      </c>
      <c r="E1264" s="358">
        <f t="shared" si="137"/>
        <v>111.831206</v>
      </c>
      <c r="F1264" s="339"/>
      <c r="G1264" s="348" t="s">
        <v>166</v>
      </c>
      <c r="H1264" s="339"/>
      <c r="I1264" s="339">
        <f t="shared" si="138"/>
        <v>0</v>
      </c>
      <c r="J1264" s="347">
        <f t="shared" si="139"/>
        <v>0</v>
      </c>
      <c r="K1264" s="338"/>
      <c r="L1264" s="348" t="s">
        <v>166</v>
      </c>
      <c r="M1264" s="346"/>
      <c r="N1264" s="347">
        <f t="shared" si="140"/>
        <v>58</v>
      </c>
      <c r="O1264" s="347">
        <f t="shared" si="141"/>
        <v>111.831206</v>
      </c>
    </row>
    <row r="1265" spans="2:15" s="340" customFormat="1" ht="12.75">
      <c r="B1265" s="348" t="s">
        <v>167</v>
      </c>
      <c r="C1265" s="338"/>
      <c r="D1265" s="339">
        <f t="shared" si="137"/>
        <v>57</v>
      </c>
      <c r="E1265" s="358">
        <f t="shared" si="137"/>
        <v>113.371018</v>
      </c>
      <c r="F1265" s="339"/>
      <c r="G1265" s="348" t="s">
        <v>167</v>
      </c>
      <c r="H1265" s="339"/>
      <c r="I1265" s="339">
        <f t="shared" si="138"/>
        <v>0</v>
      </c>
      <c r="J1265" s="347">
        <f t="shared" si="139"/>
        <v>0</v>
      </c>
      <c r="K1265" s="338"/>
      <c r="L1265" s="348" t="s">
        <v>167</v>
      </c>
      <c r="M1265" s="346"/>
      <c r="N1265" s="347">
        <f t="shared" si="140"/>
        <v>57</v>
      </c>
      <c r="O1265" s="347">
        <f t="shared" si="141"/>
        <v>113.371018</v>
      </c>
    </row>
    <row r="1266" spans="2:15" s="340" customFormat="1" ht="12.75">
      <c r="B1266" s="348" t="s">
        <v>168</v>
      </c>
      <c r="C1266" s="338"/>
      <c r="D1266" s="339">
        <f t="shared" si="137"/>
        <v>59</v>
      </c>
      <c r="E1266" s="358">
        <f t="shared" si="137"/>
        <v>114.195588</v>
      </c>
      <c r="F1266" s="339"/>
      <c r="G1266" s="348" t="s">
        <v>168</v>
      </c>
      <c r="H1266" s="339"/>
      <c r="I1266" s="339">
        <f t="shared" si="138"/>
        <v>0</v>
      </c>
      <c r="J1266" s="347">
        <f t="shared" si="139"/>
        <v>0</v>
      </c>
      <c r="K1266" s="338"/>
      <c r="L1266" s="348" t="s">
        <v>168</v>
      </c>
      <c r="M1266" s="346"/>
      <c r="N1266" s="347">
        <f t="shared" si="140"/>
        <v>59</v>
      </c>
      <c r="O1266" s="347">
        <f t="shared" si="141"/>
        <v>114.195588</v>
      </c>
    </row>
    <row r="1267" spans="2:15" s="340" customFormat="1" ht="12.75">
      <c r="B1267" s="348" t="s">
        <v>173</v>
      </c>
      <c r="C1267" s="338"/>
      <c r="D1267" s="339">
        <f t="shared" si="137"/>
        <v>56</v>
      </c>
      <c r="E1267" s="358">
        <f t="shared" si="137"/>
        <v>115.823953</v>
      </c>
      <c r="F1267" s="339"/>
      <c r="G1267" s="348" t="s">
        <v>173</v>
      </c>
      <c r="H1267" s="339"/>
      <c r="I1267" s="339">
        <f t="shared" si="138"/>
        <v>0</v>
      </c>
      <c r="J1267" s="347">
        <f t="shared" si="139"/>
        <v>0</v>
      </c>
      <c r="K1267" s="338"/>
      <c r="L1267" s="348" t="s">
        <v>173</v>
      </c>
      <c r="M1267" s="346"/>
      <c r="N1267" s="347">
        <f aca="true" t="shared" si="142" ref="N1267:O1275">+D1267+I1267</f>
        <v>56</v>
      </c>
      <c r="O1267" s="347">
        <f t="shared" si="142"/>
        <v>115.823953</v>
      </c>
    </row>
    <row r="1268" spans="2:15" s="340" customFormat="1" ht="12.75">
      <c r="B1268" s="348" t="s">
        <v>174</v>
      </c>
      <c r="C1268" s="338"/>
      <c r="D1268" s="339">
        <f t="shared" si="137"/>
        <v>53</v>
      </c>
      <c r="E1268" s="358">
        <f t="shared" si="137"/>
        <v>117.580376</v>
      </c>
      <c r="F1268" s="339"/>
      <c r="G1268" s="348" t="s">
        <v>174</v>
      </c>
      <c r="H1268" s="339"/>
      <c r="I1268" s="339">
        <f t="shared" si="138"/>
        <v>0</v>
      </c>
      <c r="J1268" s="347">
        <f t="shared" si="139"/>
        <v>0</v>
      </c>
      <c r="K1268" s="338"/>
      <c r="L1268" s="348" t="s">
        <v>174</v>
      </c>
      <c r="M1268" s="346"/>
      <c r="N1268" s="347">
        <f t="shared" si="142"/>
        <v>53</v>
      </c>
      <c r="O1268" s="347">
        <f t="shared" si="142"/>
        <v>117.580376</v>
      </c>
    </row>
    <row r="1269" spans="2:15" s="340" customFormat="1" ht="12.75">
      <c r="B1269" s="348" t="s">
        <v>175</v>
      </c>
      <c r="C1269" s="338"/>
      <c r="D1269" s="339">
        <f t="shared" si="137"/>
        <v>55</v>
      </c>
      <c r="E1269" s="358">
        <f t="shared" si="137"/>
        <v>119.022173</v>
      </c>
      <c r="F1269" s="339"/>
      <c r="G1269" s="348" t="s">
        <v>175</v>
      </c>
      <c r="H1269" s="339"/>
      <c r="I1269" s="339">
        <f t="shared" si="138"/>
        <v>0</v>
      </c>
      <c r="J1269" s="347">
        <f t="shared" si="139"/>
        <v>0</v>
      </c>
      <c r="K1269" s="338"/>
      <c r="L1269" s="348" t="s">
        <v>175</v>
      </c>
      <c r="M1269" s="346"/>
      <c r="N1269" s="347">
        <f t="shared" si="142"/>
        <v>55</v>
      </c>
      <c r="O1269" s="347">
        <f t="shared" si="142"/>
        <v>119.022173</v>
      </c>
    </row>
    <row r="1270" spans="2:15" s="340" customFormat="1" ht="12.75">
      <c r="B1270" s="348" t="s">
        <v>176</v>
      </c>
      <c r="C1270" s="338"/>
      <c r="D1270" s="339">
        <f t="shared" si="137"/>
        <v>57</v>
      </c>
      <c r="E1270" s="358">
        <f t="shared" si="137"/>
        <v>122.788852</v>
      </c>
      <c r="F1270" s="339"/>
      <c r="G1270" s="348" t="s">
        <v>176</v>
      </c>
      <c r="H1270" s="339"/>
      <c r="I1270" s="339">
        <f t="shared" si="138"/>
        <v>0</v>
      </c>
      <c r="J1270" s="347">
        <f t="shared" si="139"/>
        <v>0</v>
      </c>
      <c r="K1270" s="338"/>
      <c r="L1270" s="348" t="s">
        <v>176</v>
      </c>
      <c r="M1270" s="346"/>
      <c r="N1270" s="347">
        <f t="shared" si="142"/>
        <v>57</v>
      </c>
      <c r="O1270" s="347">
        <f t="shared" si="142"/>
        <v>122.788852</v>
      </c>
    </row>
    <row r="1271" spans="2:15" s="340" customFormat="1" ht="12.75">
      <c r="B1271" s="348" t="s">
        <v>177</v>
      </c>
      <c r="C1271" s="338"/>
      <c r="D1271" s="339">
        <f t="shared" si="137"/>
        <v>58</v>
      </c>
      <c r="E1271" s="358">
        <f t="shared" si="137"/>
        <v>124.994289</v>
      </c>
      <c r="F1271" s="339"/>
      <c r="G1271" s="348" t="s">
        <v>177</v>
      </c>
      <c r="H1271" s="339"/>
      <c r="I1271" s="339">
        <f t="shared" si="138"/>
        <v>0</v>
      </c>
      <c r="J1271" s="347">
        <f t="shared" si="139"/>
        <v>0</v>
      </c>
      <c r="K1271" s="338"/>
      <c r="L1271" s="348" t="s">
        <v>177</v>
      </c>
      <c r="M1271" s="346"/>
      <c r="N1271" s="347">
        <f t="shared" si="142"/>
        <v>58</v>
      </c>
      <c r="O1271" s="347">
        <f t="shared" si="142"/>
        <v>124.994289</v>
      </c>
    </row>
    <row r="1272" spans="2:15" s="340" customFormat="1" ht="12.75">
      <c r="B1272" s="348" t="s">
        <v>169</v>
      </c>
      <c r="C1272" s="338"/>
      <c r="D1272" s="339">
        <f t="shared" si="137"/>
        <v>57</v>
      </c>
      <c r="E1272" s="358">
        <f t="shared" si="137"/>
        <v>131.465328</v>
      </c>
      <c r="F1272" s="339"/>
      <c r="G1272" s="348" t="s">
        <v>169</v>
      </c>
      <c r="H1272" s="339"/>
      <c r="I1272" s="339">
        <f t="shared" si="138"/>
        <v>0</v>
      </c>
      <c r="J1272" s="347">
        <f t="shared" si="139"/>
        <v>0</v>
      </c>
      <c r="K1272" s="338"/>
      <c r="L1272" s="348" t="s">
        <v>169</v>
      </c>
      <c r="M1272" s="346"/>
      <c r="N1272" s="347">
        <f t="shared" si="142"/>
        <v>57</v>
      </c>
      <c r="O1272" s="347">
        <f t="shared" si="142"/>
        <v>131.465328</v>
      </c>
    </row>
    <row r="1273" spans="2:15" s="340" customFormat="1" ht="12.75">
      <c r="B1273" s="348" t="s">
        <v>178</v>
      </c>
      <c r="C1273" s="338"/>
      <c r="D1273" s="339">
        <f t="shared" si="137"/>
        <v>59</v>
      </c>
      <c r="E1273" s="358">
        <f t="shared" si="137"/>
        <v>132.434773</v>
      </c>
      <c r="F1273" s="339"/>
      <c r="G1273" s="348" t="s">
        <v>178</v>
      </c>
      <c r="H1273" s="339"/>
      <c r="I1273" s="339">
        <f t="shared" si="138"/>
        <v>0</v>
      </c>
      <c r="J1273" s="338">
        <f t="shared" si="139"/>
        <v>0</v>
      </c>
      <c r="K1273" s="338"/>
      <c r="L1273" s="348" t="s">
        <v>178</v>
      </c>
      <c r="M1273" s="346"/>
      <c r="N1273" s="347">
        <f t="shared" si="142"/>
        <v>59</v>
      </c>
      <c r="O1273" s="347">
        <f t="shared" si="142"/>
        <v>132.434773</v>
      </c>
    </row>
    <row r="1274" spans="2:15" s="340" customFormat="1" ht="12.75">
      <c r="B1274" s="348" t="s">
        <v>181</v>
      </c>
      <c r="C1274" s="338"/>
      <c r="D1274" s="339">
        <f t="shared" si="137"/>
        <v>57</v>
      </c>
      <c r="E1274" s="358">
        <f t="shared" si="137"/>
        <v>99.390952</v>
      </c>
      <c r="F1274" s="339"/>
      <c r="G1274" s="348" t="s">
        <v>181</v>
      </c>
      <c r="H1274" s="339"/>
      <c r="I1274" s="339">
        <f t="shared" si="138"/>
        <v>0</v>
      </c>
      <c r="J1274" s="347">
        <f t="shared" si="139"/>
        <v>0</v>
      </c>
      <c r="K1274" s="338"/>
      <c r="L1274" s="348" t="s">
        <v>181</v>
      </c>
      <c r="M1274" s="346"/>
      <c r="N1274" s="347">
        <f t="shared" si="142"/>
        <v>57</v>
      </c>
      <c r="O1274" s="347">
        <f t="shared" si="142"/>
        <v>99.390952</v>
      </c>
    </row>
    <row r="1275" spans="2:15" s="340" customFormat="1" ht="12.75">
      <c r="B1275" s="348" t="s">
        <v>182</v>
      </c>
      <c r="C1275" s="338"/>
      <c r="D1275" s="339">
        <f t="shared" si="137"/>
        <v>56</v>
      </c>
      <c r="E1275" s="358">
        <f t="shared" si="137"/>
        <v>100.598006</v>
      </c>
      <c r="F1275" s="339"/>
      <c r="G1275" s="348" t="s">
        <v>182</v>
      </c>
      <c r="H1275" s="339"/>
      <c r="I1275" s="339">
        <f t="shared" si="138"/>
        <v>0</v>
      </c>
      <c r="J1275" s="347">
        <f t="shared" si="139"/>
        <v>0</v>
      </c>
      <c r="K1275" s="338"/>
      <c r="L1275" s="348" t="s">
        <v>182</v>
      </c>
      <c r="M1275" s="346"/>
      <c r="N1275" s="347">
        <f t="shared" si="142"/>
        <v>56</v>
      </c>
      <c r="O1275" s="347">
        <f t="shared" si="142"/>
        <v>100.598006</v>
      </c>
    </row>
    <row r="1276" spans="2:15" s="340" customFormat="1" ht="12.75">
      <c r="B1276" s="348" t="s">
        <v>183</v>
      </c>
      <c r="C1276" s="338"/>
      <c r="D1276" s="339">
        <f t="shared" si="137"/>
        <v>56</v>
      </c>
      <c r="E1276" s="358">
        <f t="shared" si="137"/>
        <v>90.572647</v>
      </c>
      <c r="F1276" s="339"/>
      <c r="G1276" s="348" t="s">
        <v>183</v>
      </c>
      <c r="H1276" s="339"/>
      <c r="I1276" s="339">
        <f t="shared" si="138"/>
        <v>0</v>
      </c>
      <c r="J1276" s="347">
        <f t="shared" si="139"/>
        <v>0</v>
      </c>
      <c r="K1276" s="338"/>
      <c r="L1276" s="348" t="s">
        <v>183</v>
      </c>
      <c r="M1276" s="346"/>
      <c r="N1276" s="347">
        <f aca="true" t="shared" si="143" ref="N1276:N1281">+D1276+I1276</f>
        <v>56</v>
      </c>
      <c r="O1276" s="347">
        <f aca="true" t="shared" si="144" ref="O1276:O1281">+E1276+J1276</f>
        <v>90.572647</v>
      </c>
    </row>
    <row r="1277" spans="2:15" s="340" customFormat="1" ht="12.75">
      <c r="B1277" s="348" t="s">
        <v>184</v>
      </c>
      <c r="C1277" s="338"/>
      <c r="D1277" s="339">
        <f t="shared" si="137"/>
        <v>56</v>
      </c>
      <c r="E1277" s="358">
        <f t="shared" si="137"/>
        <v>91.587768</v>
      </c>
      <c r="F1277" s="339"/>
      <c r="G1277" s="348" t="s">
        <v>184</v>
      </c>
      <c r="H1277" s="339"/>
      <c r="I1277" s="339">
        <f t="shared" si="138"/>
        <v>0</v>
      </c>
      <c r="J1277" s="347">
        <f t="shared" si="139"/>
        <v>0</v>
      </c>
      <c r="K1277" s="338"/>
      <c r="L1277" s="348" t="s">
        <v>184</v>
      </c>
      <c r="M1277" s="346"/>
      <c r="N1277" s="347">
        <f t="shared" si="143"/>
        <v>56</v>
      </c>
      <c r="O1277" s="347">
        <f t="shared" si="144"/>
        <v>91.587768</v>
      </c>
    </row>
    <row r="1278" spans="2:15" s="340" customFormat="1" ht="12.75">
      <c r="B1278" s="348" t="s">
        <v>185</v>
      </c>
      <c r="C1278" s="338"/>
      <c r="D1278" s="339">
        <f t="shared" si="137"/>
        <v>56</v>
      </c>
      <c r="E1278" s="358">
        <f t="shared" si="137"/>
        <v>93.344584</v>
      </c>
      <c r="F1278" s="339"/>
      <c r="G1278" s="348" t="s">
        <v>185</v>
      </c>
      <c r="H1278" s="339"/>
      <c r="I1278" s="339">
        <f t="shared" si="138"/>
        <v>0</v>
      </c>
      <c r="J1278" s="347">
        <f t="shared" si="139"/>
        <v>0</v>
      </c>
      <c r="K1278" s="338"/>
      <c r="L1278" s="348" t="s">
        <v>185</v>
      </c>
      <c r="M1278" s="346"/>
      <c r="N1278" s="347">
        <f t="shared" si="143"/>
        <v>56</v>
      </c>
      <c r="O1278" s="347">
        <f t="shared" si="144"/>
        <v>93.344584</v>
      </c>
    </row>
    <row r="1279" spans="2:15" s="340" customFormat="1" ht="12.75">
      <c r="B1279" s="348" t="s">
        <v>186</v>
      </c>
      <c r="C1279" s="338"/>
      <c r="D1279" s="339">
        <f t="shared" si="137"/>
        <v>56</v>
      </c>
      <c r="E1279" s="358">
        <f t="shared" si="137"/>
        <v>94.502689</v>
      </c>
      <c r="F1279" s="339"/>
      <c r="G1279" s="348" t="s">
        <v>186</v>
      </c>
      <c r="H1279" s="339"/>
      <c r="I1279" s="339">
        <f t="shared" si="138"/>
        <v>0</v>
      </c>
      <c r="J1279" s="347">
        <f t="shared" si="139"/>
        <v>0</v>
      </c>
      <c r="K1279" s="338"/>
      <c r="L1279" s="348" t="s">
        <v>186</v>
      </c>
      <c r="M1279" s="346"/>
      <c r="N1279" s="347">
        <f t="shared" si="143"/>
        <v>56</v>
      </c>
      <c r="O1279" s="347">
        <f t="shared" si="144"/>
        <v>94.502689</v>
      </c>
    </row>
    <row r="1280" spans="2:15" s="340" customFormat="1" ht="12.75">
      <c r="B1280" s="348" t="s">
        <v>187</v>
      </c>
      <c r="C1280" s="338"/>
      <c r="D1280" s="339">
        <f t="shared" si="137"/>
        <v>54</v>
      </c>
      <c r="E1280" s="358">
        <f t="shared" si="137"/>
        <v>96.595241</v>
      </c>
      <c r="F1280" s="339"/>
      <c r="G1280" s="348" t="s">
        <v>187</v>
      </c>
      <c r="H1280" s="339"/>
      <c r="I1280" s="339">
        <f t="shared" si="138"/>
        <v>0</v>
      </c>
      <c r="J1280" s="347">
        <f t="shared" si="139"/>
        <v>0</v>
      </c>
      <c r="K1280" s="338"/>
      <c r="L1280" s="348" t="s">
        <v>187</v>
      </c>
      <c r="M1280" s="346"/>
      <c r="N1280" s="347">
        <f t="shared" si="143"/>
        <v>54</v>
      </c>
      <c r="O1280" s="347">
        <f t="shared" si="144"/>
        <v>96.595241</v>
      </c>
    </row>
    <row r="1281" spans="2:15" s="340" customFormat="1" ht="12.75">
      <c r="B1281" s="348" t="s">
        <v>188</v>
      </c>
      <c r="C1281" s="338"/>
      <c r="D1281" s="339">
        <f aca="true" t="shared" si="145" ref="D1281:E1300">+D338</f>
        <v>53</v>
      </c>
      <c r="E1281" s="358">
        <f t="shared" si="145"/>
        <v>97.189682</v>
      </c>
      <c r="F1281" s="339"/>
      <c r="G1281" s="348" t="s">
        <v>188</v>
      </c>
      <c r="H1281" s="339"/>
      <c r="I1281" s="339">
        <f t="shared" si="138"/>
        <v>0</v>
      </c>
      <c r="J1281" s="347">
        <f t="shared" si="139"/>
        <v>0</v>
      </c>
      <c r="K1281" s="338"/>
      <c r="L1281" s="348" t="s">
        <v>188</v>
      </c>
      <c r="M1281" s="346"/>
      <c r="N1281" s="347">
        <f t="shared" si="143"/>
        <v>53</v>
      </c>
      <c r="O1281" s="347">
        <f t="shared" si="144"/>
        <v>97.189682</v>
      </c>
    </row>
    <row r="1282" spans="2:15" s="340" customFormat="1" ht="12.75">
      <c r="B1282" s="348">
        <f aca="true" t="shared" si="146" ref="B1282:B1313">+B1144</f>
        <v>38991</v>
      </c>
      <c r="C1282" s="338"/>
      <c r="D1282" s="339">
        <f t="shared" si="145"/>
        <v>53</v>
      </c>
      <c r="E1282" s="358">
        <f t="shared" si="145"/>
        <v>99.438076</v>
      </c>
      <c r="F1282" s="339"/>
      <c r="G1282" s="345">
        <f aca="true" t="shared" si="147" ref="G1282:G1290">+B755</f>
        <v>38991</v>
      </c>
      <c r="H1282" s="339"/>
      <c r="I1282" s="339">
        <f t="shared" si="138"/>
        <v>0</v>
      </c>
      <c r="J1282" s="347">
        <f t="shared" si="139"/>
        <v>0</v>
      </c>
      <c r="K1282" s="338"/>
      <c r="L1282" s="345">
        <f aca="true" t="shared" si="148" ref="L1282:L1287">+B1282</f>
        <v>38991</v>
      </c>
      <c r="M1282" s="346"/>
      <c r="N1282" s="347">
        <f aca="true" t="shared" si="149" ref="N1282:O1284">+D1282+I1282</f>
        <v>53</v>
      </c>
      <c r="O1282" s="347">
        <f t="shared" si="149"/>
        <v>99.438076</v>
      </c>
    </row>
    <row r="1283" spans="2:15" s="340" customFormat="1" ht="12.75">
      <c r="B1283" s="348">
        <f t="shared" si="146"/>
        <v>39022</v>
      </c>
      <c r="C1283" s="338"/>
      <c r="D1283" s="339">
        <f t="shared" si="145"/>
        <v>52</v>
      </c>
      <c r="E1283" s="358">
        <f t="shared" si="145"/>
        <v>99.414623</v>
      </c>
      <c r="F1283" s="339"/>
      <c r="G1283" s="345">
        <f t="shared" si="147"/>
        <v>39022</v>
      </c>
      <c r="H1283" s="339"/>
      <c r="I1283" s="339">
        <f t="shared" si="138"/>
        <v>0</v>
      </c>
      <c r="J1283" s="347">
        <f t="shared" si="139"/>
        <v>0</v>
      </c>
      <c r="K1283" s="338"/>
      <c r="L1283" s="345">
        <f t="shared" si="148"/>
        <v>39022</v>
      </c>
      <c r="M1283" s="346"/>
      <c r="N1283" s="347">
        <f t="shared" si="149"/>
        <v>52</v>
      </c>
      <c r="O1283" s="347">
        <f t="shared" si="149"/>
        <v>99.414623</v>
      </c>
    </row>
    <row r="1284" spans="2:15" s="340" customFormat="1" ht="12.75">
      <c r="B1284" s="348">
        <f t="shared" si="146"/>
        <v>39052</v>
      </c>
      <c r="C1284" s="338"/>
      <c r="D1284" s="339">
        <f t="shared" si="145"/>
        <v>52</v>
      </c>
      <c r="E1284" s="358">
        <f t="shared" si="145"/>
        <v>100.613824</v>
      </c>
      <c r="F1284" s="339"/>
      <c r="G1284" s="345">
        <f t="shared" si="147"/>
        <v>39052</v>
      </c>
      <c r="H1284" s="339"/>
      <c r="I1284" s="339">
        <f t="shared" si="138"/>
        <v>0</v>
      </c>
      <c r="J1284" s="347">
        <f t="shared" si="139"/>
        <v>0</v>
      </c>
      <c r="K1284" s="338"/>
      <c r="L1284" s="345">
        <f t="shared" si="148"/>
        <v>39052</v>
      </c>
      <c r="M1284" s="346"/>
      <c r="N1284" s="347">
        <f t="shared" si="149"/>
        <v>52</v>
      </c>
      <c r="O1284" s="347">
        <f t="shared" si="149"/>
        <v>100.613824</v>
      </c>
    </row>
    <row r="1285" spans="2:15" s="340" customFormat="1" ht="12.75">
      <c r="B1285" s="345">
        <f t="shared" si="146"/>
        <v>39083</v>
      </c>
      <c r="C1285" s="338"/>
      <c r="D1285" s="339">
        <f t="shared" si="145"/>
        <v>51</v>
      </c>
      <c r="E1285" s="358">
        <f t="shared" si="145"/>
        <v>101.883832</v>
      </c>
      <c r="F1285" s="339"/>
      <c r="G1285" s="345">
        <f t="shared" si="147"/>
        <v>39083</v>
      </c>
      <c r="H1285" s="339"/>
      <c r="I1285" s="339">
        <f t="shared" si="138"/>
        <v>0</v>
      </c>
      <c r="J1285" s="347">
        <f t="shared" si="139"/>
        <v>0</v>
      </c>
      <c r="K1285" s="338"/>
      <c r="L1285" s="345">
        <f t="shared" si="148"/>
        <v>39083</v>
      </c>
      <c r="M1285" s="346"/>
      <c r="N1285" s="347">
        <f aca="true" t="shared" si="150" ref="N1285:O1287">+D1285+I1285</f>
        <v>51</v>
      </c>
      <c r="O1285" s="347">
        <f t="shared" si="150"/>
        <v>101.883832</v>
      </c>
    </row>
    <row r="1286" spans="2:15" s="340" customFormat="1" ht="12.75">
      <c r="B1286" s="345">
        <f t="shared" si="146"/>
        <v>39114</v>
      </c>
      <c r="C1286" s="338"/>
      <c r="D1286" s="339">
        <f t="shared" si="145"/>
        <v>51</v>
      </c>
      <c r="E1286" s="358">
        <f t="shared" si="145"/>
        <v>99.801825</v>
      </c>
      <c r="F1286" s="339"/>
      <c r="G1286" s="345">
        <f t="shared" si="147"/>
        <v>39114</v>
      </c>
      <c r="H1286" s="339"/>
      <c r="I1286" s="339">
        <f t="shared" si="138"/>
        <v>0</v>
      </c>
      <c r="J1286" s="347">
        <f t="shared" si="139"/>
        <v>0</v>
      </c>
      <c r="K1286" s="338"/>
      <c r="L1286" s="345">
        <f t="shared" si="148"/>
        <v>39114</v>
      </c>
      <c r="M1286" s="346"/>
      <c r="N1286" s="347">
        <f t="shared" si="150"/>
        <v>51</v>
      </c>
      <c r="O1286" s="347">
        <f t="shared" si="150"/>
        <v>99.801825</v>
      </c>
    </row>
    <row r="1287" spans="2:15" s="340" customFormat="1" ht="12.75">
      <c r="B1287" s="345">
        <f t="shared" si="146"/>
        <v>39142</v>
      </c>
      <c r="C1287" s="338"/>
      <c r="D1287" s="339">
        <f t="shared" si="145"/>
        <v>51</v>
      </c>
      <c r="E1287" s="358">
        <f t="shared" si="145"/>
        <v>100.022558</v>
      </c>
      <c r="F1287" s="339"/>
      <c r="G1287" s="345">
        <f t="shared" si="147"/>
        <v>39142</v>
      </c>
      <c r="H1287" s="339"/>
      <c r="I1287" s="339">
        <f t="shared" si="138"/>
        <v>0</v>
      </c>
      <c r="J1287" s="347">
        <f t="shared" si="139"/>
        <v>0</v>
      </c>
      <c r="K1287" s="338"/>
      <c r="L1287" s="345">
        <f t="shared" si="148"/>
        <v>39142</v>
      </c>
      <c r="M1287" s="346"/>
      <c r="N1287" s="347">
        <f t="shared" si="150"/>
        <v>51</v>
      </c>
      <c r="O1287" s="347">
        <f t="shared" si="150"/>
        <v>100.022558</v>
      </c>
    </row>
    <row r="1288" spans="2:15" s="340" customFormat="1" ht="12.75">
      <c r="B1288" s="345">
        <f t="shared" si="146"/>
        <v>39173</v>
      </c>
      <c r="C1288" s="338"/>
      <c r="D1288" s="339">
        <f t="shared" si="145"/>
        <v>51</v>
      </c>
      <c r="E1288" s="358">
        <f t="shared" si="145"/>
        <v>101.822806</v>
      </c>
      <c r="F1288" s="339"/>
      <c r="G1288" s="345">
        <f t="shared" si="147"/>
        <v>39173</v>
      </c>
      <c r="H1288" s="339"/>
      <c r="I1288" s="339">
        <f t="shared" si="138"/>
        <v>0</v>
      </c>
      <c r="J1288" s="347">
        <f t="shared" si="139"/>
        <v>0</v>
      </c>
      <c r="K1288" s="338"/>
      <c r="L1288" s="345">
        <f aca="true" t="shared" si="151" ref="L1288:L1296">+B1288</f>
        <v>39173</v>
      </c>
      <c r="M1288" s="346"/>
      <c r="N1288" s="347">
        <f aca="true" t="shared" si="152" ref="N1288:O1290">+D1288+I1288</f>
        <v>51</v>
      </c>
      <c r="O1288" s="347">
        <f t="shared" si="152"/>
        <v>101.822806</v>
      </c>
    </row>
    <row r="1289" spans="2:15" s="340" customFormat="1" ht="12.75">
      <c r="B1289" s="345">
        <f t="shared" si="146"/>
        <v>39203</v>
      </c>
      <c r="C1289" s="338"/>
      <c r="D1289" s="339">
        <f t="shared" si="145"/>
        <v>51</v>
      </c>
      <c r="E1289" s="358">
        <f t="shared" si="145"/>
        <v>102.564144</v>
      </c>
      <c r="F1289" s="339"/>
      <c r="G1289" s="345">
        <f t="shared" si="147"/>
        <v>39203</v>
      </c>
      <c r="H1289" s="339"/>
      <c r="I1289" s="339">
        <f t="shared" si="138"/>
        <v>0</v>
      </c>
      <c r="J1289" s="347">
        <f t="shared" si="139"/>
        <v>0</v>
      </c>
      <c r="K1289" s="338"/>
      <c r="L1289" s="345">
        <f t="shared" si="151"/>
        <v>39203</v>
      </c>
      <c r="M1289" s="346"/>
      <c r="N1289" s="347">
        <f t="shared" si="152"/>
        <v>51</v>
      </c>
      <c r="O1289" s="347">
        <f t="shared" si="152"/>
        <v>102.564144</v>
      </c>
    </row>
    <row r="1290" spans="2:15" s="340" customFormat="1" ht="12.75">
      <c r="B1290" s="345">
        <f t="shared" si="146"/>
        <v>39234</v>
      </c>
      <c r="C1290" s="338"/>
      <c r="D1290" s="339">
        <f t="shared" si="145"/>
        <v>51</v>
      </c>
      <c r="E1290" s="358">
        <f t="shared" si="145"/>
        <v>106.190677</v>
      </c>
      <c r="F1290" s="339"/>
      <c r="G1290" s="345">
        <f t="shared" si="147"/>
        <v>39234</v>
      </c>
      <c r="H1290" s="339"/>
      <c r="I1290" s="339">
        <f t="shared" si="138"/>
        <v>0</v>
      </c>
      <c r="J1290" s="347">
        <f t="shared" si="139"/>
        <v>0</v>
      </c>
      <c r="K1290" s="338"/>
      <c r="L1290" s="345">
        <f t="shared" si="151"/>
        <v>39234</v>
      </c>
      <c r="M1290" s="346"/>
      <c r="N1290" s="347">
        <f t="shared" si="152"/>
        <v>51</v>
      </c>
      <c r="O1290" s="347">
        <f t="shared" si="152"/>
        <v>106.190677</v>
      </c>
    </row>
    <row r="1291" spans="2:15" s="340" customFormat="1" ht="12.75">
      <c r="B1291" s="345">
        <f t="shared" si="146"/>
        <v>39264</v>
      </c>
      <c r="C1291" s="338"/>
      <c r="D1291" s="339">
        <f t="shared" si="145"/>
        <v>51</v>
      </c>
      <c r="E1291" s="358">
        <f t="shared" si="145"/>
        <v>108.176081</v>
      </c>
      <c r="F1291" s="339"/>
      <c r="G1291" s="345" t="s">
        <v>189</v>
      </c>
      <c r="H1291" s="339"/>
      <c r="I1291" s="339">
        <f t="shared" si="138"/>
        <v>0</v>
      </c>
      <c r="J1291" s="347">
        <f t="shared" si="139"/>
        <v>0</v>
      </c>
      <c r="K1291" s="338"/>
      <c r="L1291" s="345">
        <f t="shared" si="151"/>
        <v>39264</v>
      </c>
      <c r="M1291" s="346"/>
      <c r="N1291" s="347">
        <f aca="true" t="shared" si="153" ref="N1291:O1293">+D1291+I1291</f>
        <v>51</v>
      </c>
      <c r="O1291" s="347">
        <f t="shared" si="153"/>
        <v>108.176081</v>
      </c>
    </row>
    <row r="1292" spans="2:15" s="340" customFormat="1" ht="12.75">
      <c r="B1292" s="345">
        <f t="shared" si="146"/>
        <v>39295</v>
      </c>
      <c r="C1292" s="338"/>
      <c r="D1292" s="339">
        <f t="shared" si="145"/>
        <v>51</v>
      </c>
      <c r="E1292" s="358">
        <f t="shared" si="145"/>
        <v>92.528059</v>
      </c>
      <c r="F1292" s="339"/>
      <c r="G1292" s="345" t="s">
        <v>190</v>
      </c>
      <c r="H1292" s="339"/>
      <c r="I1292" s="339">
        <f t="shared" si="138"/>
        <v>0</v>
      </c>
      <c r="J1292" s="347">
        <f t="shared" si="139"/>
        <v>0</v>
      </c>
      <c r="K1292" s="338"/>
      <c r="L1292" s="345">
        <f t="shared" si="151"/>
        <v>39295</v>
      </c>
      <c r="M1292" s="346"/>
      <c r="N1292" s="347">
        <f t="shared" si="153"/>
        <v>51</v>
      </c>
      <c r="O1292" s="347">
        <f t="shared" si="153"/>
        <v>92.528059</v>
      </c>
    </row>
    <row r="1293" spans="2:15" s="340" customFormat="1" ht="12.75">
      <c r="B1293" s="345">
        <f t="shared" si="146"/>
        <v>39326</v>
      </c>
      <c r="C1293" s="338"/>
      <c r="D1293" s="339">
        <f t="shared" si="145"/>
        <v>51</v>
      </c>
      <c r="E1293" s="358">
        <f t="shared" si="145"/>
        <v>93.077312</v>
      </c>
      <c r="F1293" s="339"/>
      <c r="G1293" s="345" t="s">
        <v>191</v>
      </c>
      <c r="I1293" s="339">
        <f aca="true" t="shared" si="154" ref="I1293:I1324">+D766</f>
        <v>0</v>
      </c>
      <c r="J1293" s="347">
        <f aca="true" t="shared" si="155" ref="J1293:J1324">+E766</f>
        <v>0</v>
      </c>
      <c r="K1293" s="338"/>
      <c r="L1293" s="345">
        <f t="shared" si="151"/>
        <v>39326</v>
      </c>
      <c r="M1293" s="346"/>
      <c r="N1293" s="347">
        <f t="shared" si="153"/>
        <v>51</v>
      </c>
      <c r="O1293" s="347">
        <f t="shared" si="153"/>
        <v>93.077312</v>
      </c>
    </row>
    <row r="1294" spans="2:15" s="340" customFormat="1" ht="12.75">
      <c r="B1294" s="345">
        <f t="shared" si="146"/>
        <v>39356</v>
      </c>
      <c r="C1294" s="338"/>
      <c r="D1294" s="339">
        <f t="shared" si="145"/>
        <v>51</v>
      </c>
      <c r="E1294" s="358">
        <f t="shared" si="145"/>
        <v>95.09806</v>
      </c>
      <c r="F1294" s="339"/>
      <c r="G1294" s="345">
        <f aca="true" t="shared" si="156" ref="G1294:G1325">+B767</f>
        <v>39356</v>
      </c>
      <c r="I1294" s="339">
        <f t="shared" si="154"/>
        <v>0</v>
      </c>
      <c r="J1294" s="347">
        <f t="shared" si="155"/>
        <v>0</v>
      </c>
      <c r="K1294" s="338"/>
      <c r="L1294" s="345">
        <f t="shared" si="151"/>
        <v>39356</v>
      </c>
      <c r="M1294" s="346"/>
      <c r="N1294" s="347">
        <f aca="true" t="shared" si="157" ref="N1294:O1296">+D1294+I1294</f>
        <v>51</v>
      </c>
      <c r="O1294" s="347">
        <f t="shared" si="157"/>
        <v>95.09806</v>
      </c>
    </row>
    <row r="1295" spans="2:15" s="340" customFormat="1" ht="12.75">
      <c r="B1295" s="345">
        <f t="shared" si="146"/>
        <v>39387</v>
      </c>
      <c r="C1295" s="338"/>
      <c r="D1295" s="339">
        <f t="shared" si="145"/>
        <v>51</v>
      </c>
      <c r="E1295" s="358">
        <f t="shared" si="145"/>
        <v>95.182041</v>
      </c>
      <c r="F1295" s="339"/>
      <c r="G1295" s="345">
        <f t="shared" si="156"/>
        <v>39387</v>
      </c>
      <c r="I1295" s="339">
        <f t="shared" si="154"/>
        <v>0</v>
      </c>
      <c r="J1295" s="347">
        <f t="shared" si="155"/>
        <v>0</v>
      </c>
      <c r="K1295" s="338"/>
      <c r="L1295" s="345">
        <f t="shared" si="151"/>
        <v>39387</v>
      </c>
      <c r="M1295" s="346"/>
      <c r="N1295" s="347">
        <f t="shared" si="157"/>
        <v>51</v>
      </c>
      <c r="O1295" s="347">
        <f t="shared" si="157"/>
        <v>95.182041</v>
      </c>
    </row>
    <row r="1296" spans="2:15" s="340" customFormat="1" ht="12.75">
      <c r="B1296" s="345">
        <f t="shared" si="146"/>
        <v>39417</v>
      </c>
      <c r="C1296" s="338"/>
      <c r="D1296" s="339">
        <f t="shared" si="145"/>
        <v>51</v>
      </c>
      <c r="E1296" s="358">
        <f t="shared" si="145"/>
        <v>94.163247</v>
      </c>
      <c r="F1296" s="339"/>
      <c r="G1296" s="345">
        <f t="shared" si="156"/>
        <v>39417</v>
      </c>
      <c r="I1296" s="339">
        <f t="shared" si="154"/>
        <v>0</v>
      </c>
      <c r="J1296" s="347">
        <f t="shared" si="155"/>
        <v>0</v>
      </c>
      <c r="K1296" s="338"/>
      <c r="L1296" s="345">
        <f t="shared" si="151"/>
        <v>39417</v>
      </c>
      <c r="M1296" s="346"/>
      <c r="N1296" s="347">
        <f t="shared" si="157"/>
        <v>51</v>
      </c>
      <c r="O1296" s="347">
        <f t="shared" si="157"/>
        <v>94.163247</v>
      </c>
    </row>
    <row r="1297" spans="2:15" s="340" customFormat="1" ht="12.75">
      <c r="B1297" s="345">
        <f t="shared" si="146"/>
        <v>39448</v>
      </c>
      <c r="C1297" s="338"/>
      <c r="D1297" s="339">
        <f t="shared" si="145"/>
        <v>51</v>
      </c>
      <c r="E1297" s="358">
        <f t="shared" si="145"/>
        <v>94.355743</v>
      </c>
      <c r="F1297" s="339"/>
      <c r="G1297" s="345">
        <f t="shared" si="156"/>
        <v>39448</v>
      </c>
      <c r="I1297" s="339">
        <f t="shared" si="154"/>
        <v>0</v>
      </c>
      <c r="J1297" s="347">
        <f t="shared" si="155"/>
        <v>0</v>
      </c>
      <c r="K1297" s="338"/>
      <c r="L1297" s="345">
        <f aca="true" t="shared" si="158" ref="L1297:L1305">+B1297</f>
        <v>39448</v>
      </c>
      <c r="M1297" s="346"/>
      <c r="N1297" s="347">
        <f aca="true" t="shared" si="159" ref="N1297:O1299">+D1297+I1297</f>
        <v>51</v>
      </c>
      <c r="O1297" s="347">
        <f t="shared" si="159"/>
        <v>94.355743</v>
      </c>
    </row>
    <row r="1298" spans="2:15" s="340" customFormat="1" ht="12.75">
      <c r="B1298" s="345">
        <f t="shared" si="146"/>
        <v>39479</v>
      </c>
      <c r="C1298" s="338"/>
      <c r="D1298" s="339">
        <f t="shared" si="145"/>
        <v>50</v>
      </c>
      <c r="E1298" s="358">
        <f t="shared" si="145"/>
        <v>93.693955</v>
      </c>
      <c r="F1298" s="339"/>
      <c r="G1298" s="345">
        <f t="shared" si="156"/>
        <v>39479</v>
      </c>
      <c r="I1298" s="339">
        <f t="shared" si="154"/>
        <v>0</v>
      </c>
      <c r="J1298" s="347">
        <f t="shared" si="155"/>
        <v>0</v>
      </c>
      <c r="K1298" s="338"/>
      <c r="L1298" s="345">
        <f t="shared" si="158"/>
        <v>39479</v>
      </c>
      <c r="M1298" s="346"/>
      <c r="N1298" s="347">
        <f t="shared" si="159"/>
        <v>50</v>
      </c>
      <c r="O1298" s="347">
        <f t="shared" si="159"/>
        <v>93.693955</v>
      </c>
    </row>
    <row r="1299" spans="2:15" s="340" customFormat="1" ht="12.75">
      <c r="B1299" s="345">
        <f t="shared" si="146"/>
        <v>39508</v>
      </c>
      <c r="C1299" s="338"/>
      <c r="D1299" s="339">
        <f t="shared" si="145"/>
        <v>50</v>
      </c>
      <c r="E1299" s="358">
        <f t="shared" si="145"/>
        <v>94.868934</v>
      </c>
      <c r="F1299" s="339"/>
      <c r="G1299" s="345">
        <f t="shared" si="156"/>
        <v>39508</v>
      </c>
      <c r="I1299" s="339">
        <f t="shared" si="154"/>
        <v>0</v>
      </c>
      <c r="J1299" s="347">
        <f t="shared" si="155"/>
        <v>0</v>
      </c>
      <c r="K1299" s="338"/>
      <c r="L1299" s="345">
        <f t="shared" si="158"/>
        <v>39508</v>
      </c>
      <c r="M1299" s="346"/>
      <c r="N1299" s="347">
        <f t="shared" si="159"/>
        <v>50</v>
      </c>
      <c r="O1299" s="347">
        <f t="shared" si="159"/>
        <v>94.868934</v>
      </c>
    </row>
    <row r="1300" spans="2:15" s="340" customFormat="1" ht="12.75">
      <c r="B1300" s="345">
        <f t="shared" si="146"/>
        <v>39539</v>
      </c>
      <c r="C1300" s="338"/>
      <c r="D1300" s="339">
        <f t="shared" si="145"/>
        <v>50</v>
      </c>
      <c r="E1300" s="358">
        <f t="shared" si="145"/>
        <v>102.90872</v>
      </c>
      <c r="F1300" s="339"/>
      <c r="G1300" s="345">
        <f t="shared" si="156"/>
        <v>39539</v>
      </c>
      <c r="I1300" s="339">
        <f t="shared" si="154"/>
        <v>0</v>
      </c>
      <c r="J1300" s="347">
        <f t="shared" si="155"/>
        <v>0</v>
      </c>
      <c r="K1300" s="338"/>
      <c r="L1300" s="345">
        <f t="shared" si="158"/>
        <v>39539</v>
      </c>
      <c r="M1300" s="346"/>
      <c r="N1300" s="347">
        <f aca="true" t="shared" si="160" ref="N1300:O1302">+D1300+I1300</f>
        <v>50</v>
      </c>
      <c r="O1300" s="347">
        <f t="shared" si="160"/>
        <v>102.90872</v>
      </c>
    </row>
    <row r="1301" spans="2:15" s="340" customFormat="1" ht="12.75">
      <c r="B1301" s="345">
        <f t="shared" si="146"/>
        <v>39569</v>
      </c>
      <c r="C1301" s="338"/>
      <c r="D1301" s="339">
        <f aca="true" t="shared" si="161" ref="D1301:E1320">+D358</f>
        <v>50</v>
      </c>
      <c r="E1301" s="358">
        <f t="shared" si="161"/>
        <v>103.20787</v>
      </c>
      <c r="F1301" s="339"/>
      <c r="G1301" s="345">
        <f t="shared" si="156"/>
        <v>39569</v>
      </c>
      <c r="I1301" s="339">
        <f t="shared" si="154"/>
        <v>0</v>
      </c>
      <c r="J1301" s="347">
        <f t="shared" si="155"/>
        <v>0</v>
      </c>
      <c r="K1301" s="338"/>
      <c r="L1301" s="345">
        <f t="shared" si="158"/>
        <v>39569</v>
      </c>
      <c r="M1301" s="346"/>
      <c r="N1301" s="347">
        <f t="shared" si="160"/>
        <v>50</v>
      </c>
      <c r="O1301" s="347">
        <f t="shared" si="160"/>
        <v>103.20787</v>
      </c>
    </row>
    <row r="1302" spans="2:15" s="340" customFormat="1" ht="12.75">
      <c r="B1302" s="345">
        <f t="shared" si="146"/>
        <v>39600</v>
      </c>
      <c r="C1302" s="338"/>
      <c r="D1302" s="339">
        <f t="shared" si="161"/>
        <v>50</v>
      </c>
      <c r="E1302" s="358">
        <f t="shared" si="161"/>
        <v>104.546376</v>
      </c>
      <c r="F1302" s="339"/>
      <c r="G1302" s="345">
        <f t="shared" si="156"/>
        <v>39600</v>
      </c>
      <c r="I1302" s="339">
        <f t="shared" si="154"/>
        <v>0</v>
      </c>
      <c r="J1302" s="347">
        <f t="shared" si="155"/>
        <v>0</v>
      </c>
      <c r="K1302" s="338"/>
      <c r="L1302" s="345">
        <f t="shared" si="158"/>
        <v>39600</v>
      </c>
      <c r="M1302" s="346"/>
      <c r="N1302" s="347">
        <f t="shared" si="160"/>
        <v>50</v>
      </c>
      <c r="O1302" s="347">
        <f t="shared" si="160"/>
        <v>104.546376</v>
      </c>
    </row>
    <row r="1303" spans="2:15" s="340" customFormat="1" ht="12.75">
      <c r="B1303" s="345">
        <f t="shared" si="146"/>
        <v>39630</v>
      </c>
      <c r="C1303" s="338"/>
      <c r="D1303" s="339">
        <f t="shared" si="161"/>
        <v>50</v>
      </c>
      <c r="E1303" s="358">
        <f t="shared" si="161"/>
        <v>115.167225</v>
      </c>
      <c r="F1303" s="339"/>
      <c r="G1303" s="345">
        <f t="shared" si="156"/>
        <v>39630</v>
      </c>
      <c r="I1303" s="339">
        <f t="shared" si="154"/>
        <v>0</v>
      </c>
      <c r="J1303" s="347">
        <f t="shared" si="155"/>
        <v>0</v>
      </c>
      <c r="K1303" s="338"/>
      <c r="L1303" s="345">
        <f t="shared" si="158"/>
        <v>39630</v>
      </c>
      <c r="M1303" s="346"/>
      <c r="N1303" s="347">
        <f aca="true" t="shared" si="162" ref="N1303:O1305">+D1303+I1303</f>
        <v>50</v>
      </c>
      <c r="O1303" s="347">
        <f t="shared" si="162"/>
        <v>115.167225</v>
      </c>
    </row>
    <row r="1304" spans="2:15" s="340" customFormat="1" ht="12.75">
      <c r="B1304" s="345">
        <f t="shared" si="146"/>
        <v>39661</v>
      </c>
      <c r="C1304" s="338"/>
      <c r="D1304" s="339">
        <f t="shared" si="161"/>
        <v>50</v>
      </c>
      <c r="E1304" s="358">
        <f t="shared" si="161"/>
        <v>116.359675</v>
      </c>
      <c r="F1304" s="339"/>
      <c r="G1304" s="345">
        <f t="shared" si="156"/>
        <v>39661</v>
      </c>
      <c r="I1304" s="339">
        <f t="shared" si="154"/>
        <v>0</v>
      </c>
      <c r="J1304" s="347">
        <f t="shared" si="155"/>
        <v>0</v>
      </c>
      <c r="K1304" s="338"/>
      <c r="L1304" s="345">
        <f t="shared" si="158"/>
        <v>39661</v>
      </c>
      <c r="M1304" s="346"/>
      <c r="N1304" s="347">
        <f t="shared" si="162"/>
        <v>50</v>
      </c>
      <c r="O1304" s="347">
        <f t="shared" si="162"/>
        <v>116.359675</v>
      </c>
    </row>
    <row r="1305" spans="2:15" s="340" customFormat="1" ht="12.75">
      <c r="B1305" s="345">
        <f t="shared" si="146"/>
        <v>39692</v>
      </c>
      <c r="C1305" s="338"/>
      <c r="D1305" s="339">
        <f t="shared" si="161"/>
        <v>50</v>
      </c>
      <c r="E1305" s="358">
        <f t="shared" si="161"/>
        <v>108.195949</v>
      </c>
      <c r="F1305" s="339"/>
      <c r="G1305" s="345">
        <f t="shared" si="156"/>
        <v>39692</v>
      </c>
      <c r="I1305" s="339">
        <f t="shared" si="154"/>
        <v>0</v>
      </c>
      <c r="J1305" s="347">
        <f t="shared" si="155"/>
        <v>0</v>
      </c>
      <c r="K1305" s="338"/>
      <c r="L1305" s="345">
        <f t="shared" si="158"/>
        <v>39692</v>
      </c>
      <c r="M1305" s="346"/>
      <c r="N1305" s="347">
        <f t="shared" si="162"/>
        <v>50</v>
      </c>
      <c r="O1305" s="347">
        <f t="shared" si="162"/>
        <v>108.195949</v>
      </c>
    </row>
    <row r="1306" spans="2:15" s="340" customFormat="1" ht="12.75">
      <c r="B1306" s="345">
        <f t="shared" si="146"/>
        <v>39722</v>
      </c>
      <c r="C1306" s="338"/>
      <c r="D1306" s="339">
        <f t="shared" si="161"/>
        <v>50</v>
      </c>
      <c r="E1306" s="358">
        <f t="shared" si="161"/>
        <v>113.853689</v>
      </c>
      <c r="F1306" s="339"/>
      <c r="G1306" s="345">
        <f t="shared" si="156"/>
        <v>39722</v>
      </c>
      <c r="I1306" s="339">
        <f t="shared" si="154"/>
        <v>0</v>
      </c>
      <c r="J1306" s="347">
        <f t="shared" si="155"/>
        <v>0</v>
      </c>
      <c r="K1306" s="338"/>
      <c r="L1306" s="345">
        <f aca="true" t="shared" si="163" ref="L1306:L1311">+B1306</f>
        <v>39722</v>
      </c>
      <c r="M1306" s="346"/>
      <c r="N1306" s="347">
        <f aca="true" t="shared" si="164" ref="N1306:O1308">+D1306+I1306</f>
        <v>50</v>
      </c>
      <c r="O1306" s="347">
        <f t="shared" si="164"/>
        <v>113.853689</v>
      </c>
    </row>
    <row r="1307" spans="2:15" s="340" customFormat="1" ht="12.75">
      <c r="B1307" s="345">
        <f t="shared" si="146"/>
        <v>39753</v>
      </c>
      <c r="C1307" s="338"/>
      <c r="D1307" s="339">
        <f t="shared" si="161"/>
        <v>50</v>
      </c>
      <c r="E1307" s="358">
        <f t="shared" si="161"/>
        <v>115.012999</v>
      </c>
      <c r="F1307" s="339"/>
      <c r="G1307" s="345">
        <f t="shared" si="156"/>
        <v>39753</v>
      </c>
      <c r="I1307" s="339">
        <f t="shared" si="154"/>
        <v>0</v>
      </c>
      <c r="J1307" s="347">
        <f t="shared" si="155"/>
        <v>0</v>
      </c>
      <c r="K1307" s="338"/>
      <c r="L1307" s="345">
        <f t="shared" si="163"/>
        <v>39753</v>
      </c>
      <c r="M1307" s="346"/>
      <c r="N1307" s="347">
        <f t="shared" si="164"/>
        <v>50</v>
      </c>
      <c r="O1307" s="347">
        <f t="shared" si="164"/>
        <v>115.012999</v>
      </c>
    </row>
    <row r="1308" spans="2:15" s="340" customFormat="1" ht="12.75">
      <c r="B1308" s="345">
        <f t="shared" si="146"/>
        <v>39783</v>
      </c>
      <c r="C1308" s="338"/>
      <c r="D1308" s="339">
        <f t="shared" si="161"/>
        <v>50</v>
      </c>
      <c r="E1308" s="358">
        <f t="shared" si="161"/>
        <v>106</v>
      </c>
      <c r="F1308" s="339"/>
      <c r="G1308" s="345">
        <f t="shared" si="156"/>
        <v>39783</v>
      </c>
      <c r="I1308" s="339">
        <f t="shared" si="154"/>
        <v>0</v>
      </c>
      <c r="J1308" s="347">
        <f t="shared" si="155"/>
        <v>0</v>
      </c>
      <c r="K1308" s="338"/>
      <c r="L1308" s="345">
        <f t="shared" si="163"/>
        <v>39783</v>
      </c>
      <c r="M1308" s="346"/>
      <c r="N1308" s="347">
        <f t="shared" si="164"/>
        <v>50</v>
      </c>
      <c r="O1308" s="347">
        <f t="shared" si="164"/>
        <v>106</v>
      </c>
    </row>
    <row r="1309" spans="2:15" s="340" customFormat="1" ht="12.75">
      <c r="B1309" s="345">
        <f t="shared" si="146"/>
        <v>39814</v>
      </c>
      <c r="C1309" s="338"/>
      <c r="D1309" s="339">
        <f t="shared" si="161"/>
        <v>50</v>
      </c>
      <c r="E1309" s="358">
        <f t="shared" si="161"/>
        <v>106.81967</v>
      </c>
      <c r="F1309" s="339"/>
      <c r="G1309" s="345">
        <f t="shared" si="156"/>
        <v>39814</v>
      </c>
      <c r="I1309" s="339">
        <f t="shared" si="154"/>
        <v>0</v>
      </c>
      <c r="J1309" s="347">
        <f t="shared" si="155"/>
        <v>0</v>
      </c>
      <c r="K1309" s="338"/>
      <c r="L1309" s="345">
        <f t="shared" si="163"/>
        <v>39814</v>
      </c>
      <c r="M1309" s="346"/>
      <c r="N1309" s="347">
        <f aca="true" t="shared" si="165" ref="N1309:O1311">+D1309+I1309</f>
        <v>50</v>
      </c>
      <c r="O1309" s="347">
        <f t="shared" si="165"/>
        <v>106.81967</v>
      </c>
    </row>
    <row r="1310" spans="2:15" s="340" customFormat="1" ht="12.75">
      <c r="B1310" s="345">
        <f t="shared" si="146"/>
        <v>39845</v>
      </c>
      <c r="C1310" s="338"/>
      <c r="D1310" s="339">
        <f t="shared" si="161"/>
        <v>50</v>
      </c>
      <c r="E1310" s="358">
        <f t="shared" si="161"/>
        <v>107.362036</v>
      </c>
      <c r="F1310" s="339"/>
      <c r="G1310" s="345">
        <f t="shared" si="156"/>
        <v>39845</v>
      </c>
      <c r="I1310" s="339">
        <f t="shared" si="154"/>
        <v>0</v>
      </c>
      <c r="J1310" s="347">
        <f t="shared" si="155"/>
        <v>0</v>
      </c>
      <c r="K1310" s="338"/>
      <c r="L1310" s="345">
        <f t="shared" si="163"/>
        <v>39845</v>
      </c>
      <c r="M1310" s="346"/>
      <c r="N1310" s="347">
        <f t="shared" si="165"/>
        <v>50</v>
      </c>
      <c r="O1310" s="347">
        <f t="shared" si="165"/>
        <v>107.362036</v>
      </c>
    </row>
    <row r="1311" spans="2:15" s="340" customFormat="1" ht="12.75">
      <c r="B1311" s="345">
        <f t="shared" si="146"/>
        <v>39873</v>
      </c>
      <c r="C1311" s="338"/>
      <c r="D1311" s="339">
        <f t="shared" si="161"/>
        <v>50</v>
      </c>
      <c r="E1311" s="358">
        <f t="shared" si="161"/>
        <v>107.504409</v>
      </c>
      <c r="F1311" s="339"/>
      <c r="G1311" s="345">
        <f t="shared" si="156"/>
        <v>39873</v>
      </c>
      <c r="I1311" s="339">
        <f t="shared" si="154"/>
        <v>0</v>
      </c>
      <c r="J1311" s="347">
        <f t="shared" si="155"/>
        <v>0</v>
      </c>
      <c r="K1311" s="338"/>
      <c r="L1311" s="345">
        <f t="shared" si="163"/>
        <v>39873</v>
      </c>
      <c r="M1311" s="346"/>
      <c r="N1311" s="347">
        <f t="shared" si="165"/>
        <v>50</v>
      </c>
      <c r="O1311" s="347">
        <f t="shared" si="165"/>
        <v>107.504409</v>
      </c>
    </row>
    <row r="1312" spans="2:15" s="340" customFormat="1" ht="12.75">
      <c r="B1312" s="345">
        <f t="shared" si="146"/>
        <v>39904</v>
      </c>
      <c r="C1312" s="338"/>
      <c r="D1312" s="339">
        <f t="shared" si="161"/>
        <v>50</v>
      </c>
      <c r="E1312" s="358">
        <f t="shared" si="161"/>
        <v>91.275314</v>
      </c>
      <c r="F1312" s="339"/>
      <c r="G1312" s="345">
        <f t="shared" si="156"/>
        <v>39904</v>
      </c>
      <c r="I1312" s="339">
        <f t="shared" si="154"/>
        <v>0</v>
      </c>
      <c r="J1312" s="347">
        <f t="shared" si="155"/>
        <v>0</v>
      </c>
      <c r="K1312" s="338"/>
      <c r="L1312" s="345">
        <f aca="true" t="shared" si="166" ref="L1312:L1317">+B1312</f>
        <v>39904</v>
      </c>
      <c r="M1312" s="346"/>
      <c r="N1312" s="347">
        <f aca="true" t="shared" si="167" ref="N1312:O1314">+D1312+I1312</f>
        <v>50</v>
      </c>
      <c r="O1312" s="347">
        <f t="shared" si="167"/>
        <v>91.275314</v>
      </c>
    </row>
    <row r="1313" spans="2:15" s="340" customFormat="1" ht="12.75">
      <c r="B1313" s="345">
        <f t="shared" si="146"/>
        <v>39934</v>
      </c>
      <c r="C1313" s="338"/>
      <c r="D1313" s="339">
        <f t="shared" si="161"/>
        <v>50</v>
      </c>
      <c r="E1313" s="358">
        <f t="shared" si="161"/>
        <v>91.581983</v>
      </c>
      <c r="F1313" s="339"/>
      <c r="G1313" s="345">
        <f t="shared" si="156"/>
        <v>39934</v>
      </c>
      <c r="I1313" s="339">
        <f t="shared" si="154"/>
        <v>0</v>
      </c>
      <c r="J1313" s="347">
        <f t="shared" si="155"/>
        <v>0</v>
      </c>
      <c r="K1313" s="338"/>
      <c r="L1313" s="345">
        <f t="shared" si="166"/>
        <v>39934</v>
      </c>
      <c r="M1313" s="346"/>
      <c r="N1313" s="347">
        <f t="shared" si="167"/>
        <v>50</v>
      </c>
      <c r="O1313" s="347">
        <f t="shared" si="167"/>
        <v>91.581983</v>
      </c>
    </row>
    <row r="1314" spans="2:15" s="340" customFormat="1" ht="12.75">
      <c r="B1314" s="345">
        <f aca="true" t="shared" si="168" ref="B1314:B1345">+B1176</f>
        <v>39965</v>
      </c>
      <c r="C1314" s="338"/>
      <c r="D1314" s="339">
        <f t="shared" si="161"/>
        <v>50</v>
      </c>
      <c r="E1314" s="358">
        <f t="shared" si="161"/>
        <v>91.740029</v>
      </c>
      <c r="F1314" s="339"/>
      <c r="G1314" s="345">
        <f t="shared" si="156"/>
        <v>39965</v>
      </c>
      <c r="I1314" s="339">
        <f t="shared" si="154"/>
        <v>0</v>
      </c>
      <c r="J1314" s="347">
        <f t="shared" si="155"/>
        <v>0</v>
      </c>
      <c r="K1314" s="338"/>
      <c r="L1314" s="345">
        <f t="shared" si="166"/>
        <v>39965</v>
      </c>
      <c r="M1314" s="346"/>
      <c r="N1314" s="347">
        <f t="shared" si="167"/>
        <v>50</v>
      </c>
      <c r="O1314" s="347">
        <f t="shared" si="167"/>
        <v>91.740029</v>
      </c>
    </row>
    <row r="1315" spans="2:15" s="340" customFormat="1" ht="12.75">
      <c r="B1315" s="345">
        <f t="shared" si="168"/>
        <v>39995</v>
      </c>
      <c r="C1315" s="338"/>
      <c r="D1315" s="339">
        <f t="shared" si="161"/>
        <v>50</v>
      </c>
      <c r="E1315" s="358">
        <f t="shared" si="161"/>
        <v>91.718664</v>
      </c>
      <c r="F1315" s="339"/>
      <c r="G1315" s="345">
        <f t="shared" si="156"/>
        <v>39995</v>
      </c>
      <c r="I1315" s="339">
        <f t="shared" si="154"/>
        <v>0</v>
      </c>
      <c r="J1315" s="347">
        <f t="shared" si="155"/>
        <v>0</v>
      </c>
      <c r="K1315" s="338"/>
      <c r="L1315" s="345">
        <f t="shared" si="166"/>
        <v>39995</v>
      </c>
      <c r="M1315" s="346"/>
      <c r="N1315" s="347">
        <f aca="true" t="shared" si="169" ref="N1315:O1317">+D1315+I1315</f>
        <v>50</v>
      </c>
      <c r="O1315" s="347">
        <f t="shared" si="169"/>
        <v>91.718664</v>
      </c>
    </row>
    <row r="1316" spans="2:15" s="340" customFormat="1" ht="12.75">
      <c r="B1316" s="345">
        <f t="shared" si="168"/>
        <v>40026</v>
      </c>
      <c r="C1316" s="338"/>
      <c r="D1316" s="339">
        <f t="shared" si="161"/>
        <v>50</v>
      </c>
      <c r="E1316" s="358">
        <f t="shared" si="161"/>
        <v>91.875925</v>
      </c>
      <c r="F1316" s="339"/>
      <c r="G1316" s="345">
        <f t="shared" si="156"/>
        <v>40026</v>
      </c>
      <c r="I1316" s="339">
        <f t="shared" si="154"/>
        <v>0</v>
      </c>
      <c r="J1316" s="347">
        <f t="shared" si="155"/>
        <v>0</v>
      </c>
      <c r="K1316" s="338"/>
      <c r="L1316" s="345">
        <f t="shared" si="166"/>
        <v>40026</v>
      </c>
      <c r="M1316" s="346"/>
      <c r="N1316" s="347">
        <f t="shared" si="169"/>
        <v>50</v>
      </c>
      <c r="O1316" s="347">
        <f t="shared" si="169"/>
        <v>91.875925</v>
      </c>
    </row>
    <row r="1317" spans="2:15" s="340" customFormat="1" ht="12.75">
      <c r="B1317" s="345">
        <f t="shared" si="168"/>
        <v>40057</v>
      </c>
      <c r="C1317" s="338"/>
      <c r="D1317" s="339">
        <f t="shared" si="161"/>
        <v>50</v>
      </c>
      <c r="E1317" s="358">
        <f t="shared" si="161"/>
        <v>91.929053</v>
      </c>
      <c r="F1317" s="339"/>
      <c r="G1317" s="345">
        <f t="shared" si="156"/>
        <v>40057</v>
      </c>
      <c r="H1317" s="339"/>
      <c r="I1317" s="339">
        <f t="shared" si="154"/>
        <v>0</v>
      </c>
      <c r="J1317" s="347">
        <f t="shared" si="155"/>
        <v>0</v>
      </c>
      <c r="K1317" s="338"/>
      <c r="L1317" s="345">
        <f t="shared" si="166"/>
        <v>40057</v>
      </c>
      <c r="M1317" s="346"/>
      <c r="N1317" s="347">
        <f t="shared" si="169"/>
        <v>50</v>
      </c>
      <c r="O1317" s="347">
        <f t="shared" si="169"/>
        <v>91.929053</v>
      </c>
    </row>
    <row r="1318" spans="2:15" s="340" customFormat="1" ht="12.75">
      <c r="B1318" s="345">
        <f t="shared" si="168"/>
        <v>40087</v>
      </c>
      <c r="C1318" s="338"/>
      <c r="D1318" s="339">
        <f t="shared" si="161"/>
        <v>50</v>
      </c>
      <c r="E1318" s="358">
        <f t="shared" si="161"/>
        <v>92.507214</v>
      </c>
      <c r="F1318" s="339"/>
      <c r="G1318" s="345">
        <f t="shared" si="156"/>
        <v>40087</v>
      </c>
      <c r="H1318" s="339"/>
      <c r="I1318" s="339">
        <f t="shared" si="154"/>
        <v>0</v>
      </c>
      <c r="J1318" s="347">
        <f t="shared" si="155"/>
        <v>0</v>
      </c>
      <c r="K1318" s="338"/>
      <c r="L1318" s="345">
        <f aca="true" t="shared" si="170" ref="L1318:L1323">+B1318</f>
        <v>40087</v>
      </c>
      <c r="M1318" s="346"/>
      <c r="N1318" s="347">
        <f aca="true" t="shared" si="171" ref="N1318:O1320">+D1318+I1318</f>
        <v>50</v>
      </c>
      <c r="O1318" s="347">
        <f t="shared" si="171"/>
        <v>92.507214</v>
      </c>
    </row>
    <row r="1319" spans="2:15" s="340" customFormat="1" ht="12.75">
      <c r="B1319" s="345">
        <f t="shared" si="168"/>
        <v>40118</v>
      </c>
      <c r="C1319" s="338"/>
      <c r="D1319" s="339">
        <f t="shared" si="161"/>
        <v>50</v>
      </c>
      <c r="E1319" s="358">
        <f t="shared" si="161"/>
        <v>92.669436</v>
      </c>
      <c r="F1319" s="339"/>
      <c r="G1319" s="345">
        <f t="shared" si="156"/>
        <v>40118</v>
      </c>
      <c r="H1319" s="339"/>
      <c r="I1319" s="339">
        <f t="shared" si="154"/>
        <v>0</v>
      </c>
      <c r="J1319" s="347">
        <f t="shared" si="155"/>
        <v>0</v>
      </c>
      <c r="K1319" s="338"/>
      <c r="L1319" s="345">
        <f t="shared" si="170"/>
        <v>40118</v>
      </c>
      <c r="M1319" s="346"/>
      <c r="N1319" s="347">
        <f t="shared" si="171"/>
        <v>50</v>
      </c>
      <c r="O1319" s="347">
        <f t="shared" si="171"/>
        <v>92.669436</v>
      </c>
    </row>
    <row r="1320" spans="2:15" s="340" customFormat="1" ht="12.75">
      <c r="B1320" s="345">
        <f t="shared" si="168"/>
        <v>40148</v>
      </c>
      <c r="C1320" s="338"/>
      <c r="D1320" s="339">
        <f t="shared" si="161"/>
        <v>50</v>
      </c>
      <c r="E1320" s="358">
        <f t="shared" si="161"/>
        <v>71.720468</v>
      </c>
      <c r="F1320" s="339"/>
      <c r="G1320" s="345">
        <f t="shared" si="156"/>
        <v>40148</v>
      </c>
      <c r="H1320" s="339"/>
      <c r="I1320" s="339">
        <f t="shared" si="154"/>
        <v>0</v>
      </c>
      <c r="J1320" s="347">
        <f t="shared" si="155"/>
        <v>0</v>
      </c>
      <c r="K1320" s="338"/>
      <c r="L1320" s="345">
        <f t="shared" si="170"/>
        <v>40148</v>
      </c>
      <c r="M1320" s="346"/>
      <c r="N1320" s="347">
        <f t="shared" si="171"/>
        <v>50</v>
      </c>
      <c r="O1320" s="347">
        <f t="shared" si="171"/>
        <v>71.720468</v>
      </c>
    </row>
    <row r="1321" spans="2:15" s="340" customFormat="1" ht="12.75">
      <c r="B1321" s="345">
        <f t="shared" si="168"/>
        <v>40179</v>
      </c>
      <c r="C1321" s="338"/>
      <c r="D1321" s="339">
        <f aca="true" t="shared" si="172" ref="D1321:E1340">+D378</f>
        <v>50</v>
      </c>
      <c r="E1321" s="358">
        <f t="shared" si="172"/>
        <v>71.720468</v>
      </c>
      <c r="F1321" s="339"/>
      <c r="G1321" s="345">
        <f t="shared" si="156"/>
        <v>40179</v>
      </c>
      <c r="H1321" s="339"/>
      <c r="I1321" s="339">
        <f t="shared" si="154"/>
        <v>0</v>
      </c>
      <c r="J1321" s="347">
        <f t="shared" si="155"/>
        <v>0</v>
      </c>
      <c r="K1321" s="338"/>
      <c r="L1321" s="345">
        <f t="shared" si="170"/>
        <v>40179</v>
      </c>
      <c r="M1321" s="346"/>
      <c r="N1321" s="347">
        <f aca="true" t="shared" si="173" ref="N1321:O1323">+D1321+I1321</f>
        <v>50</v>
      </c>
      <c r="O1321" s="347">
        <f t="shared" si="173"/>
        <v>71.720468</v>
      </c>
    </row>
    <row r="1322" spans="2:15" s="340" customFormat="1" ht="12.75">
      <c r="B1322" s="345">
        <f t="shared" si="168"/>
        <v>40210</v>
      </c>
      <c r="C1322" s="338"/>
      <c r="D1322" s="339">
        <f t="shared" si="172"/>
        <v>49</v>
      </c>
      <c r="E1322" s="358">
        <f t="shared" si="172"/>
        <v>71.854036</v>
      </c>
      <c r="F1322" s="339"/>
      <c r="G1322" s="345">
        <f t="shared" si="156"/>
        <v>40210</v>
      </c>
      <c r="H1322" s="339"/>
      <c r="I1322" s="339">
        <f t="shared" si="154"/>
        <v>0</v>
      </c>
      <c r="J1322" s="347">
        <f t="shared" si="155"/>
        <v>0</v>
      </c>
      <c r="K1322" s="338"/>
      <c r="L1322" s="345">
        <f t="shared" si="170"/>
        <v>40210</v>
      </c>
      <c r="M1322" s="346"/>
      <c r="N1322" s="347">
        <f t="shared" si="173"/>
        <v>49</v>
      </c>
      <c r="O1322" s="347">
        <f t="shared" si="173"/>
        <v>71.854036</v>
      </c>
    </row>
    <row r="1323" spans="2:15" s="340" customFormat="1" ht="12.75">
      <c r="B1323" s="345">
        <f t="shared" si="168"/>
        <v>40238</v>
      </c>
      <c r="C1323" s="338"/>
      <c r="D1323" s="339">
        <f t="shared" si="172"/>
        <v>49</v>
      </c>
      <c r="E1323" s="358">
        <f t="shared" si="172"/>
        <v>71.780548</v>
      </c>
      <c r="F1323" s="339"/>
      <c r="G1323" s="345">
        <f t="shared" si="156"/>
        <v>40238</v>
      </c>
      <c r="H1323" s="339"/>
      <c r="I1323" s="339">
        <f t="shared" si="154"/>
        <v>0</v>
      </c>
      <c r="J1323" s="347">
        <f t="shared" si="155"/>
        <v>0</v>
      </c>
      <c r="K1323" s="338"/>
      <c r="L1323" s="345">
        <f t="shared" si="170"/>
        <v>40238</v>
      </c>
      <c r="M1323" s="346"/>
      <c r="N1323" s="347">
        <f t="shared" si="173"/>
        <v>49</v>
      </c>
      <c r="O1323" s="347">
        <f t="shared" si="173"/>
        <v>71.780548</v>
      </c>
    </row>
    <row r="1324" spans="2:15" s="340" customFormat="1" ht="12.75">
      <c r="B1324" s="345">
        <f t="shared" si="168"/>
        <v>40269</v>
      </c>
      <c r="C1324" s="338"/>
      <c r="D1324" s="339">
        <f t="shared" si="172"/>
        <v>49</v>
      </c>
      <c r="E1324" s="358">
        <f t="shared" si="172"/>
        <v>71.482618</v>
      </c>
      <c r="F1324" s="339"/>
      <c r="G1324" s="345">
        <f t="shared" si="156"/>
        <v>40269</v>
      </c>
      <c r="H1324" s="339"/>
      <c r="I1324" s="339">
        <f t="shared" si="154"/>
        <v>0</v>
      </c>
      <c r="J1324" s="347">
        <f t="shared" si="155"/>
        <v>0</v>
      </c>
      <c r="K1324" s="338"/>
      <c r="L1324" s="345">
        <f aca="true" t="shared" si="174" ref="L1324:L1332">+B1324</f>
        <v>40269</v>
      </c>
      <c r="M1324" s="346"/>
      <c r="N1324" s="347">
        <f aca="true" t="shared" si="175" ref="N1324:O1329">+D1324+I1324</f>
        <v>49</v>
      </c>
      <c r="O1324" s="347">
        <f t="shared" si="175"/>
        <v>71.482618</v>
      </c>
    </row>
    <row r="1325" spans="2:15" s="340" customFormat="1" ht="12.75">
      <c r="B1325" s="345">
        <f t="shared" si="168"/>
        <v>40299</v>
      </c>
      <c r="C1325" s="338"/>
      <c r="D1325" s="339">
        <f t="shared" si="172"/>
        <v>49</v>
      </c>
      <c r="E1325" s="358">
        <f t="shared" si="172"/>
        <v>71.577756</v>
      </c>
      <c r="F1325" s="339"/>
      <c r="G1325" s="345">
        <f t="shared" si="156"/>
        <v>40299</v>
      </c>
      <c r="H1325" s="339"/>
      <c r="I1325" s="339">
        <f aca="true" t="shared" si="176" ref="I1325:I1356">+D798</f>
        <v>0</v>
      </c>
      <c r="J1325" s="347">
        <f aca="true" t="shared" si="177" ref="J1325:J1356">+E798</f>
        <v>0</v>
      </c>
      <c r="K1325" s="338"/>
      <c r="L1325" s="345">
        <f t="shared" si="174"/>
        <v>40299</v>
      </c>
      <c r="M1325" s="346"/>
      <c r="N1325" s="347">
        <f t="shared" si="175"/>
        <v>49</v>
      </c>
      <c r="O1325" s="347">
        <f t="shared" si="175"/>
        <v>71.577756</v>
      </c>
    </row>
    <row r="1326" spans="2:15" s="340" customFormat="1" ht="12.75">
      <c r="B1326" s="345">
        <f t="shared" si="168"/>
        <v>40330</v>
      </c>
      <c r="C1326" s="338"/>
      <c r="D1326" s="339">
        <f t="shared" si="172"/>
        <v>49</v>
      </c>
      <c r="E1326" s="358">
        <f t="shared" si="172"/>
        <v>71.708114</v>
      </c>
      <c r="F1326" s="339"/>
      <c r="G1326" s="345">
        <f aca="true" t="shared" si="178" ref="G1326:G1357">+B799</f>
        <v>40330</v>
      </c>
      <c r="H1326" s="339"/>
      <c r="I1326" s="339">
        <f t="shared" si="176"/>
        <v>0</v>
      </c>
      <c r="J1326" s="347">
        <f t="shared" si="177"/>
        <v>0</v>
      </c>
      <c r="K1326" s="338"/>
      <c r="L1326" s="345">
        <f t="shared" si="174"/>
        <v>40330</v>
      </c>
      <c r="M1326" s="346"/>
      <c r="N1326" s="347">
        <f t="shared" si="175"/>
        <v>49</v>
      </c>
      <c r="O1326" s="347">
        <f t="shared" si="175"/>
        <v>71.708114</v>
      </c>
    </row>
    <row r="1327" spans="2:15" s="340" customFormat="1" ht="12.75">
      <c r="B1327" s="345">
        <f t="shared" si="168"/>
        <v>40360</v>
      </c>
      <c r="C1327" s="338"/>
      <c r="D1327" s="339">
        <f t="shared" si="172"/>
        <v>49</v>
      </c>
      <c r="E1327" s="358">
        <f t="shared" si="172"/>
        <v>71.858429</v>
      </c>
      <c r="F1327" s="339"/>
      <c r="G1327" s="345">
        <f t="shared" si="178"/>
        <v>40360</v>
      </c>
      <c r="H1327" s="339"/>
      <c r="I1327" s="339">
        <f t="shared" si="176"/>
        <v>0</v>
      </c>
      <c r="J1327" s="347">
        <f t="shared" si="177"/>
        <v>0</v>
      </c>
      <c r="K1327" s="338"/>
      <c r="L1327" s="345">
        <f t="shared" si="174"/>
        <v>40360</v>
      </c>
      <c r="M1327" s="346"/>
      <c r="N1327" s="347">
        <f t="shared" si="175"/>
        <v>49</v>
      </c>
      <c r="O1327" s="347">
        <f t="shared" si="175"/>
        <v>71.858429</v>
      </c>
    </row>
    <row r="1328" spans="2:15" s="340" customFormat="1" ht="12.75">
      <c r="B1328" s="345">
        <f t="shared" si="168"/>
        <v>40391</v>
      </c>
      <c r="C1328" s="338"/>
      <c r="D1328" s="339">
        <f t="shared" si="172"/>
        <v>50</v>
      </c>
      <c r="E1328" s="358">
        <f t="shared" si="172"/>
        <v>74.529305</v>
      </c>
      <c r="F1328" s="339"/>
      <c r="G1328" s="345">
        <f t="shared" si="178"/>
        <v>40391</v>
      </c>
      <c r="H1328" s="339"/>
      <c r="I1328" s="339">
        <f t="shared" si="176"/>
        <v>0</v>
      </c>
      <c r="J1328" s="347">
        <f t="shared" si="177"/>
        <v>0</v>
      </c>
      <c r="K1328" s="338"/>
      <c r="L1328" s="345">
        <f t="shared" si="174"/>
        <v>40391</v>
      </c>
      <c r="M1328" s="346"/>
      <c r="N1328" s="347">
        <f t="shared" si="175"/>
        <v>50</v>
      </c>
      <c r="O1328" s="347">
        <f t="shared" si="175"/>
        <v>74.529305</v>
      </c>
    </row>
    <row r="1329" spans="2:15" s="340" customFormat="1" ht="12.75">
      <c r="B1329" s="345">
        <f t="shared" si="168"/>
        <v>40422</v>
      </c>
      <c r="C1329" s="338"/>
      <c r="D1329" s="339">
        <f t="shared" si="172"/>
        <v>50</v>
      </c>
      <c r="E1329" s="358">
        <f t="shared" si="172"/>
        <v>74.742771</v>
      </c>
      <c r="F1329" s="339"/>
      <c r="G1329" s="345">
        <f t="shared" si="178"/>
        <v>40422</v>
      </c>
      <c r="H1329" s="339"/>
      <c r="I1329" s="339">
        <f t="shared" si="176"/>
        <v>0</v>
      </c>
      <c r="J1329" s="347">
        <f t="shared" si="177"/>
        <v>0</v>
      </c>
      <c r="K1329" s="338"/>
      <c r="L1329" s="345">
        <f t="shared" si="174"/>
        <v>40422</v>
      </c>
      <c r="M1329" s="346"/>
      <c r="N1329" s="347">
        <f t="shared" si="175"/>
        <v>50</v>
      </c>
      <c r="O1329" s="347">
        <f t="shared" si="175"/>
        <v>74.742771</v>
      </c>
    </row>
    <row r="1330" spans="2:15" s="340" customFormat="1" ht="12.75">
      <c r="B1330" s="345">
        <f t="shared" si="168"/>
        <v>40452</v>
      </c>
      <c r="C1330" s="338"/>
      <c r="D1330" s="339">
        <f t="shared" si="172"/>
        <v>50</v>
      </c>
      <c r="E1330" s="358">
        <f t="shared" si="172"/>
        <v>75.21389</v>
      </c>
      <c r="F1330" s="339"/>
      <c r="G1330" s="345">
        <f t="shared" si="178"/>
        <v>40452</v>
      </c>
      <c r="H1330" s="339"/>
      <c r="I1330" s="339">
        <f t="shared" si="176"/>
        <v>0</v>
      </c>
      <c r="J1330" s="347">
        <f t="shared" si="177"/>
        <v>0</v>
      </c>
      <c r="K1330" s="338"/>
      <c r="L1330" s="345">
        <f t="shared" si="174"/>
        <v>40452</v>
      </c>
      <c r="M1330" s="346"/>
      <c r="N1330" s="347">
        <f aca="true" t="shared" si="179" ref="N1330:O1332">+D1330+I1330</f>
        <v>50</v>
      </c>
      <c r="O1330" s="347">
        <f t="shared" si="179"/>
        <v>75.21389</v>
      </c>
    </row>
    <row r="1331" spans="2:15" s="340" customFormat="1" ht="12.75">
      <c r="B1331" s="345">
        <f t="shared" si="168"/>
        <v>40483</v>
      </c>
      <c r="C1331" s="338"/>
      <c r="D1331" s="339">
        <f t="shared" si="172"/>
        <v>50</v>
      </c>
      <c r="E1331" s="358">
        <f t="shared" si="172"/>
        <v>74.551674</v>
      </c>
      <c r="F1331" s="339"/>
      <c r="G1331" s="345">
        <f t="shared" si="178"/>
        <v>40483</v>
      </c>
      <c r="H1331" s="339"/>
      <c r="I1331" s="339">
        <f t="shared" si="176"/>
        <v>0</v>
      </c>
      <c r="J1331" s="347">
        <f t="shared" si="177"/>
        <v>0</v>
      </c>
      <c r="K1331" s="338"/>
      <c r="L1331" s="345">
        <f t="shared" si="174"/>
        <v>40483</v>
      </c>
      <c r="M1331" s="346"/>
      <c r="N1331" s="347">
        <f t="shared" si="179"/>
        <v>50</v>
      </c>
      <c r="O1331" s="347">
        <f t="shared" si="179"/>
        <v>74.551674</v>
      </c>
    </row>
    <row r="1332" spans="2:15" s="340" customFormat="1" ht="12.75">
      <c r="B1332" s="345">
        <f t="shared" si="168"/>
        <v>40513</v>
      </c>
      <c r="C1332" s="338"/>
      <c r="D1332" s="339">
        <f t="shared" si="172"/>
        <v>49</v>
      </c>
      <c r="E1332" s="358">
        <f t="shared" si="172"/>
        <v>60.150661</v>
      </c>
      <c r="F1332" s="339"/>
      <c r="G1332" s="345">
        <f t="shared" si="178"/>
        <v>40513</v>
      </c>
      <c r="H1332" s="339"/>
      <c r="I1332" s="339">
        <f t="shared" si="176"/>
        <v>0</v>
      </c>
      <c r="J1332" s="347">
        <f t="shared" si="177"/>
        <v>0</v>
      </c>
      <c r="K1332" s="338"/>
      <c r="L1332" s="345">
        <f t="shared" si="174"/>
        <v>40513</v>
      </c>
      <c r="M1332" s="346"/>
      <c r="N1332" s="347">
        <f t="shared" si="179"/>
        <v>49</v>
      </c>
      <c r="O1332" s="347">
        <f t="shared" si="179"/>
        <v>60.150661</v>
      </c>
    </row>
    <row r="1333" spans="2:15" s="340" customFormat="1" ht="12.75">
      <c r="B1333" s="345">
        <f t="shared" si="168"/>
        <v>40544</v>
      </c>
      <c r="C1333" s="338"/>
      <c r="D1333" s="339">
        <f t="shared" si="172"/>
        <v>49</v>
      </c>
      <c r="E1333" s="358">
        <f t="shared" si="172"/>
        <v>60.194718</v>
      </c>
      <c r="F1333" s="339"/>
      <c r="G1333" s="345">
        <f t="shared" si="178"/>
        <v>40544</v>
      </c>
      <c r="H1333" s="339"/>
      <c r="I1333" s="339">
        <f t="shared" si="176"/>
        <v>0</v>
      </c>
      <c r="J1333" s="347">
        <f t="shared" si="177"/>
        <v>0</v>
      </c>
      <c r="K1333" s="338"/>
      <c r="L1333" s="345">
        <f aca="true" t="shared" si="180" ref="L1333:L1338">+B1333</f>
        <v>40544</v>
      </c>
      <c r="M1333" s="346"/>
      <c r="N1333" s="347">
        <f aca="true" t="shared" si="181" ref="N1333:O1335">+D1333+I1333</f>
        <v>49</v>
      </c>
      <c r="O1333" s="347">
        <f t="shared" si="181"/>
        <v>60.194718</v>
      </c>
    </row>
    <row r="1334" spans="2:15" s="340" customFormat="1" ht="12.75">
      <c r="B1334" s="345">
        <f t="shared" si="168"/>
        <v>40575</v>
      </c>
      <c r="C1334" s="338"/>
      <c r="D1334" s="339">
        <f t="shared" si="172"/>
        <v>49</v>
      </c>
      <c r="E1334" s="358">
        <f t="shared" si="172"/>
        <v>60.287689</v>
      </c>
      <c r="F1334" s="339"/>
      <c r="G1334" s="345">
        <f t="shared" si="178"/>
        <v>40575</v>
      </c>
      <c r="H1334" s="339"/>
      <c r="I1334" s="339">
        <f t="shared" si="176"/>
        <v>0</v>
      </c>
      <c r="J1334" s="347">
        <f t="shared" si="177"/>
        <v>0</v>
      </c>
      <c r="K1334" s="338"/>
      <c r="L1334" s="345">
        <f t="shared" si="180"/>
        <v>40575</v>
      </c>
      <c r="M1334" s="346"/>
      <c r="N1334" s="347">
        <f t="shared" si="181"/>
        <v>49</v>
      </c>
      <c r="O1334" s="347">
        <f t="shared" si="181"/>
        <v>60.287689</v>
      </c>
    </row>
    <row r="1335" spans="2:15" s="340" customFormat="1" ht="12.75">
      <c r="B1335" s="345">
        <f t="shared" si="168"/>
        <v>40603</v>
      </c>
      <c r="C1335" s="338"/>
      <c r="D1335" s="339">
        <f t="shared" si="172"/>
        <v>49</v>
      </c>
      <c r="E1335" s="358">
        <f t="shared" si="172"/>
        <v>60.381017</v>
      </c>
      <c r="F1335" s="339"/>
      <c r="G1335" s="345">
        <f t="shared" si="178"/>
        <v>40603</v>
      </c>
      <c r="H1335" s="339"/>
      <c r="I1335" s="339">
        <f t="shared" si="176"/>
        <v>0</v>
      </c>
      <c r="J1335" s="347">
        <f t="shared" si="177"/>
        <v>0</v>
      </c>
      <c r="K1335" s="338"/>
      <c r="L1335" s="345">
        <f t="shared" si="180"/>
        <v>40603</v>
      </c>
      <c r="M1335" s="346"/>
      <c r="N1335" s="347">
        <f t="shared" si="181"/>
        <v>49</v>
      </c>
      <c r="O1335" s="347">
        <f t="shared" si="181"/>
        <v>60.381017</v>
      </c>
    </row>
    <row r="1336" spans="2:15" s="340" customFormat="1" ht="12.75">
      <c r="B1336" s="345">
        <f t="shared" si="168"/>
        <v>40634</v>
      </c>
      <c r="C1336" s="338"/>
      <c r="D1336" s="339">
        <f t="shared" si="172"/>
        <v>49</v>
      </c>
      <c r="E1336" s="358">
        <f t="shared" si="172"/>
        <v>62.432871</v>
      </c>
      <c r="F1336" s="339"/>
      <c r="G1336" s="345">
        <f t="shared" si="178"/>
        <v>40634</v>
      </c>
      <c r="H1336" s="339"/>
      <c r="I1336" s="339">
        <f t="shared" si="176"/>
        <v>0</v>
      </c>
      <c r="J1336" s="347">
        <f t="shared" si="177"/>
        <v>0</v>
      </c>
      <c r="K1336" s="338"/>
      <c r="L1336" s="345">
        <f t="shared" si="180"/>
        <v>40634</v>
      </c>
      <c r="M1336" s="346"/>
      <c r="N1336" s="347">
        <f aca="true" t="shared" si="182" ref="N1336:O1338">+D1336+I1336</f>
        <v>49</v>
      </c>
      <c r="O1336" s="347">
        <f t="shared" si="182"/>
        <v>62.432871</v>
      </c>
    </row>
    <row r="1337" spans="2:15" s="340" customFormat="1" ht="12.75">
      <c r="B1337" s="345">
        <f t="shared" si="168"/>
        <v>40664</v>
      </c>
      <c r="C1337" s="338"/>
      <c r="D1337" s="339">
        <f t="shared" si="172"/>
        <v>49</v>
      </c>
      <c r="E1337" s="358">
        <f t="shared" si="172"/>
        <v>62.679344</v>
      </c>
      <c r="F1337" s="339"/>
      <c r="G1337" s="345">
        <f t="shared" si="178"/>
        <v>40664</v>
      </c>
      <c r="H1337" s="339"/>
      <c r="I1337" s="339">
        <f t="shared" si="176"/>
        <v>0</v>
      </c>
      <c r="J1337" s="347">
        <f t="shared" si="177"/>
        <v>0</v>
      </c>
      <c r="K1337" s="338"/>
      <c r="L1337" s="345">
        <f t="shared" si="180"/>
        <v>40664</v>
      </c>
      <c r="M1337" s="346"/>
      <c r="N1337" s="347">
        <f t="shared" si="182"/>
        <v>49</v>
      </c>
      <c r="O1337" s="347">
        <f t="shared" si="182"/>
        <v>62.679344</v>
      </c>
    </row>
    <row r="1338" spans="2:15" s="340" customFormat="1" ht="12.75">
      <c r="B1338" s="345">
        <f t="shared" si="168"/>
        <v>40695</v>
      </c>
      <c r="C1338" s="338"/>
      <c r="D1338" s="339">
        <f t="shared" si="172"/>
        <v>49</v>
      </c>
      <c r="E1338" s="358">
        <f t="shared" si="172"/>
        <v>62.828244</v>
      </c>
      <c r="F1338" s="339"/>
      <c r="G1338" s="345">
        <f t="shared" si="178"/>
        <v>40695</v>
      </c>
      <c r="H1338" s="339"/>
      <c r="I1338" s="339">
        <f t="shared" si="176"/>
        <v>0</v>
      </c>
      <c r="J1338" s="347">
        <f t="shared" si="177"/>
        <v>0</v>
      </c>
      <c r="K1338" s="338"/>
      <c r="L1338" s="345">
        <f t="shared" si="180"/>
        <v>40695</v>
      </c>
      <c r="M1338" s="346"/>
      <c r="N1338" s="347">
        <f t="shared" si="182"/>
        <v>49</v>
      </c>
      <c r="O1338" s="347">
        <f t="shared" si="182"/>
        <v>62.828244</v>
      </c>
    </row>
    <row r="1339" spans="2:15" s="340" customFormat="1" ht="12.75">
      <c r="B1339" s="345">
        <f t="shared" si="168"/>
        <v>40725</v>
      </c>
      <c r="C1339" s="338"/>
      <c r="D1339" s="339">
        <f t="shared" si="172"/>
        <v>49</v>
      </c>
      <c r="E1339" s="358">
        <f t="shared" si="172"/>
        <v>62.922631</v>
      </c>
      <c r="F1339" s="339"/>
      <c r="G1339" s="345">
        <f t="shared" si="178"/>
        <v>40725</v>
      </c>
      <c r="H1339" s="339"/>
      <c r="I1339" s="339">
        <f t="shared" si="176"/>
        <v>0</v>
      </c>
      <c r="J1339" s="347">
        <f t="shared" si="177"/>
        <v>0</v>
      </c>
      <c r="K1339" s="338"/>
      <c r="L1339" s="345">
        <f aca="true" t="shared" si="183" ref="L1339:L1344">+B1339</f>
        <v>40725</v>
      </c>
      <c r="M1339" s="346"/>
      <c r="N1339" s="347">
        <f aca="true" t="shared" si="184" ref="N1339:O1341">+D1339+I1339</f>
        <v>49</v>
      </c>
      <c r="O1339" s="347">
        <f t="shared" si="184"/>
        <v>62.922631</v>
      </c>
    </row>
    <row r="1340" spans="2:15" s="340" customFormat="1" ht="12.75">
      <c r="B1340" s="345">
        <f t="shared" si="168"/>
        <v>40756</v>
      </c>
      <c r="C1340" s="338"/>
      <c r="D1340" s="339">
        <f t="shared" si="172"/>
        <v>49</v>
      </c>
      <c r="E1340" s="358">
        <f t="shared" si="172"/>
        <v>62.98343</v>
      </c>
      <c r="F1340" s="339"/>
      <c r="G1340" s="345">
        <f t="shared" si="178"/>
        <v>40756</v>
      </c>
      <c r="H1340" s="339"/>
      <c r="I1340" s="339">
        <f t="shared" si="176"/>
        <v>0</v>
      </c>
      <c r="J1340" s="347">
        <f t="shared" si="177"/>
        <v>0</v>
      </c>
      <c r="K1340" s="338"/>
      <c r="L1340" s="345">
        <f t="shared" si="183"/>
        <v>40756</v>
      </c>
      <c r="M1340" s="346"/>
      <c r="N1340" s="347">
        <f t="shared" si="184"/>
        <v>49</v>
      </c>
      <c r="O1340" s="347">
        <f t="shared" si="184"/>
        <v>62.98343</v>
      </c>
    </row>
    <row r="1341" spans="2:15" s="340" customFormat="1" ht="12.75">
      <c r="B1341" s="345">
        <f t="shared" si="168"/>
        <v>40787</v>
      </c>
      <c r="C1341" s="338"/>
      <c r="D1341" s="339">
        <f aca="true" t="shared" si="185" ref="D1341:E1360">+D398</f>
        <v>49</v>
      </c>
      <c r="E1341" s="358">
        <f t="shared" si="185"/>
        <v>63.076626</v>
      </c>
      <c r="F1341" s="339"/>
      <c r="G1341" s="345">
        <f t="shared" si="178"/>
        <v>40787</v>
      </c>
      <c r="H1341" s="339"/>
      <c r="I1341" s="339">
        <f t="shared" si="176"/>
        <v>0</v>
      </c>
      <c r="J1341" s="347">
        <f t="shared" si="177"/>
        <v>0</v>
      </c>
      <c r="K1341" s="338"/>
      <c r="L1341" s="345">
        <f t="shared" si="183"/>
        <v>40787</v>
      </c>
      <c r="M1341" s="346"/>
      <c r="N1341" s="347">
        <f t="shared" si="184"/>
        <v>49</v>
      </c>
      <c r="O1341" s="347">
        <f t="shared" si="184"/>
        <v>63.076626</v>
      </c>
    </row>
    <row r="1342" spans="2:15" s="340" customFormat="1" ht="12.75">
      <c r="B1342" s="345">
        <f t="shared" si="168"/>
        <v>40817</v>
      </c>
      <c r="C1342" s="338"/>
      <c r="D1342" s="339">
        <f t="shared" si="185"/>
        <v>49</v>
      </c>
      <c r="E1342" s="358">
        <f t="shared" si="185"/>
        <v>63.318664</v>
      </c>
      <c r="F1342" s="339"/>
      <c r="G1342" s="345">
        <f t="shared" si="178"/>
        <v>40817</v>
      </c>
      <c r="H1342" s="339"/>
      <c r="I1342" s="339">
        <f t="shared" si="176"/>
        <v>0</v>
      </c>
      <c r="J1342" s="347">
        <f t="shared" si="177"/>
        <v>0</v>
      </c>
      <c r="K1342" s="338"/>
      <c r="L1342" s="345">
        <f t="shared" si="183"/>
        <v>40817</v>
      </c>
      <c r="M1342" s="346"/>
      <c r="N1342" s="347">
        <f aca="true" t="shared" si="186" ref="N1342:O1344">+D1342+I1342</f>
        <v>49</v>
      </c>
      <c r="O1342" s="347">
        <f t="shared" si="186"/>
        <v>63.318664</v>
      </c>
    </row>
    <row r="1343" spans="2:15" s="340" customFormat="1" ht="12.75">
      <c r="B1343" s="345">
        <f t="shared" si="168"/>
        <v>40848</v>
      </c>
      <c r="C1343" s="338"/>
      <c r="D1343" s="339">
        <f t="shared" si="185"/>
        <v>49</v>
      </c>
      <c r="E1343" s="358">
        <f t="shared" si="185"/>
        <v>63.370109</v>
      </c>
      <c r="F1343" s="339"/>
      <c r="G1343" s="345">
        <f t="shared" si="178"/>
        <v>40848</v>
      </c>
      <c r="H1343" s="339"/>
      <c r="I1343" s="339">
        <f t="shared" si="176"/>
        <v>0</v>
      </c>
      <c r="J1343" s="347">
        <f t="shared" si="177"/>
        <v>0</v>
      </c>
      <c r="K1343" s="338"/>
      <c r="L1343" s="345">
        <f t="shared" si="183"/>
        <v>40848</v>
      </c>
      <c r="M1343" s="346"/>
      <c r="N1343" s="347">
        <f t="shared" si="186"/>
        <v>49</v>
      </c>
      <c r="O1343" s="347">
        <f t="shared" si="186"/>
        <v>63.370109</v>
      </c>
    </row>
    <row r="1344" spans="2:15" s="340" customFormat="1" ht="12.75">
      <c r="B1344" s="345">
        <f t="shared" si="168"/>
        <v>40878</v>
      </c>
      <c r="C1344" s="338"/>
      <c r="D1344" s="339">
        <f t="shared" si="185"/>
        <v>49</v>
      </c>
      <c r="E1344" s="358">
        <f t="shared" si="185"/>
        <v>64.626017</v>
      </c>
      <c r="F1344" s="339"/>
      <c r="G1344" s="345">
        <f t="shared" si="178"/>
        <v>40878</v>
      </c>
      <c r="H1344" s="339"/>
      <c r="I1344" s="339">
        <f t="shared" si="176"/>
        <v>0</v>
      </c>
      <c r="J1344" s="347">
        <f t="shared" si="177"/>
        <v>0</v>
      </c>
      <c r="K1344" s="338"/>
      <c r="L1344" s="345">
        <f t="shared" si="183"/>
        <v>40878</v>
      </c>
      <c r="M1344" s="346"/>
      <c r="N1344" s="347">
        <f t="shared" si="186"/>
        <v>49</v>
      </c>
      <c r="O1344" s="347">
        <f t="shared" si="186"/>
        <v>64.626017</v>
      </c>
    </row>
    <row r="1345" spans="2:15" s="340" customFormat="1" ht="12.75">
      <c r="B1345" s="345">
        <f t="shared" si="168"/>
        <v>40909</v>
      </c>
      <c r="C1345" s="338"/>
      <c r="D1345" s="339">
        <f t="shared" si="185"/>
        <v>49</v>
      </c>
      <c r="E1345" s="358">
        <f t="shared" si="185"/>
        <v>64.131334</v>
      </c>
      <c r="F1345" s="339"/>
      <c r="G1345" s="345">
        <f t="shared" si="178"/>
        <v>40909</v>
      </c>
      <c r="H1345" s="339"/>
      <c r="I1345" s="339">
        <f t="shared" si="176"/>
        <v>0</v>
      </c>
      <c r="J1345" s="347">
        <f t="shared" si="177"/>
        <v>0</v>
      </c>
      <c r="K1345" s="338"/>
      <c r="L1345" s="345">
        <f aca="true" t="shared" si="187" ref="L1345:L1358">+B1345</f>
        <v>40909</v>
      </c>
      <c r="M1345" s="346"/>
      <c r="N1345" s="347">
        <f aca="true" t="shared" si="188" ref="N1345:N1358">+D1345+I1345</f>
        <v>49</v>
      </c>
      <c r="O1345" s="347">
        <f aca="true" t="shared" si="189" ref="O1345:O1358">+E1345+J1345</f>
        <v>64.131334</v>
      </c>
    </row>
    <row r="1346" spans="2:15" s="340" customFormat="1" ht="12.75">
      <c r="B1346" s="345">
        <f aca="true" t="shared" si="190" ref="B1346:B1365">+B1208</f>
        <v>40940</v>
      </c>
      <c r="C1346" s="338"/>
      <c r="D1346" s="339">
        <f t="shared" si="185"/>
        <v>49</v>
      </c>
      <c r="E1346" s="358">
        <f t="shared" si="185"/>
        <v>64.19623</v>
      </c>
      <c r="F1346" s="339"/>
      <c r="G1346" s="345">
        <f t="shared" si="178"/>
        <v>40940</v>
      </c>
      <c r="H1346" s="339"/>
      <c r="I1346" s="339">
        <f t="shared" si="176"/>
        <v>0</v>
      </c>
      <c r="J1346" s="347">
        <f t="shared" si="177"/>
        <v>0</v>
      </c>
      <c r="K1346" s="338"/>
      <c r="L1346" s="345">
        <f t="shared" si="187"/>
        <v>40940</v>
      </c>
      <c r="M1346" s="346"/>
      <c r="N1346" s="347">
        <f t="shared" si="188"/>
        <v>49</v>
      </c>
      <c r="O1346" s="347">
        <f t="shared" si="189"/>
        <v>64.19623</v>
      </c>
    </row>
    <row r="1347" spans="2:15" s="340" customFormat="1" ht="12.75">
      <c r="B1347" s="345">
        <f t="shared" si="190"/>
        <v>40969</v>
      </c>
      <c r="C1347" s="338"/>
      <c r="D1347" s="339">
        <f t="shared" si="185"/>
        <v>49</v>
      </c>
      <c r="E1347" s="358">
        <f t="shared" si="185"/>
        <v>67.599757</v>
      </c>
      <c r="F1347" s="339"/>
      <c r="G1347" s="345">
        <f t="shared" si="178"/>
        <v>40969</v>
      </c>
      <c r="H1347" s="339"/>
      <c r="I1347" s="339">
        <f t="shared" si="176"/>
        <v>0</v>
      </c>
      <c r="J1347" s="347">
        <f t="shared" si="177"/>
        <v>0</v>
      </c>
      <c r="K1347" s="338"/>
      <c r="L1347" s="345">
        <f t="shared" si="187"/>
        <v>40969</v>
      </c>
      <c r="M1347" s="346"/>
      <c r="N1347" s="347">
        <f t="shared" si="188"/>
        <v>49</v>
      </c>
      <c r="O1347" s="347">
        <f t="shared" si="189"/>
        <v>67.599757</v>
      </c>
    </row>
    <row r="1348" spans="2:15" s="340" customFormat="1" ht="12.75">
      <c r="B1348" s="345">
        <f t="shared" si="190"/>
        <v>41000</v>
      </c>
      <c r="C1348" s="338"/>
      <c r="D1348" s="339">
        <f t="shared" si="185"/>
        <v>49</v>
      </c>
      <c r="E1348" s="358">
        <f t="shared" si="185"/>
        <v>71.581344</v>
      </c>
      <c r="F1348" s="339"/>
      <c r="G1348" s="345">
        <f t="shared" si="178"/>
        <v>41000</v>
      </c>
      <c r="H1348" s="339"/>
      <c r="I1348" s="339">
        <f t="shared" si="176"/>
        <v>0</v>
      </c>
      <c r="J1348" s="347">
        <f t="shared" si="177"/>
        <v>0</v>
      </c>
      <c r="K1348" s="338"/>
      <c r="L1348" s="345">
        <f t="shared" si="187"/>
        <v>41000</v>
      </c>
      <c r="M1348" s="346"/>
      <c r="N1348" s="347">
        <f t="shared" si="188"/>
        <v>49</v>
      </c>
      <c r="O1348" s="347">
        <f t="shared" si="189"/>
        <v>71.581344</v>
      </c>
    </row>
    <row r="1349" spans="2:15" s="340" customFormat="1" ht="12.75">
      <c r="B1349" s="345">
        <f t="shared" si="190"/>
        <v>41030</v>
      </c>
      <c r="C1349" s="338"/>
      <c r="D1349" s="339">
        <f t="shared" si="185"/>
        <v>49</v>
      </c>
      <c r="E1349" s="358">
        <f t="shared" si="185"/>
        <v>72.781434</v>
      </c>
      <c r="F1349" s="339"/>
      <c r="G1349" s="345">
        <f t="shared" si="178"/>
        <v>41030</v>
      </c>
      <c r="H1349" s="339"/>
      <c r="I1349" s="339">
        <f t="shared" si="176"/>
        <v>0</v>
      </c>
      <c r="J1349" s="347">
        <f t="shared" si="177"/>
        <v>0</v>
      </c>
      <c r="K1349" s="338"/>
      <c r="L1349" s="345">
        <f t="shared" si="187"/>
        <v>41030</v>
      </c>
      <c r="M1349" s="346"/>
      <c r="N1349" s="347">
        <f t="shared" si="188"/>
        <v>49</v>
      </c>
      <c r="O1349" s="347">
        <f t="shared" si="189"/>
        <v>72.781434</v>
      </c>
    </row>
    <row r="1350" spans="2:15" s="340" customFormat="1" ht="12.75">
      <c r="B1350" s="345">
        <f t="shared" si="190"/>
        <v>41061</v>
      </c>
      <c r="C1350" s="338"/>
      <c r="D1350" s="339">
        <f t="shared" si="185"/>
        <v>49</v>
      </c>
      <c r="E1350" s="358">
        <f t="shared" si="185"/>
        <v>73.961412</v>
      </c>
      <c r="F1350" s="339"/>
      <c r="G1350" s="345">
        <f t="shared" si="178"/>
        <v>41061</v>
      </c>
      <c r="H1350" s="339"/>
      <c r="I1350" s="339">
        <f t="shared" si="176"/>
        <v>0</v>
      </c>
      <c r="J1350" s="347">
        <f t="shared" si="177"/>
        <v>0</v>
      </c>
      <c r="K1350" s="338"/>
      <c r="L1350" s="345">
        <f t="shared" si="187"/>
        <v>41061</v>
      </c>
      <c r="M1350" s="346"/>
      <c r="N1350" s="347">
        <f t="shared" si="188"/>
        <v>49</v>
      </c>
      <c r="O1350" s="347">
        <f t="shared" si="189"/>
        <v>73.961412</v>
      </c>
    </row>
    <row r="1351" spans="2:15" s="340" customFormat="1" ht="12.75">
      <c r="B1351" s="345">
        <f t="shared" si="190"/>
        <v>41092</v>
      </c>
      <c r="C1351" s="338"/>
      <c r="D1351" s="339">
        <f t="shared" si="185"/>
        <v>48</v>
      </c>
      <c r="E1351" s="358">
        <f t="shared" si="185"/>
        <v>75.13659</v>
      </c>
      <c r="F1351" s="339"/>
      <c r="G1351" s="345">
        <f t="shared" si="178"/>
        <v>41092</v>
      </c>
      <c r="H1351" s="339"/>
      <c r="I1351" s="339">
        <f t="shared" si="176"/>
        <v>0</v>
      </c>
      <c r="J1351" s="347">
        <f t="shared" si="177"/>
        <v>0</v>
      </c>
      <c r="K1351" s="338"/>
      <c r="L1351" s="345">
        <f t="shared" si="187"/>
        <v>41092</v>
      </c>
      <c r="M1351" s="346"/>
      <c r="N1351" s="347">
        <f t="shared" si="188"/>
        <v>48</v>
      </c>
      <c r="O1351" s="347">
        <f t="shared" si="189"/>
        <v>75.13659</v>
      </c>
    </row>
    <row r="1352" spans="2:15" s="340" customFormat="1" ht="12.75">
      <c r="B1352" s="345">
        <f t="shared" si="190"/>
        <v>41124</v>
      </c>
      <c r="C1352" s="338"/>
      <c r="D1352" s="339">
        <f t="shared" si="185"/>
        <v>48</v>
      </c>
      <c r="E1352" s="358">
        <f t="shared" si="185"/>
        <v>75.360425</v>
      </c>
      <c r="F1352" s="339"/>
      <c r="G1352" s="345">
        <f t="shared" si="178"/>
        <v>41124</v>
      </c>
      <c r="H1352" s="339"/>
      <c r="I1352" s="339">
        <f t="shared" si="176"/>
        <v>0</v>
      </c>
      <c r="J1352" s="347">
        <f t="shared" si="177"/>
        <v>0</v>
      </c>
      <c r="K1352" s="338"/>
      <c r="L1352" s="345">
        <f t="shared" si="187"/>
        <v>41124</v>
      </c>
      <c r="M1352" s="346"/>
      <c r="N1352" s="347">
        <f t="shared" si="188"/>
        <v>48</v>
      </c>
      <c r="O1352" s="347">
        <f t="shared" si="189"/>
        <v>75.360425</v>
      </c>
    </row>
    <row r="1353" spans="2:15" s="340" customFormat="1" ht="12.75">
      <c r="B1353" s="345">
        <f t="shared" si="190"/>
        <v>41156</v>
      </c>
      <c r="C1353" s="338"/>
      <c r="D1353" s="339">
        <f t="shared" si="185"/>
        <v>48</v>
      </c>
      <c r="E1353" s="358">
        <f t="shared" si="185"/>
        <v>75.452125</v>
      </c>
      <c r="F1353" s="339"/>
      <c r="G1353" s="345">
        <f t="shared" si="178"/>
        <v>41156</v>
      </c>
      <c r="H1353" s="339"/>
      <c r="I1353" s="339">
        <f t="shared" si="176"/>
        <v>0</v>
      </c>
      <c r="J1353" s="347">
        <f t="shared" si="177"/>
        <v>0</v>
      </c>
      <c r="K1353" s="338"/>
      <c r="L1353" s="345">
        <f t="shared" si="187"/>
        <v>41156</v>
      </c>
      <c r="M1353" s="346"/>
      <c r="N1353" s="347">
        <f t="shared" si="188"/>
        <v>48</v>
      </c>
      <c r="O1353" s="347">
        <f t="shared" si="189"/>
        <v>75.452125</v>
      </c>
    </row>
    <row r="1354" spans="2:15" s="340" customFormat="1" ht="12.75">
      <c r="B1354" s="345">
        <f t="shared" si="190"/>
        <v>41188</v>
      </c>
      <c r="C1354" s="338"/>
      <c r="D1354" s="339">
        <f t="shared" si="185"/>
        <v>48</v>
      </c>
      <c r="E1354" s="358">
        <f t="shared" si="185"/>
        <v>74.290566</v>
      </c>
      <c r="F1354" s="339"/>
      <c r="G1354" s="345">
        <f t="shared" si="178"/>
        <v>41188</v>
      </c>
      <c r="H1354" s="339"/>
      <c r="I1354" s="339">
        <f t="shared" si="176"/>
        <v>0</v>
      </c>
      <c r="J1354" s="347">
        <f t="shared" si="177"/>
        <v>0</v>
      </c>
      <c r="K1354" s="338"/>
      <c r="L1354" s="345">
        <f t="shared" si="187"/>
        <v>41188</v>
      </c>
      <c r="M1354" s="346"/>
      <c r="N1354" s="347">
        <f t="shared" si="188"/>
        <v>48</v>
      </c>
      <c r="O1354" s="347">
        <f t="shared" si="189"/>
        <v>74.290566</v>
      </c>
    </row>
    <row r="1355" spans="2:15" s="340" customFormat="1" ht="12.75">
      <c r="B1355" s="345">
        <f t="shared" si="190"/>
        <v>41220</v>
      </c>
      <c r="C1355" s="338"/>
      <c r="D1355" s="347">
        <f t="shared" si="185"/>
        <v>48</v>
      </c>
      <c r="E1355" s="358">
        <f t="shared" si="185"/>
        <v>74.285201</v>
      </c>
      <c r="F1355" s="339"/>
      <c r="G1355" s="345">
        <f t="shared" si="178"/>
        <v>41220</v>
      </c>
      <c r="H1355" s="339"/>
      <c r="I1355" s="339">
        <f t="shared" si="176"/>
        <v>0</v>
      </c>
      <c r="J1355" s="347">
        <f t="shared" si="177"/>
        <v>0</v>
      </c>
      <c r="K1355" s="338"/>
      <c r="L1355" s="345">
        <f t="shared" si="187"/>
        <v>41220</v>
      </c>
      <c r="M1355" s="346"/>
      <c r="N1355" s="347">
        <f t="shared" si="188"/>
        <v>48</v>
      </c>
      <c r="O1355" s="347">
        <f t="shared" si="189"/>
        <v>74.285201</v>
      </c>
    </row>
    <row r="1356" spans="2:15" s="340" customFormat="1" ht="12.75">
      <c r="B1356" s="345">
        <f t="shared" si="190"/>
        <v>41252</v>
      </c>
      <c r="C1356" s="338"/>
      <c r="D1356" s="339">
        <f t="shared" si="185"/>
        <v>48</v>
      </c>
      <c r="E1356" s="358">
        <f t="shared" si="185"/>
        <v>74.386826</v>
      </c>
      <c r="F1356" s="339"/>
      <c r="G1356" s="345">
        <f t="shared" si="178"/>
        <v>41252</v>
      </c>
      <c r="H1356" s="339"/>
      <c r="I1356" s="339">
        <f t="shared" si="176"/>
        <v>0</v>
      </c>
      <c r="J1356" s="347">
        <f t="shared" si="177"/>
        <v>0</v>
      </c>
      <c r="K1356" s="338"/>
      <c r="L1356" s="345">
        <f t="shared" si="187"/>
        <v>41252</v>
      </c>
      <c r="M1356" s="346"/>
      <c r="N1356" s="347">
        <f t="shared" si="188"/>
        <v>48</v>
      </c>
      <c r="O1356" s="347">
        <f t="shared" si="189"/>
        <v>74.386826</v>
      </c>
    </row>
    <row r="1357" spans="2:15" s="340" customFormat="1" ht="12.75">
      <c r="B1357" s="345">
        <f t="shared" si="190"/>
        <v>41275</v>
      </c>
      <c r="C1357" s="338"/>
      <c r="D1357" s="339">
        <f t="shared" si="185"/>
        <v>48</v>
      </c>
      <c r="E1357" s="358">
        <f t="shared" si="185"/>
        <v>74.428724</v>
      </c>
      <c r="F1357" s="339"/>
      <c r="G1357" s="345">
        <f t="shared" si="178"/>
        <v>41275</v>
      </c>
      <c r="H1357" s="339"/>
      <c r="I1357" s="339">
        <f aca="true" t="shared" si="191" ref="I1357:I1365">+D830</f>
        <v>0</v>
      </c>
      <c r="J1357" s="347">
        <f aca="true" t="shared" si="192" ref="J1357:J1365">+E830</f>
        <v>0</v>
      </c>
      <c r="K1357" s="338"/>
      <c r="L1357" s="345">
        <f t="shared" si="187"/>
        <v>41275</v>
      </c>
      <c r="M1357" s="346"/>
      <c r="N1357" s="347">
        <f t="shared" si="188"/>
        <v>48</v>
      </c>
      <c r="O1357" s="347">
        <f t="shared" si="189"/>
        <v>74.428724</v>
      </c>
    </row>
    <row r="1358" spans="2:15" s="340" customFormat="1" ht="12.75">
      <c r="B1358" s="345">
        <f t="shared" si="190"/>
        <v>41306</v>
      </c>
      <c r="C1358" s="338"/>
      <c r="D1358" s="339">
        <f t="shared" si="185"/>
        <v>48</v>
      </c>
      <c r="E1358" s="358">
        <f t="shared" si="185"/>
        <v>74.474339</v>
      </c>
      <c r="F1358" s="339"/>
      <c r="G1358" s="345">
        <f aca="true" t="shared" si="193" ref="G1358:G1365">+B831</f>
        <v>41306</v>
      </c>
      <c r="H1358" s="339"/>
      <c r="I1358" s="339">
        <f t="shared" si="191"/>
        <v>0</v>
      </c>
      <c r="J1358" s="347">
        <f t="shared" si="192"/>
        <v>0</v>
      </c>
      <c r="K1358" s="338"/>
      <c r="L1358" s="345">
        <f t="shared" si="187"/>
        <v>41306</v>
      </c>
      <c r="M1358" s="346"/>
      <c r="N1358" s="347">
        <f t="shared" si="188"/>
        <v>48</v>
      </c>
      <c r="O1358" s="347">
        <f t="shared" si="189"/>
        <v>74.474339</v>
      </c>
    </row>
    <row r="1359" spans="2:15" s="340" customFormat="1" ht="12.75">
      <c r="B1359" s="345">
        <f t="shared" si="190"/>
        <v>41334</v>
      </c>
      <c r="C1359" s="338"/>
      <c r="D1359" s="339">
        <f t="shared" si="185"/>
        <v>48</v>
      </c>
      <c r="E1359" s="358">
        <f t="shared" si="185"/>
        <v>75.692154</v>
      </c>
      <c r="F1359" s="339"/>
      <c r="G1359" s="345">
        <f t="shared" si="193"/>
        <v>41334</v>
      </c>
      <c r="H1359" s="339"/>
      <c r="I1359" s="339">
        <f t="shared" si="191"/>
        <v>0</v>
      </c>
      <c r="J1359" s="347">
        <f t="shared" si="192"/>
        <v>0</v>
      </c>
      <c r="K1359" s="338"/>
      <c r="L1359" s="345">
        <f aca="true" t="shared" si="194" ref="L1359:L1365">+B1359</f>
        <v>41334</v>
      </c>
      <c r="M1359" s="346"/>
      <c r="N1359" s="347">
        <f aca="true" t="shared" si="195" ref="N1359:O1361">+D1359+I1359</f>
        <v>48</v>
      </c>
      <c r="O1359" s="347">
        <f t="shared" si="195"/>
        <v>75.692154</v>
      </c>
    </row>
    <row r="1360" spans="2:15" s="340" customFormat="1" ht="12.75">
      <c r="B1360" s="345">
        <f t="shared" si="190"/>
        <v>41365</v>
      </c>
      <c r="C1360" s="338"/>
      <c r="D1360" s="339">
        <f t="shared" si="185"/>
        <v>48</v>
      </c>
      <c r="E1360" s="358">
        <f t="shared" si="185"/>
        <v>78.337</v>
      </c>
      <c r="F1360" s="339"/>
      <c r="G1360" s="345">
        <f t="shared" si="193"/>
        <v>41365</v>
      </c>
      <c r="H1360" s="339"/>
      <c r="I1360" s="339">
        <f t="shared" si="191"/>
        <v>0</v>
      </c>
      <c r="J1360" s="347">
        <f t="shared" si="192"/>
        <v>0</v>
      </c>
      <c r="K1360" s="338"/>
      <c r="L1360" s="345">
        <f t="shared" si="194"/>
        <v>41365</v>
      </c>
      <c r="M1360" s="346"/>
      <c r="N1360" s="347">
        <f t="shared" si="195"/>
        <v>48</v>
      </c>
      <c r="O1360" s="347">
        <f t="shared" si="195"/>
        <v>78.337</v>
      </c>
    </row>
    <row r="1361" spans="2:15" s="340" customFormat="1" ht="12.75">
      <c r="B1361" s="345">
        <f t="shared" si="190"/>
        <v>41395</v>
      </c>
      <c r="C1361" s="338"/>
      <c r="D1361" s="339">
        <f aca="true" t="shared" si="196" ref="D1361:E1365">+D418</f>
        <v>48</v>
      </c>
      <c r="E1361" s="358">
        <f t="shared" si="196"/>
        <v>79.5872</v>
      </c>
      <c r="F1361" s="339"/>
      <c r="G1361" s="345">
        <f t="shared" si="193"/>
        <v>41395</v>
      </c>
      <c r="H1361" s="339"/>
      <c r="I1361" s="339">
        <f t="shared" si="191"/>
        <v>0</v>
      </c>
      <c r="J1361" s="347">
        <f t="shared" si="192"/>
        <v>0</v>
      </c>
      <c r="K1361" s="338"/>
      <c r="L1361" s="345">
        <f t="shared" si="194"/>
        <v>41395</v>
      </c>
      <c r="M1361" s="346"/>
      <c r="N1361" s="347">
        <f t="shared" si="195"/>
        <v>48</v>
      </c>
      <c r="O1361" s="347">
        <f t="shared" si="195"/>
        <v>79.5872</v>
      </c>
    </row>
    <row r="1362" spans="2:15" s="340" customFormat="1" ht="12.75">
      <c r="B1362" s="345">
        <f t="shared" si="190"/>
        <v>41426</v>
      </c>
      <c r="C1362" s="338"/>
      <c r="D1362" s="339">
        <f t="shared" si="196"/>
        <v>48</v>
      </c>
      <c r="E1362" s="358">
        <f t="shared" si="196"/>
        <v>80.8234</v>
      </c>
      <c r="F1362" s="339"/>
      <c r="G1362" s="345">
        <f t="shared" si="193"/>
        <v>41426</v>
      </c>
      <c r="H1362" s="339"/>
      <c r="I1362" s="339">
        <f t="shared" si="191"/>
        <v>0</v>
      </c>
      <c r="J1362" s="347">
        <f t="shared" si="192"/>
        <v>0</v>
      </c>
      <c r="K1362" s="338"/>
      <c r="L1362" s="345">
        <f t="shared" si="194"/>
        <v>41426</v>
      </c>
      <c r="M1362" s="346"/>
      <c r="N1362" s="347">
        <f aca="true" t="shared" si="197" ref="N1362:O1365">+D1362+I1362</f>
        <v>48</v>
      </c>
      <c r="O1362" s="347">
        <f t="shared" si="197"/>
        <v>80.8234</v>
      </c>
    </row>
    <row r="1363" spans="2:15" s="340" customFormat="1" ht="12.75">
      <c r="B1363" s="345">
        <f t="shared" si="190"/>
        <v>41456</v>
      </c>
      <c r="C1363" s="338"/>
      <c r="D1363" s="339">
        <f t="shared" si="196"/>
        <v>48</v>
      </c>
      <c r="E1363" s="358">
        <f t="shared" si="196"/>
        <v>82.0619</v>
      </c>
      <c r="F1363" s="339"/>
      <c r="G1363" s="345">
        <f t="shared" si="193"/>
        <v>41456</v>
      </c>
      <c r="H1363" s="339"/>
      <c r="I1363" s="339">
        <f t="shared" si="191"/>
        <v>0</v>
      </c>
      <c r="J1363" s="347">
        <f t="shared" si="192"/>
        <v>0</v>
      </c>
      <c r="K1363" s="338"/>
      <c r="L1363" s="345">
        <f t="shared" si="194"/>
        <v>41456</v>
      </c>
      <c r="M1363" s="346"/>
      <c r="N1363" s="347">
        <f t="shared" si="197"/>
        <v>48</v>
      </c>
      <c r="O1363" s="347">
        <f t="shared" si="197"/>
        <v>82.0619</v>
      </c>
    </row>
    <row r="1364" spans="2:15" s="340" customFormat="1" ht="12.75">
      <c r="B1364" s="345">
        <f t="shared" si="190"/>
        <v>41487</v>
      </c>
      <c r="C1364" s="338"/>
      <c r="D1364" s="339">
        <f t="shared" si="196"/>
        <v>48</v>
      </c>
      <c r="E1364" s="358">
        <f t="shared" si="196"/>
        <v>83.2436</v>
      </c>
      <c r="F1364" s="339"/>
      <c r="G1364" s="345">
        <f t="shared" si="193"/>
        <v>41487</v>
      </c>
      <c r="H1364" s="339"/>
      <c r="I1364" s="339">
        <f t="shared" si="191"/>
        <v>0</v>
      </c>
      <c r="J1364" s="347">
        <f t="shared" si="192"/>
        <v>0</v>
      </c>
      <c r="K1364" s="338"/>
      <c r="L1364" s="345">
        <f t="shared" si="194"/>
        <v>41487</v>
      </c>
      <c r="M1364" s="346"/>
      <c r="N1364" s="347">
        <f t="shared" si="197"/>
        <v>48</v>
      </c>
      <c r="O1364" s="347">
        <f t="shared" si="197"/>
        <v>83.2436</v>
      </c>
    </row>
    <row r="1365" spans="2:15" s="340" customFormat="1" ht="12.75">
      <c r="B1365" s="345">
        <f t="shared" si="190"/>
        <v>41518</v>
      </c>
      <c r="C1365" s="338"/>
      <c r="D1365" s="339">
        <f t="shared" si="196"/>
        <v>48</v>
      </c>
      <c r="E1365" s="358">
        <f t="shared" si="196"/>
        <v>84.5602</v>
      </c>
      <c r="F1365" s="339"/>
      <c r="G1365" s="345">
        <f t="shared" si="193"/>
        <v>41518</v>
      </c>
      <c r="H1365" s="339"/>
      <c r="I1365" s="339">
        <f t="shared" si="191"/>
        <v>0</v>
      </c>
      <c r="J1365" s="347">
        <f t="shared" si="192"/>
        <v>0</v>
      </c>
      <c r="K1365" s="338"/>
      <c r="L1365" s="345">
        <f t="shared" si="194"/>
        <v>41518</v>
      </c>
      <c r="M1365" s="346"/>
      <c r="N1365" s="347">
        <f t="shared" si="197"/>
        <v>48</v>
      </c>
      <c r="O1365" s="347">
        <f t="shared" si="197"/>
        <v>84.5602</v>
      </c>
    </row>
    <row r="1366" spans="2:15" s="340" customFormat="1" ht="12.75">
      <c r="B1366" s="345"/>
      <c r="C1366" s="338"/>
      <c r="D1366" s="339"/>
      <c r="E1366" s="358"/>
      <c r="F1366" s="339"/>
      <c r="G1366" s="345"/>
      <c r="H1366" s="339"/>
      <c r="I1366" s="339"/>
      <c r="J1366" s="347"/>
      <c r="K1366" s="338"/>
      <c r="L1366" s="345"/>
      <c r="M1366" s="346"/>
      <c r="N1366" s="347"/>
      <c r="O1366" s="347"/>
    </row>
    <row r="1367" spans="2:15" s="340" customFormat="1" ht="12.75">
      <c r="B1367" s="345"/>
      <c r="C1367" s="338"/>
      <c r="D1367" s="339"/>
      <c r="E1367" s="358"/>
      <c r="F1367" s="339"/>
      <c r="G1367" s="345"/>
      <c r="H1367" s="339"/>
      <c r="I1367" s="339"/>
      <c r="J1367" s="347"/>
      <c r="K1367" s="338"/>
      <c r="L1367" s="345"/>
      <c r="M1367" s="346"/>
      <c r="N1367" s="347"/>
      <c r="O1367" s="347"/>
    </row>
    <row r="1368" spans="2:14" s="340" customFormat="1" ht="12.75">
      <c r="B1368" s="345"/>
      <c r="C1368" s="338"/>
      <c r="D1368" s="339"/>
      <c r="E1368" s="339"/>
      <c r="F1368" s="339"/>
      <c r="G1368" s="348"/>
      <c r="H1368" s="339"/>
      <c r="I1368" s="339"/>
      <c r="J1368" s="338"/>
      <c r="K1368" s="338"/>
      <c r="L1368" s="348"/>
      <c r="M1368" s="346"/>
      <c r="N1368" s="347"/>
    </row>
    <row r="1369" spans="2:14" s="340" customFormat="1" ht="12.75">
      <c r="B1369" s="345"/>
      <c r="C1369" s="338"/>
      <c r="D1369" s="339"/>
      <c r="E1369" s="339"/>
      <c r="F1369" s="339"/>
      <c r="G1369" s="348"/>
      <c r="H1369" s="339"/>
      <c r="I1369" s="339"/>
      <c r="J1369" s="338"/>
      <c r="K1369" s="338"/>
      <c r="L1369" s="348"/>
      <c r="M1369" s="346"/>
      <c r="N1369" s="347"/>
    </row>
    <row r="1370" spans="2:13" s="340" customFormat="1" ht="12.75">
      <c r="B1370" s="338"/>
      <c r="C1370" s="338"/>
      <c r="D1370" s="360" t="s">
        <v>107</v>
      </c>
      <c r="E1370" s="340" t="s">
        <v>88</v>
      </c>
      <c r="F1370" s="340" t="s">
        <v>88</v>
      </c>
      <c r="G1370" s="348"/>
      <c r="H1370" s="339"/>
      <c r="L1370" s="361" t="s">
        <v>42</v>
      </c>
      <c r="M1370" s="360" t="s">
        <v>103</v>
      </c>
    </row>
    <row r="1371" spans="2:13" s="340" customFormat="1" ht="12.75">
      <c r="B1371" s="338"/>
      <c r="C1371" s="338"/>
      <c r="E1371" s="340" t="s">
        <v>105</v>
      </c>
      <c r="F1371" s="340" t="s">
        <v>106</v>
      </c>
      <c r="G1371" s="339"/>
      <c r="H1371" s="339"/>
      <c r="I1371" s="339"/>
      <c r="J1371" s="338"/>
      <c r="K1371" s="362" t="s">
        <v>27</v>
      </c>
      <c r="L1371" s="350">
        <f>+AVERAGE(N1225:N1227)</f>
        <v>3174.3333333333335</v>
      </c>
      <c r="M1371" s="350">
        <f>+AVERAGE(O1225:O1227)</f>
        <v>1356.0121333333334</v>
      </c>
    </row>
    <row r="1372" spans="2:13" s="340" customFormat="1" ht="12.75">
      <c r="B1372" s="338"/>
      <c r="C1372" s="338"/>
      <c r="D1372" s="340">
        <v>200208</v>
      </c>
      <c r="E1372" s="350">
        <v>48</v>
      </c>
      <c r="F1372" s="350">
        <v>18</v>
      </c>
      <c r="G1372" s="339"/>
      <c r="H1372" s="339"/>
      <c r="I1372" s="339"/>
      <c r="J1372" s="338"/>
      <c r="K1372" s="362" t="s">
        <v>28</v>
      </c>
      <c r="L1372" s="350">
        <f>AVERAGE(N1363:N1365)</f>
        <v>48</v>
      </c>
      <c r="M1372" s="350">
        <f>AVERAGE(O1363:O1365)</f>
        <v>83.28856666666667</v>
      </c>
    </row>
    <row r="1373" spans="2:13" s="340" customFormat="1" ht="12.75">
      <c r="B1373" s="338"/>
      <c r="C1373" s="338"/>
      <c r="D1373" s="340">
        <v>200401</v>
      </c>
      <c r="E1373" s="350">
        <v>125</v>
      </c>
      <c r="F1373" s="350">
        <v>59</v>
      </c>
      <c r="G1373" s="339"/>
      <c r="H1373" s="339"/>
      <c r="I1373" s="339" t="s">
        <v>102</v>
      </c>
      <c r="J1373" s="338"/>
      <c r="K1373" s="338"/>
      <c r="L1373" s="363">
        <f>SUM(L1371:L1372)</f>
        <v>3222.3333333333335</v>
      </c>
      <c r="M1373" s="350">
        <f>ROUNDUP(SUM(M1371:M1372),)</f>
        <v>1440</v>
      </c>
    </row>
    <row r="1374" spans="2:12" s="340" customFormat="1" ht="12.75">
      <c r="B1374" s="338"/>
      <c r="C1374" s="338"/>
      <c r="D1374" s="340">
        <v>200402</v>
      </c>
      <c r="E1374" s="350">
        <v>127</v>
      </c>
      <c r="F1374" s="350">
        <v>61</v>
      </c>
      <c r="G1374" s="339"/>
      <c r="H1374" s="339"/>
      <c r="I1374" s="339"/>
      <c r="J1374" s="338"/>
      <c r="K1374" s="338"/>
      <c r="L1374" s="364"/>
    </row>
    <row r="1375" spans="2:11" s="340" customFormat="1" ht="12.75">
      <c r="B1375" s="338"/>
      <c r="C1375" s="338"/>
      <c r="D1375" s="340">
        <v>200403</v>
      </c>
      <c r="E1375" s="350">
        <v>130</v>
      </c>
      <c r="F1375" s="350">
        <v>58</v>
      </c>
      <c r="G1375" s="339"/>
      <c r="H1375" s="339"/>
      <c r="I1375" s="339"/>
      <c r="J1375" s="338"/>
      <c r="K1375" s="338"/>
    </row>
    <row r="1376" spans="2:13" s="340" customFormat="1" ht="12.75">
      <c r="B1376" s="338"/>
      <c r="C1376" s="338"/>
      <c r="D1376" s="340">
        <v>200404</v>
      </c>
      <c r="E1376" s="350">
        <v>131</v>
      </c>
      <c r="F1376" s="350">
        <v>57</v>
      </c>
      <c r="G1376" s="339"/>
      <c r="H1376" s="339"/>
      <c r="I1376" s="339"/>
      <c r="J1376" s="338"/>
      <c r="K1376" s="338"/>
      <c r="L1376" s="361" t="s">
        <v>42</v>
      </c>
      <c r="M1376" s="360" t="s">
        <v>103</v>
      </c>
    </row>
    <row r="1377" spans="2:13" s="340" customFormat="1" ht="12.75">
      <c r="B1377" s="338"/>
      <c r="C1377" s="338"/>
      <c r="D1377" s="340">
        <v>200405</v>
      </c>
      <c r="E1377" s="350">
        <v>135</v>
      </c>
      <c r="F1377" s="350">
        <v>62</v>
      </c>
      <c r="G1377" s="339"/>
      <c r="H1377" s="339"/>
      <c r="I1377" s="339"/>
      <c r="J1377" s="338"/>
      <c r="K1377" s="362" t="s">
        <v>27</v>
      </c>
      <c r="L1377" s="364">
        <f>+L1371/$L$1373</f>
        <v>0.9851039619323472</v>
      </c>
      <c r="M1377" s="364">
        <f>+M1371/$M$1373</f>
        <v>0.9416750925925926</v>
      </c>
    </row>
    <row r="1378" spans="2:13" s="340" customFormat="1" ht="12.75">
      <c r="B1378" s="338"/>
      <c r="C1378" s="338"/>
      <c r="D1378" s="340">
        <v>200406</v>
      </c>
      <c r="E1378" s="350">
        <v>135</v>
      </c>
      <c r="F1378" s="350">
        <v>61</v>
      </c>
      <c r="G1378" s="339"/>
      <c r="H1378" s="339"/>
      <c r="I1378" s="339"/>
      <c r="J1378" s="338"/>
      <c r="K1378" s="362" t="s">
        <v>28</v>
      </c>
      <c r="L1378" s="364">
        <f>+L1372/$L$1373</f>
        <v>0.014896038067652839</v>
      </c>
      <c r="M1378" s="364">
        <f>+M1372/$M$1373</f>
        <v>0.057839282407407405</v>
      </c>
    </row>
    <row r="1379" spans="2:13" s="340" customFormat="1" ht="12.75">
      <c r="B1379" s="338"/>
      <c r="C1379" s="338"/>
      <c r="D1379" s="340">
        <v>200407</v>
      </c>
      <c r="E1379" s="350">
        <v>134</v>
      </c>
      <c r="F1379" s="350">
        <v>61</v>
      </c>
      <c r="G1379" s="339"/>
      <c r="H1379" s="339"/>
      <c r="I1379" s="339" t="s">
        <v>102</v>
      </c>
      <c r="J1379" s="338"/>
      <c r="K1379" s="338"/>
      <c r="L1379" s="364">
        <f>+L1373/$L$1373</f>
        <v>1</v>
      </c>
      <c r="M1379" s="364">
        <f>+M1373/$M$1373</f>
        <v>1</v>
      </c>
    </row>
    <row r="1380" spans="2:11" s="340" customFormat="1" ht="12.75">
      <c r="B1380" s="338"/>
      <c r="C1380" s="338"/>
      <c r="D1380" s="340">
        <v>200408</v>
      </c>
      <c r="E1380" s="350">
        <v>133</v>
      </c>
      <c r="F1380" s="350">
        <v>59</v>
      </c>
      <c r="G1380" s="339"/>
      <c r="H1380" s="339"/>
      <c r="I1380" s="339"/>
      <c r="J1380" s="338"/>
      <c r="K1380" s="338"/>
    </row>
    <row r="1381" spans="2:12" s="340" customFormat="1" ht="12.75">
      <c r="B1381" s="338"/>
      <c r="C1381" s="338"/>
      <c r="D1381" s="340">
        <v>200409</v>
      </c>
      <c r="E1381" s="350">
        <v>132</v>
      </c>
      <c r="F1381" s="350">
        <v>60</v>
      </c>
      <c r="G1381" s="339"/>
      <c r="H1381" s="339"/>
      <c r="I1381" s="339"/>
      <c r="J1381" s="338"/>
      <c r="K1381" s="338"/>
      <c r="L1381" s="360" t="s">
        <v>104</v>
      </c>
    </row>
    <row r="1382" spans="2:12" s="340" customFormat="1" ht="12.75">
      <c r="B1382" s="338"/>
      <c r="C1382" s="338"/>
      <c r="D1382" s="340">
        <v>200409</v>
      </c>
      <c r="E1382" s="350">
        <v>132</v>
      </c>
      <c r="F1382" s="350">
        <v>60</v>
      </c>
      <c r="G1382" s="339"/>
      <c r="H1382" s="339"/>
      <c r="I1382" s="339"/>
      <c r="J1382" s="338"/>
      <c r="K1382" s="362" t="s">
        <v>27</v>
      </c>
      <c r="L1382" s="363">
        <f>+(M1371/L1371)*1000</f>
        <v>427.18013231124644</v>
      </c>
    </row>
    <row r="1383" spans="2:12" s="340" customFormat="1" ht="12.75">
      <c r="B1383" s="338"/>
      <c r="C1383" s="338"/>
      <c r="D1383" s="340">
        <v>200409</v>
      </c>
      <c r="E1383" s="350">
        <v>132</v>
      </c>
      <c r="F1383" s="350">
        <v>60</v>
      </c>
      <c r="G1383" s="339"/>
      <c r="I1383" s="339"/>
      <c r="J1383" s="338"/>
      <c r="K1383" s="362" t="s">
        <v>28</v>
      </c>
      <c r="L1383" s="363">
        <f>+(M1372/L1372)*1000</f>
        <v>1735.1784722222224</v>
      </c>
    </row>
    <row r="1384" spans="2:11" s="340" customFormat="1" ht="12.75">
      <c r="B1384" s="338"/>
      <c r="C1384" s="338"/>
      <c r="G1384" s="339"/>
      <c r="I1384" s="339"/>
      <c r="J1384" s="338"/>
      <c r="K1384" s="338"/>
    </row>
    <row r="1385" spans="2:11" s="340" customFormat="1" ht="12.75">
      <c r="B1385" s="338"/>
      <c r="C1385" s="338"/>
      <c r="G1385" s="339"/>
      <c r="H1385" s="350"/>
      <c r="I1385" s="339"/>
      <c r="J1385" s="338"/>
      <c r="K1385" s="338"/>
    </row>
    <row r="1386" spans="2:11" s="340" customFormat="1" ht="12.75">
      <c r="B1386" s="338"/>
      <c r="C1386" s="338"/>
      <c r="H1386" s="350"/>
      <c r="I1386" s="339"/>
      <c r="J1386" s="338"/>
      <c r="K1386" s="338"/>
    </row>
    <row r="1387" spans="2:11" s="340" customFormat="1" ht="12.75">
      <c r="B1387" s="338"/>
      <c r="C1387" s="338"/>
      <c r="H1387" s="350"/>
      <c r="I1387" s="339"/>
      <c r="J1387" s="338"/>
      <c r="K1387" s="338"/>
    </row>
    <row r="1388" spans="2:11" s="340" customFormat="1" ht="12.75">
      <c r="B1388" s="338"/>
      <c r="C1388" s="338"/>
      <c r="G1388" s="350"/>
      <c r="H1388" s="350"/>
      <c r="I1388" s="339"/>
      <c r="J1388" s="338"/>
      <c r="K1388" s="338"/>
    </row>
    <row r="1389" spans="2:11" s="340" customFormat="1" ht="12.75">
      <c r="B1389" s="338"/>
      <c r="C1389" s="338"/>
      <c r="E1389" s="340" t="s">
        <v>110</v>
      </c>
      <c r="F1389" s="340" t="s">
        <v>111</v>
      </c>
      <c r="G1389" s="350"/>
      <c r="H1389" s="350"/>
      <c r="I1389" s="339"/>
      <c r="J1389" s="338"/>
      <c r="K1389" s="338"/>
    </row>
    <row r="1390" spans="2:11" s="340" customFormat="1" ht="12.75">
      <c r="B1390" s="338"/>
      <c r="C1390" s="338"/>
      <c r="D1390" s="340" t="s">
        <v>108</v>
      </c>
      <c r="E1390" s="363">
        <f>+'EDAD Y GENERO'!BH45</f>
        <v>119</v>
      </c>
      <c r="F1390" s="363">
        <f>+'EDAD Y GENERO'!BH14</f>
        <v>2106</v>
      </c>
      <c r="G1390" s="365"/>
      <c r="H1390" s="350"/>
      <c r="I1390" s="339"/>
      <c r="J1390" s="338"/>
      <c r="K1390" s="338"/>
    </row>
    <row r="1391" spans="2:11" s="340" customFormat="1" ht="12.75">
      <c r="B1391" s="338"/>
      <c r="C1391" s="338"/>
      <c r="D1391" s="340" t="s">
        <v>109</v>
      </c>
      <c r="E1391" s="363">
        <f>+'EDAD Y GENERO'!BI45</f>
        <v>53</v>
      </c>
      <c r="F1391" s="363">
        <f>+'EDAD Y GENERO'!BI14</f>
        <v>943</v>
      </c>
      <c r="G1391" s="365"/>
      <c r="H1391" s="350"/>
      <c r="I1391" s="339"/>
      <c r="J1391" s="338"/>
      <c r="K1391" s="338"/>
    </row>
    <row r="1392" spans="2:11" s="340" customFormat="1" ht="12.75">
      <c r="B1392" s="338"/>
      <c r="C1392" s="338"/>
      <c r="D1392" s="340" t="s">
        <v>102</v>
      </c>
      <c r="E1392" s="363">
        <f>SUM(E1390:E1391)</f>
        <v>172</v>
      </c>
      <c r="F1392" s="363">
        <f>SUM(F1390:F1391)</f>
        <v>3049</v>
      </c>
      <c r="G1392" s="350"/>
      <c r="H1392" s="350"/>
      <c r="I1392" s="339"/>
      <c r="J1392" s="338"/>
      <c r="K1392" s="338"/>
    </row>
    <row r="1393" spans="2:11" s="340" customFormat="1" ht="12.75">
      <c r="B1393" s="338"/>
      <c r="C1393" s="338"/>
      <c r="G1393" s="350"/>
      <c r="H1393" s="350"/>
      <c r="I1393" s="339"/>
      <c r="J1393" s="338"/>
      <c r="K1393" s="338"/>
    </row>
    <row r="1394" spans="2:11" s="340" customFormat="1" ht="12.75">
      <c r="B1394" s="338"/>
      <c r="C1394" s="338"/>
      <c r="E1394" s="340" t="s">
        <v>110</v>
      </c>
      <c r="F1394" s="340" t="s">
        <v>111</v>
      </c>
      <c r="G1394" s="350"/>
      <c r="H1394" s="350"/>
      <c r="I1394" s="339"/>
      <c r="J1394" s="338"/>
      <c r="K1394" s="338"/>
    </row>
    <row r="1395" spans="2:11" s="340" customFormat="1" ht="12.75">
      <c r="B1395" s="338"/>
      <c r="C1395" s="338"/>
      <c r="D1395" s="340" t="s">
        <v>108</v>
      </c>
      <c r="E1395" s="365">
        <f>+E1390/$E$1392</f>
        <v>0.6918604651162791</v>
      </c>
      <c r="F1395" s="365">
        <f>+F1390/$F$1392</f>
        <v>0.6907182682846835</v>
      </c>
      <c r="G1395" s="350"/>
      <c r="H1395" s="366"/>
      <c r="I1395" s="339"/>
      <c r="J1395" s="338"/>
      <c r="K1395" s="338"/>
    </row>
    <row r="1396" spans="2:11" s="340" customFormat="1" ht="12.75">
      <c r="B1396" s="338"/>
      <c r="C1396" s="338"/>
      <c r="D1396" s="340" t="s">
        <v>109</v>
      </c>
      <c r="E1396" s="365">
        <f>+E1391/$E$1392</f>
        <v>0.3081395348837209</v>
      </c>
      <c r="F1396" s="365">
        <f>+F1391/$F$1392</f>
        <v>0.3092817317153165</v>
      </c>
      <c r="G1396" s="350"/>
      <c r="I1396" s="339"/>
      <c r="J1396" s="338"/>
      <c r="K1396" s="338"/>
    </row>
    <row r="1397" spans="2:11" s="340" customFormat="1" ht="12.75">
      <c r="B1397" s="338"/>
      <c r="C1397" s="338"/>
      <c r="D1397" s="340" t="s">
        <v>102</v>
      </c>
      <c r="E1397" s="365">
        <f>+E1392/$E$1392</f>
        <v>1</v>
      </c>
      <c r="F1397" s="365">
        <v>1</v>
      </c>
      <c r="G1397" s="350"/>
      <c r="I1397" s="339"/>
      <c r="J1397" s="338"/>
      <c r="K1397" s="338"/>
    </row>
    <row r="1398" spans="2:11" s="340" customFormat="1" ht="12.75">
      <c r="B1398" s="338"/>
      <c r="C1398" s="338"/>
      <c r="D1398" s="339"/>
      <c r="E1398" s="339"/>
      <c r="F1398" s="339"/>
      <c r="H1398" s="367" t="s">
        <v>192</v>
      </c>
      <c r="I1398" s="368">
        <v>201306</v>
      </c>
      <c r="J1398" s="367"/>
      <c r="K1398" s="338"/>
    </row>
    <row r="1399" spans="2:11" s="340" customFormat="1" ht="12.75">
      <c r="B1399" s="338"/>
      <c r="C1399" s="338"/>
      <c r="D1399" s="339"/>
      <c r="E1399" s="339"/>
      <c r="F1399" s="339"/>
      <c r="H1399" s="367"/>
      <c r="I1399" s="367"/>
      <c r="J1399" s="367"/>
      <c r="K1399" s="338"/>
    </row>
    <row r="1400" spans="2:12" s="340" customFormat="1" ht="12.75">
      <c r="B1400" s="338"/>
      <c r="C1400" s="338"/>
      <c r="D1400" s="339"/>
      <c r="E1400" s="339"/>
      <c r="F1400" s="339"/>
      <c r="H1400" s="347"/>
      <c r="I1400" s="347" t="s">
        <v>193</v>
      </c>
      <c r="J1400" s="347"/>
      <c r="K1400" s="367"/>
      <c r="L1400" s="367"/>
    </row>
    <row r="1401" spans="2:12" s="340" customFormat="1" ht="12.75">
      <c r="B1401" s="338"/>
      <c r="C1401" s="338"/>
      <c r="E1401" s="369" t="s">
        <v>117</v>
      </c>
      <c r="F1401" s="370" t="s">
        <v>117</v>
      </c>
      <c r="H1401" s="349" t="s">
        <v>194</v>
      </c>
      <c r="I1401" s="347" t="s">
        <v>195</v>
      </c>
      <c r="J1401" s="347"/>
      <c r="K1401" s="367"/>
      <c r="L1401" s="367"/>
    </row>
    <row r="1402" spans="2:14" s="340" customFormat="1" ht="12.75">
      <c r="B1402" s="338"/>
      <c r="C1402" s="338"/>
      <c r="D1402" s="340" t="s">
        <v>112</v>
      </c>
      <c r="E1402" s="365">
        <f>+F1402/$F$1405</f>
        <v>0.013039428748835765</v>
      </c>
      <c r="F1402" s="382">
        <f>'N° CONTRATOS Y SALDO AC.'!D144+'N° CONTRATOS Y SALDO AC.'!D565</f>
        <v>42</v>
      </c>
      <c r="G1402" s="372"/>
      <c r="H1402" s="383">
        <v>1</v>
      </c>
      <c r="I1402" s="384">
        <v>42</v>
      </c>
      <c r="L1402" s="373"/>
      <c r="M1402" s="371"/>
      <c r="N1402" s="374"/>
    </row>
    <row r="1403" spans="2:14" s="340" customFormat="1" ht="12.75">
      <c r="B1403" s="338"/>
      <c r="C1403" s="338"/>
      <c r="D1403" s="340" t="s">
        <v>114</v>
      </c>
      <c r="E1403" s="365">
        <f>+F1403/$F$1405</f>
        <v>0.01552312946289972</v>
      </c>
      <c r="F1403" s="382">
        <f>'N° CONTRATOS Y SALDO AC.'!H144+'N° CONTRATOS Y SALDO AC.'!H565</f>
        <v>50</v>
      </c>
      <c r="G1403" s="372"/>
      <c r="H1403" s="383">
        <v>16</v>
      </c>
      <c r="I1403" s="384"/>
      <c r="L1403" s="375"/>
      <c r="M1403" s="375"/>
      <c r="N1403" s="376"/>
    </row>
    <row r="1404" spans="2:14" s="340" customFormat="1" ht="12.75">
      <c r="B1404" s="338"/>
      <c r="C1404" s="338"/>
      <c r="D1404" s="340" t="s">
        <v>115</v>
      </c>
      <c r="E1404" s="365">
        <f>+F1404/$F$1405</f>
        <v>0.9714374417882645</v>
      </c>
      <c r="F1404" s="385">
        <f>'N° CONTRATOS Y SALDO AC.'!J144+'N° CONTRATOS Y SALDO AC.'!J565</f>
        <v>3129</v>
      </c>
      <c r="G1404" s="372"/>
      <c r="H1404" s="383">
        <v>37</v>
      </c>
      <c r="I1404" s="384">
        <v>50</v>
      </c>
      <c r="K1404" s="347"/>
      <c r="L1404" s="375"/>
      <c r="M1404" s="375"/>
      <c r="N1404" s="376"/>
    </row>
    <row r="1405" spans="2:14" s="340" customFormat="1" ht="12.75">
      <c r="B1405" s="338"/>
      <c r="C1405" s="338"/>
      <c r="D1405" s="360" t="s">
        <v>102</v>
      </c>
      <c r="E1405" s="365">
        <f>+F1405/$F$1405</f>
        <v>1</v>
      </c>
      <c r="F1405" s="385">
        <f>+SUM(F1402:F1404)</f>
        <v>3221</v>
      </c>
      <c r="G1405" s="372"/>
      <c r="H1405" s="383">
        <v>504</v>
      </c>
      <c r="I1405" s="384">
        <v>3138</v>
      </c>
      <c r="K1405" s="347"/>
      <c r="L1405" s="375"/>
      <c r="M1405" s="375"/>
      <c r="N1405" s="376"/>
    </row>
    <row r="1406" spans="2:14" s="340" customFormat="1" ht="12.75">
      <c r="B1406" s="338"/>
      <c r="C1406" s="338"/>
      <c r="I1406" s="359"/>
      <c r="L1406" s="375"/>
      <c r="M1406" s="375"/>
      <c r="N1406" s="376"/>
    </row>
    <row r="1407" spans="2:14" s="340" customFormat="1" ht="12.75">
      <c r="B1407" s="338"/>
      <c r="C1407" s="338"/>
      <c r="D1407" s="360"/>
      <c r="E1407" s="377"/>
      <c r="F1407" s="347"/>
      <c r="I1407" s="359"/>
      <c r="M1407" s="378"/>
      <c r="N1407" s="378"/>
    </row>
    <row r="1408" spans="2:9" s="340" customFormat="1" ht="25.5">
      <c r="B1408" s="338"/>
      <c r="C1408" s="338"/>
      <c r="D1408" s="340" t="s">
        <v>113</v>
      </c>
      <c r="E1408" s="365">
        <f>+F1408/$F$1405</f>
        <v>0</v>
      </c>
      <c r="F1408" s="371"/>
      <c r="H1408" s="379" t="s">
        <v>192</v>
      </c>
      <c r="I1408" s="368">
        <v>201306</v>
      </c>
    </row>
    <row r="1409" spans="2:9" s="340" customFormat="1" ht="12.75">
      <c r="B1409" s="338"/>
      <c r="C1409" s="338"/>
      <c r="D1409" s="360"/>
      <c r="E1409" s="377"/>
      <c r="F1409" s="347"/>
      <c r="H1409" s="380"/>
      <c r="I1409" s="380"/>
    </row>
    <row r="1410" spans="2:11" s="340" customFormat="1" ht="12.75">
      <c r="B1410" s="338"/>
      <c r="C1410" s="338"/>
      <c r="D1410" s="339"/>
      <c r="E1410" s="339"/>
      <c r="F1410" s="339"/>
      <c r="H1410" s="380"/>
      <c r="I1410" s="380" t="s">
        <v>193</v>
      </c>
      <c r="J1410" s="338"/>
      <c r="K1410" s="338"/>
    </row>
    <row r="1411" spans="2:11" s="340" customFormat="1" ht="12.75">
      <c r="B1411" s="338"/>
      <c r="C1411" s="338"/>
      <c r="E1411" s="369" t="s">
        <v>116</v>
      </c>
      <c r="F1411" s="369" t="s">
        <v>116</v>
      </c>
      <c r="H1411" s="380" t="s">
        <v>194</v>
      </c>
      <c r="I1411" s="380" t="s">
        <v>196</v>
      </c>
      <c r="J1411" s="338"/>
      <c r="K1411" s="338"/>
    </row>
    <row r="1412" spans="2:11" s="340" customFormat="1" ht="12.75">
      <c r="B1412" s="338"/>
      <c r="C1412" s="338"/>
      <c r="D1412" s="340" t="s">
        <v>112</v>
      </c>
      <c r="E1412" s="365">
        <f>+F1412/$F$1415</f>
        <v>0.004083376480640888</v>
      </c>
      <c r="F1412" s="386">
        <f>'N° CONTRATOS Y SALDO AC.'!E144+'N° CONTRATOS Y SALDO AC.'!E565</f>
        <v>5.9133</v>
      </c>
      <c r="H1412" s="383">
        <v>1</v>
      </c>
      <c r="I1412" s="383">
        <v>5.291021</v>
      </c>
      <c r="J1412" s="383"/>
      <c r="K1412" s="338"/>
    </row>
    <row r="1413" spans="2:11" s="340" customFormat="1" ht="12.75">
      <c r="B1413" s="338"/>
      <c r="C1413" s="338"/>
      <c r="D1413" s="340" t="s">
        <v>114</v>
      </c>
      <c r="E1413" s="365">
        <f>+F1413/$F$1415</f>
        <v>0.25663261240385765</v>
      </c>
      <c r="F1413" s="386">
        <f>'N° CONTRATOS Y SALDO AC.'!I144+'N° CONTRATOS Y SALDO AC.'!I565</f>
        <v>371.6399</v>
      </c>
      <c r="G1413" s="372"/>
      <c r="H1413" s="383">
        <v>16</v>
      </c>
      <c r="I1413" s="383">
        <v>0</v>
      </c>
      <c r="J1413" s="383"/>
      <c r="K1413" s="338"/>
    </row>
    <row r="1414" spans="2:11" s="340" customFormat="1" ht="12.75">
      <c r="B1414" s="338"/>
      <c r="C1414" s="338"/>
      <c r="D1414" s="340" t="s">
        <v>115</v>
      </c>
      <c r="E1414" s="365">
        <f>+F1414/$F$1415</f>
        <v>0.7392840111155013</v>
      </c>
      <c r="F1414" s="386">
        <f>'N° CONTRATOS Y SALDO AC.'!K144+'N° CONTRATOS Y SALDO AC.'!K565</f>
        <v>1070.5866</v>
      </c>
      <c r="G1414" s="372"/>
      <c r="H1414" s="383">
        <v>37</v>
      </c>
      <c r="I1414" s="383">
        <v>350.829491</v>
      </c>
      <c r="J1414" s="383"/>
      <c r="K1414" s="338"/>
    </row>
    <row r="1415" spans="2:11" s="340" customFormat="1" ht="12.75">
      <c r="B1415" s="338"/>
      <c r="C1415" s="338"/>
      <c r="D1415" s="360" t="s">
        <v>102</v>
      </c>
      <c r="E1415" s="365">
        <f>+SUM(E1412:E1414)</f>
        <v>0.9999999999999999</v>
      </c>
      <c r="F1415" s="387">
        <f>SUM(F1412:F1414)</f>
        <v>1448.1398000000002</v>
      </c>
      <c r="G1415" s="372"/>
      <c r="H1415" s="383">
        <v>504</v>
      </c>
      <c r="I1415" s="383">
        <v>1075.826161</v>
      </c>
      <c r="J1415" s="383"/>
      <c r="K1415" s="338"/>
    </row>
    <row r="1416" spans="2:11" s="340" customFormat="1" ht="12.75">
      <c r="B1416" s="338"/>
      <c r="C1416" s="338"/>
      <c r="G1416" s="372"/>
      <c r="H1416" s="383"/>
      <c r="I1416" s="383">
        <f>SUM(I1412:I1415)</f>
        <v>1431.946673</v>
      </c>
      <c r="J1416" s="383"/>
      <c r="K1416" s="338"/>
    </row>
    <row r="1417" spans="2:12" s="340" customFormat="1" ht="12.75">
      <c r="B1417" s="338"/>
      <c r="C1417" s="338"/>
      <c r="D1417" s="339"/>
      <c r="E1417" s="339"/>
      <c r="F1417" s="339"/>
      <c r="I1417" s="359"/>
      <c r="J1417" s="339"/>
      <c r="K1417" s="338"/>
      <c r="L1417" s="338"/>
    </row>
    <row r="1418" spans="4:6" ht="12.75">
      <c r="D1418" s="340" t="s">
        <v>113</v>
      </c>
      <c r="E1418" s="365">
        <f>+F1418/$F$1415</f>
        <v>0</v>
      </c>
      <c r="F1418" s="381">
        <v>0</v>
      </c>
    </row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50" max="9" man="1"/>
    <brk id="365" max="9" man="1"/>
    <brk id="505" max="9" man="1"/>
    <brk id="643" max="9" man="1"/>
    <brk id="73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P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9" customWidth="1"/>
    <col min="4" max="4" width="19.421875" style="18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116" width="5.7109375" style="9" customWidth="1"/>
    <col min="117" max="16384" width="11.421875" style="9" customWidth="1"/>
  </cols>
  <sheetData>
    <row r="1" spans="2:94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</row>
    <row r="2" spans="2:94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</row>
    <row r="3" spans="2:94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</row>
    <row r="4" spans="2:94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</row>
    <row r="5" spans="2:94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</row>
    <row r="6" spans="2:94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</row>
    <row r="7" spans="2:94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</row>
    <row r="8" spans="2:94" s="78" customFormat="1" ht="15">
      <c r="B8" s="74" t="s">
        <v>68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68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68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</row>
    <row r="9" spans="2:94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</row>
    <row r="10" spans="2:94" s="20" customFormat="1" ht="15">
      <c r="B10" s="92"/>
      <c r="C10" s="93" t="s">
        <v>221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222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223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</row>
    <row r="11" spans="2:94" ht="12.75">
      <c r="B11" s="106" t="s">
        <v>21</v>
      </c>
      <c r="C11" s="107" t="s">
        <v>31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31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31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</row>
    <row r="12" spans="2:94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</row>
    <row r="13" spans="2:94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</row>
    <row r="14" spans="2:94" s="164" customFormat="1" ht="12.75">
      <c r="B14" s="160" t="s">
        <v>20</v>
      </c>
      <c r="C14" s="161">
        <f aca="true" t="shared" si="0" ref="C14:C37">+E14+G14+I14+K14+M14+O14+Q14+S14+U14+W14+Y14+AA14</f>
        <v>2108</v>
      </c>
      <c r="D14" s="161">
        <f aca="true" t="shared" si="1" ref="D14:D37">+F14+H14+J14+L14+N14+P14+R14+T14+V14+X14+Z14+AB14</f>
        <v>944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2</v>
      </c>
      <c r="J14" s="162">
        <f t="shared" si="2"/>
        <v>2</v>
      </c>
      <c r="K14" s="162">
        <f t="shared" si="2"/>
        <v>34</v>
      </c>
      <c r="L14" s="162">
        <f t="shared" si="2"/>
        <v>22</v>
      </c>
      <c r="M14" s="162">
        <f t="shared" si="2"/>
        <v>201</v>
      </c>
      <c r="N14" s="162">
        <f t="shared" si="2"/>
        <v>97</v>
      </c>
      <c r="O14" s="162">
        <f t="shared" si="2"/>
        <v>321</v>
      </c>
      <c r="P14" s="162">
        <f t="shared" si="2"/>
        <v>150</v>
      </c>
      <c r="Q14" s="162">
        <f t="shared" si="2"/>
        <v>462</v>
      </c>
      <c r="R14" s="162">
        <f t="shared" si="2"/>
        <v>168</v>
      </c>
      <c r="S14" s="162">
        <f t="shared" si="2"/>
        <v>390</v>
      </c>
      <c r="T14" s="162">
        <f t="shared" si="2"/>
        <v>152</v>
      </c>
      <c r="U14" s="162">
        <f t="shared" si="2"/>
        <v>301</v>
      </c>
      <c r="V14" s="162">
        <f t="shared" si="2"/>
        <v>141</v>
      </c>
      <c r="W14" s="162">
        <f t="shared" si="2"/>
        <v>201</v>
      </c>
      <c r="X14" s="162">
        <f t="shared" si="2"/>
        <v>125</v>
      </c>
      <c r="Y14" s="162">
        <f t="shared" si="2"/>
        <v>118</v>
      </c>
      <c r="Z14" s="162">
        <f t="shared" si="2"/>
        <v>69</v>
      </c>
      <c r="AA14" s="162">
        <f t="shared" si="2"/>
        <v>78</v>
      </c>
      <c r="AB14" s="162">
        <f t="shared" si="2"/>
        <v>18</v>
      </c>
      <c r="AC14" s="71"/>
      <c r="AD14" s="9"/>
      <c r="AE14" s="165" t="s">
        <v>20</v>
      </c>
      <c r="AF14" s="161">
        <f>+SUM(AF15:AF37)</f>
        <v>2107</v>
      </c>
      <c r="AG14" s="161">
        <f>+SUM(AG15:AG37)</f>
        <v>943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2</v>
      </c>
      <c r="AM14" s="162">
        <f t="shared" si="3"/>
        <v>2</v>
      </c>
      <c r="AN14" s="162">
        <f t="shared" si="3"/>
        <v>34</v>
      </c>
      <c r="AO14" s="162">
        <f t="shared" si="3"/>
        <v>21</v>
      </c>
      <c r="AP14" s="162">
        <f t="shared" si="3"/>
        <v>198</v>
      </c>
      <c r="AQ14" s="162">
        <f t="shared" si="3"/>
        <v>96</v>
      </c>
      <c r="AR14" s="162">
        <f t="shared" si="3"/>
        <v>318</v>
      </c>
      <c r="AS14" s="162">
        <f t="shared" si="3"/>
        <v>150</v>
      </c>
      <c r="AT14" s="162">
        <f t="shared" si="3"/>
        <v>463</v>
      </c>
      <c r="AU14" s="162">
        <f t="shared" si="3"/>
        <v>165</v>
      </c>
      <c r="AV14" s="162">
        <f t="shared" si="3"/>
        <v>391</v>
      </c>
      <c r="AW14" s="162">
        <f t="shared" si="3"/>
        <v>155</v>
      </c>
      <c r="AX14" s="162">
        <f t="shared" si="3"/>
        <v>301</v>
      </c>
      <c r="AY14" s="162">
        <f t="shared" si="3"/>
        <v>142</v>
      </c>
      <c r="AZ14" s="162">
        <f t="shared" si="3"/>
        <v>201</v>
      </c>
      <c r="BA14" s="162">
        <f t="shared" si="3"/>
        <v>124</v>
      </c>
      <c r="BB14" s="162">
        <f t="shared" si="3"/>
        <v>120</v>
      </c>
      <c r="BC14" s="162">
        <f t="shared" si="3"/>
        <v>70</v>
      </c>
      <c r="BD14" s="162">
        <f t="shared" si="3"/>
        <v>79</v>
      </c>
      <c r="BE14" s="162">
        <f t="shared" si="3"/>
        <v>18</v>
      </c>
      <c r="BG14" s="166" t="s">
        <v>20</v>
      </c>
      <c r="BH14" s="161">
        <f>+SUM(BH15:BH37)</f>
        <v>2106</v>
      </c>
      <c r="BI14" s="161">
        <f>+SUM(BI15:BI37)</f>
        <v>943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1</v>
      </c>
      <c r="BO14" s="162">
        <f t="shared" si="4"/>
        <v>2</v>
      </c>
      <c r="BP14" s="162">
        <f t="shared" si="4"/>
        <v>33</v>
      </c>
      <c r="BQ14" s="162">
        <f t="shared" si="4"/>
        <v>21</v>
      </c>
      <c r="BR14" s="162">
        <f t="shared" si="4"/>
        <v>197</v>
      </c>
      <c r="BS14" s="162">
        <f t="shared" si="4"/>
        <v>94</v>
      </c>
      <c r="BT14" s="162">
        <f t="shared" si="4"/>
        <v>310</v>
      </c>
      <c r="BU14" s="162">
        <f t="shared" si="4"/>
        <v>151</v>
      </c>
      <c r="BV14" s="162">
        <f t="shared" si="4"/>
        <v>463</v>
      </c>
      <c r="BW14" s="162">
        <f t="shared" si="4"/>
        <v>159</v>
      </c>
      <c r="BX14" s="306">
        <f t="shared" si="4"/>
        <v>393</v>
      </c>
      <c r="BY14" s="162">
        <f t="shared" si="4"/>
        <v>156</v>
      </c>
      <c r="BZ14" s="162">
        <f t="shared" si="4"/>
        <v>306</v>
      </c>
      <c r="CA14" s="162">
        <f t="shared" si="4"/>
        <v>145</v>
      </c>
      <c r="CB14" s="162">
        <f t="shared" si="4"/>
        <v>204</v>
      </c>
      <c r="CC14" s="162">
        <f t="shared" si="4"/>
        <v>124</v>
      </c>
      <c r="CD14" s="162">
        <f t="shared" si="4"/>
        <v>120</v>
      </c>
      <c r="CE14" s="162">
        <f t="shared" si="4"/>
        <v>73</v>
      </c>
      <c r="CF14" s="162">
        <f t="shared" si="4"/>
        <v>79</v>
      </c>
      <c r="CG14" s="162">
        <f t="shared" si="4"/>
        <v>18</v>
      </c>
      <c r="CH14" s="163"/>
      <c r="CI14" s="163"/>
      <c r="CJ14" s="163"/>
      <c r="CK14" s="163"/>
      <c r="CL14" s="163"/>
      <c r="CM14" s="163"/>
      <c r="CN14" s="163"/>
      <c r="CO14" s="163"/>
      <c r="CP14" s="163"/>
    </row>
    <row r="15" spans="2:94" ht="12.75">
      <c r="B15" s="167" t="s">
        <v>65</v>
      </c>
      <c r="C15" s="168">
        <f t="shared" si="0"/>
        <v>1706</v>
      </c>
      <c r="D15" s="169">
        <f t="shared" si="1"/>
        <v>736</v>
      </c>
      <c r="E15" s="335">
        <v>0</v>
      </c>
      <c r="F15" s="335">
        <v>0</v>
      </c>
      <c r="G15" s="335">
        <v>0</v>
      </c>
      <c r="H15" s="335">
        <v>0</v>
      </c>
      <c r="I15" s="335">
        <v>2</v>
      </c>
      <c r="J15" s="335">
        <v>2</v>
      </c>
      <c r="K15" s="335">
        <v>31</v>
      </c>
      <c r="L15" s="335">
        <v>20</v>
      </c>
      <c r="M15" s="335">
        <v>174</v>
      </c>
      <c r="N15" s="335">
        <v>78</v>
      </c>
      <c r="O15" s="335">
        <v>283</v>
      </c>
      <c r="P15" s="335">
        <v>116</v>
      </c>
      <c r="Q15" s="335">
        <v>385</v>
      </c>
      <c r="R15" s="335">
        <v>133</v>
      </c>
      <c r="S15" s="335">
        <v>321</v>
      </c>
      <c r="T15" s="335">
        <v>121</v>
      </c>
      <c r="U15" s="335">
        <v>233</v>
      </c>
      <c r="V15" s="335">
        <v>103</v>
      </c>
      <c r="W15" s="335">
        <v>140</v>
      </c>
      <c r="X15" s="335">
        <v>91</v>
      </c>
      <c r="Y15" s="335">
        <v>79</v>
      </c>
      <c r="Z15" s="335">
        <v>58</v>
      </c>
      <c r="AA15" s="335">
        <v>58</v>
      </c>
      <c r="AB15" s="335">
        <v>14</v>
      </c>
      <c r="AC15" s="71"/>
      <c r="AE15" s="170" t="s">
        <v>65</v>
      </c>
      <c r="AF15" s="168">
        <f aca="true" t="shared" si="5" ref="AF15:AF34">+AH15+AJ15+AL15+AN15+AP15+AR15+AT15+AV15+AX15+AZ15+BB15+BD15</f>
        <v>1707</v>
      </c>
      <c r="AG15" s="169">
        <f aca="true" t="shared" si="6" ref="AG15:AG34">+AI15+AK15+AM15+AO15+AQ15+AS15+AU15+AW15+AY15+BA15+BC15+BE15</f>
        <v>734</v>
      </c>
      <c r="AH15" s="335">
        <v>0</v>
      </c>
      <c r="AI15" s="335">
        <v>0</v>
      </c>
      <c r="AJ15" s="335">
        <v>0</v>
      </c>
      <c r="AK15" s="335">
        <v>0</v>
      </c>
      <c r="AL15" s="335">
        <v>2</v>
      </c>
      <c r="AM15" s="335">
        <v>2</v>
      </c>
      <c r="AN15" s="335">
        <v>31</v>
      </c>
      <c r="AO15" s="335">
        <v>19</v>
      </c>
      <c r="AP15" s="335">
        <v>171</v>
      </c>
      <c r="AQ15" s="335">
        <v>78</v>
      </c>
      <c r="AR15" s="335">
        <v>280</v>
      </c>
      <c r="AS15" s="335">
        <v>115</v>
      </c>
      <c r="AT15" s="335">
        <v>388</v>
      </c>
      <c r="AU15" s="335">
        <v>131</v>
      </c>
      <c r="AV15" s="335">
        <v>321</v>
      </c>
      <c r="AW15" s="335">
        <v>122</v>
      </c>
      <c r="AX15" s="335">
        <v>234</v>
      </c>
      <c r="AY15" s="335">
        <v>104</v>
      </c>
      <c r="AZ15" s="335">
        <v>140</v>
      </c>
      <c r="BA15" s="335">
        <v>90</v>
      </c>
      <c r="BB15" s="335">
        <v>81</v>
      </c>
      <c r="BC15" s="335">
        <v>59</v>
      </c>
      <c r="BD15" s="335">
        <v>59</v>
      </c>
      <c r="BE15" s="335">
        <v>14</v>
      </c>
      <c r="BG15" s="171" t="s">
        <v>65</v>
      </c>
      <c r="BH15" s="168">
        <f>+BJ15+BL15+BN15+BP15+BR15+BT15+BV15+BX15+BZ15+CB15+CD15+CF15</f>
        <v>1704</v>
      </c>
      <c r="BI15" s="169">
        <f aca="true" t="shared" si="7" ref="BI15:BI34">+BK15+BM15+BO15+BQ15+BS15+BU15+BW15+BY15+CA15+CC15+CE15+CG15</f>
        <v>736</v>
      </c>
      <c r="BJ15" s="335">
        <v>0</v>
      </c>
      <c r="BK15" s="335">
        <v>0</v>
      </c>
      <c r="BL15" s="335">
        <v>0</v>
      </c>
      <c r="BM15" s="335">
        <v>0</v>
      </c>
      <c r="BN15" s="335">
        <v>1</v>
      </c>
      <c r="BO15" s="335">
        <v>2</v>
      </c>
      <c r="BP15" s="335">
        <v>31</v>
      </c>
      <c r="BQ15" s="335">
        <v>19</v>
      </c>
      <c r="BR15" s="335">
        <v>169</v>
      </c>
      <c r="BS15" s="335">
        <v>76</v>
      </c>
      <c r="BT15" s="335">
        <v>270</v>
      </c>
      <c r="BU15" s="335">
        <v>116</v>
      </c>
      <c r="BV15" s="335">
        <v>388</v>
      </c>
      <c r="BW15" s="335">
        <v>127</v>
      </c>
      <c r="BX15" s="335">
        <v>323</v>
      </c>
      <c r="BY15" s="335">
        <v>124</v>
      </c>
      <c r="BZ15" s="335">
        <v>239</v>
      </c>
      <c r="CA15" s="335">
        <v>107</v>
      </c>
      <c r="CB15" s="335">
        <v>142</v>
      </c>
      <c r="CC15" s="335">
        <v>91</v>
      </c>
      <c r="CD15" s="335">
        <v>82</v>
      </c>
      <c r="CE15" s="335">
        <v>60</v>
      </c>
      <c r="CF15" s="335">
        <v>59</v>
      </c>
      <c r="CG15" s="335">
        <v>14</v>
      </c>
      <c r="CH15" s="163"/>
      <c r="CI15" s="71"/>
      <c r="CJ15" s="71"/>
      <c r="CK15" s="71"/>
      <c r="CL15" s="71"/>
      <c r="CM15" s="71"/>
      <c r="CN15" s="71"/>
      <c r="CO15" s="71"/>
      <c r="CP15" s="71"/>
    </row>
    <row r="16" spans="2:94" ht="12.75">
      <c r="B16" s="167" t="s">
        <v>64</v>
      </c>
      <c r="C16" s="168">
        <f t="shared" si="0"/>
        <v>61</v>
      </c>
      <c r="D16" s="169">
        <f t="shared" si="1"/>
        <v>19</v>
      </c>
      <c r="E16" s="335">
        <v>0</v>
      </c>
      <c r="F16" s="335">
        <v>0</v>
      </c>
      <c r="G16" s="335">
        <v>0</v>
      </c>
      <c r="H16" s="335">
        <v>0</v>
      </c>
      <c r="I16" s="335">
        <v>0</v>
      </c>
      <c r="J16" s="335">
        <v>0</v>
      </c>
      <c r="K16" s="335">
        <v>0</v>
      </c>
      <c r="L16" s="335">
        <v>0</v>
      </c>
      <c r="M16" s="335">
        <v>4</v>
      </c>
      <c r="N16" s="335">
        <v>6</v>
      </c>
      <c r="O16" s="335">
        <v>9</v>
      </c>
      <c r="P16" s="335">
        <v>1</v>
      </c>
      <c r="Q16" s="335">
        <v>6</v>
      </c>
      <c r="R16" s="335">
        <v>4</v>
      </c>
      <c r="S16" s="335">
        <v>14</v>
      </c>
      <c r="T16" s="335">
        <v>3</v>
      </c>
      <c r="U16" s="335">
        <v>8</v>
      </c>
      <c r="V16" s="335">
        <v>2</v>
      </c>
      <c r="W16" s="335">
        <v>9</v>
      </c>
      <c r="X16" s="335">
        <v>1</v>
      </c>
      <c r="Y16" s="335">
        <v>7</v>
      </c>
      <c r="Z16" s="335">
        <v>1</v>
      </c>
      <c r="AA16" s="335">
        <v>4</v>
      </c>
      <c r="AB16" s="335">
        <v>1</v>
      </c>
      <c r="AC16" s="71"/>
      <c r="AE16" s="170" t="s">
        <v>64</v>
      </c>
      <c r="AF16" s="168">
        <f t="shared" si="5"/>
        <v>61</v>
      </c>
      <c r="AG16" s="169">
        <f t="shared" si="6"/>
        <v>20</v>
      </c>
      <c r="AH16" s="335">
        <v>0</v>
      </c>
      <c r="AI16" s="335">
        <v>0</v>
      </c>
      <c r="AJ16" s="335">
        <v>0</v>
      </c>
      <c r="AK16" s="335">
        <v>0</v>
      </c>
      <c r="AL16" s="335">
        <v>0</v>
      </c>
      <c r="AM16" s="335">
        <v>0</v>
      </c>
      <c r="AN16" s="335">
        <v>0</v>
      </c>
      <c r="AO16" s="335">
        <v>0</v>
      </c>
      <c r="AP16" s="335">
        <v>4</v>
      </c>
      <c r="AQ16" s="335">
        <v>6</v>
      </c>
      <c r="AR16" s="335">
        <v>9</v>
      </c>
      <c r="AS16" s="335">
        <v>1</v>
      </c>
      <c r="AT16" s="335">
        <v>6</v>
      </c>
      <c r="AU16" s="335">
        <v>4</v>
      </c>
      <c r="AV16" s="335">
        <v>14</v>
      </c>
      <c r="AW16" s="335">
        <v>4</v>
      </c>
      <c r="AX16" s="335">
        <v>8</v>
      </c>
      <c r="AY16" s="335">
        <v>2</v>
      </c>
      <c r="AZ16" s="335">
        <v>9</v>
      </c>
      <c r="BA16" s="335">
        <v>1</v>
      </c>
      <c r="BB16" s="335">
        <v>7</v>
      </c>
      <c r="BC16" s="335">
        <v>1</v>
      </c>
      <c r="BD16" s="335">
        <v>4</v>
      </c>
      <c r="BE16" s="335">
        <v>1</v>
      </c>
      <c r="BG16" s="171" t="s">
        <v>64</v>
      </c>
      <c r="BH16" s="168">
        <f aca="true" t="shared" si="8" ref="BH16:BH34">+BJ16+BL16+BN16+BP16+BR16+BT16+BV16+BX16+BZ16+CB16+CD16+CF16</f>
        <v>65</v>
      </c>
      <c r="BI16" s="169">
        <f t="shared" si="7"/>
        <v>22</v>
      </c>
      <c r="BJ16" s="335">
        <v>0</v>
      </c>
      <c r="BK16" s="335">
        <v>0</v>
      </c>
      <c r="BL16" s="335">
        <v>0</v>
      </c>
      <c r="BM16" s="335">
        <v>0</v>
      </c>
      <c r="BN16" s="335">
        <v>0</v>
      </c>
      <c r="BO16" s="335">
        <v>0</v>
      </c>
      <c r="BP16" s="335">
        <v>0</v>
      </c>
      <c r="BQ16" s="335">
        <v>0</v>
      </c>
      <c r="BR16" s="335">
        <v>4</v>
      </c>
      <c r="BS16" s="335">
        <v>6</v>
      </c>
      <c r="BT16" s="335">
        <v>10</v>
      </c>
      <c r="BU16" s="335">
        <v>1</v>
      </c>
      <c r="BV16" s="335">
        <v>7</v>
      </c>
      <c r="BW16" s="335">
        <v>6</v>
      </c>
      <c r="BX16" s="335">
        <v>15</v>
      </c>
      <c r="BY16" s="335">
        <v>3</v>
      </c>
      <c r="BZ16" s="335">
        <v>9</v>
      </c>
      <c r="CA16" s="335">
        <v>3</v>
      </c>
      <c r="CB16" s="335">
        <v>9</v>
      </c>
      <c r="CC16" s="335">
        <v>1</v>
      </c>
      <c r="CD16" s="335">
        <v>7</v>
      </c>
      <c r="CE16" s="335">
        <v>1</v>
      </c>
      <c r="CF16" s="335">
        <v>4</v>
      </c>
      <c r="CG16" s="335">
        <v>1</v>
      </c>
      <c r="CH16" s="163"/>
      <c r="CI16" s="71"/>
      <c r="CJ16" s="71"/>
      <c r="CK16" s="71"/>
      <c r="CL16" s="71"/>
      <c r="CM16" s="71"/>
      <c r="CN16" s="71"/>
      <c r="CO16" s="71"/>
      <c r="CP16" s="71"/>
    </row>
    <row r="17" spans="2:94" ht="12.75">
      <c r="B17" s="167" t="s">
        <v>63</v>
      </c>
      <c r="C17" s="169">
        <f t="shared" si="0"/>
        <v>42</v>
      </c>
      <c r="D17" s="169">
        <f t="shared" si="1"/>
        <v>25</v>
      </c>
      <c r="E17" s="335">
        <v>0</v>
      </c>
      <c r="F17" s="335">
        <v>0</v>
      </c>
      <c r="G17" s="335">
        <v>0</v>
      </c>
      <c r="H17" s="335">
        <v>0</v>
      </c>
      <c r="I17" s="335">
        <v>0</v>
      </c>
      <c r="J17" s="335">
        <v>0</v>
      </c>
      <c r="K17" s="335">
        <v>0</v>
      </c>
      <c r="L17" s="335">
        <v>1</v>
      </c>
      <c r="M17" s="335">
        <v>7</v>
      </c>
      <c r="N17" s="335">
        <v>2</v>
      </c>
      <c r="O17" s="335">
        <v>5</v>
      </c>
      <c r="P17" s="335">
        <v>5</v>
      </c>
      <c r="Q17" s="335">
        <v>5</v>
      </c>
      <c r="R17" s="335">
        <v>5</v>
      </c>
      <c r="S17" s="335">
        <v>6</v>
      </c>
      <c r="T17" s="335">
        <v>2</v>
      </c>
      <c r="U17" s="335">
        <v>12</v>
      </c>
      <c r="V17" s="335">
        <v>4</v>
      </c>
      <c r="W17" s="335">
        <v>4</v>
      </c>
      <c r="X17" s="335">
        <v>4</v>
      </c>
      <c r="Y17" s="335">
        <v>3</v>
      </c>
      <c r="Z17" s="335">
        <v>1</v>
      </c>
      <c r="AA17" s="335">
        <v>0</v>
      </c>
      <c r="AB17" s="335">
        <v>1</v>
      </c>
      <c r="AC17" s="71"/>
      <c r="AE17" s="170" t="s">
        <v>63</v>
      </c>
      <c r="AF17" s="169">
        <f t="shared" si="5"/>
        <v>42</v>
      </c>
      <c r="AG17" s="169">
        <f t="shared" si="6"/>
        <v>25</v>
      </c>
      <c r="AH17" s="335">
        <v>0</v>
      </c>
      <c r="AI17" s="335">
        <v>0</v>
      </c>
      <c r="AJ17" s="335">
        <v>0</v>
      </c>
      <c r="AK17" s="335">
        <v>0</v>
      </c>
      <c r="AL17" s="335">
        <v>0</v>
      </c>
      <c r="AM17" s="335">
        <v>0</v>
      </c>
      <c r="AN17" s="335">
        <v>0</v>
      </c>
      <c r="AO17" s="335">
        <v>1</v>
      </c>
      <c r="AP17" s="335">
        <v>7</v>
      </c>
      <c r="AQ17" s="335">
        <v>2</v>
      </c>
      <c r="AR17" s="335">
        <v>5</v>
      </c>
      <c r="AS17" s="335">
        <v>5</v>
      </c>
      <c r="AT17" s="335">
        <v>5</v>
      </c>
      <c r="AU17" s="335">
        <v>4</v>
      </c>
      <c r="AV17" s="335">
        <v>6</v>
      </c>
      <c r="AW17" s="335">
        <v>3</v>
      </c>
      <c r="AX17" s="335">
        <v>12</v>
      </c>
      <c r="AY17" s="335">
        <v>4</v>
      </c>
      <c r="AZ17" s="335">
        <v>4</v>
      </c>
      <c r="BA17" s="335">
        <v>4</v>
      </c>
      <c r="BB17" s="335">
        <v>3</v>
      </c>
      <c r="BC17" s="335">
        <v>1</v>
      </c>
      <c r="BD17" s="335">
        <v>0</v>
      </c>
      <c r="BE17" s="335">
        <v>1</v>
      </c>
      <c r="BG17" s="171" t="s">
        <v>63</v>
      </c>
      <c r="BH17" s="169">
        <f t="shared" si="8"/>
        <v>44</v>
      </c>
      <c r="BI17" s="169">
        <f t="shared" si="7"/>
        <v>24</v>
      </c>
      <c r="BJ17" s="335">
        <v>0</v>
      </c>
      <c r="BK17" s="335">
        <v>0</v>
      </c>
      <c r="BL17" s="335">
        <v>0</v>
      </c>
      <c r="BM17" s="335">
        <v>0</v>
      </c>
      <c r="BN17" s="335">
        <v>0</v>
      </c>
      <c r="BO17" s="335">
        <v>0</v>
      </c>
      <c r="BP17" s="335">
        <v>0</v>
      </c>
      <c r="BQ17" s="335">
        <v>1</v>
      </c>
      <c r="BR17" s="335">
        <v>7</v>
      </c>
      <c r="BS17" s="335">
        <v>2</v>
      </c>
      <c r="BT17" s="335">
        <v>5</v>
      </c>
      <c r="BU17" s="335">
        <v>5</v>
      </c>
      <c r="BV17" s="335">
        <v>6</v>
      </c>
      <c r="BW17" s="335">
        <v>3</v>
      </c>
      <c r="BX17" s="335">
        <v>7</v>
      </c>
      <c r="BY17" s="335">
        <v>3</v>
      </c>
      <c r="BZ17" s="335">
        <v>12</v>
      </c>
      <c r="CA17" s="335">
        <v>4</v>
      </c>
      <c r="CB17" s="335">
        <v>4</v>
      </c>
      <c r="CC17" s="335">
        <v>4</v>
      </c>
      <c r="CD17" s="335">
        <v>3</v>
      </c>
      <c r="CE17" s="335">
        <v>1</v>
      </c>
      <c r="CF17" s="335">
        <v>0</v>
      </c>
      <c r="CG17" s="335">
        <v>1</v>
      </c>
      <c r="CH17" s="163"/>
      <c r="CI17" s="71"/>
      <c r="CJ17" s="71"/>
      <c r="CK17" s="71"/>
      <c r="CL17" s="71"/>
      <c r="CM17" s="71"/>
      <c r="CN17" s="71"/>
      <c r="CO17" s="71"/>
      <c r="CP17" s="71"/>
    </row>
    <row r="18" spans="2:94" ht="12.75">
      <c r="B18" s="167" t="s">
        <v>62</v>
      </c>
      <c r="C18" s="169">
        <f t="shared" si="0"/>
        <v>52</v>
      </c>
      <c r="D18" s="169">
        <f t="shared" si="1"/>
        <v>35</v>
      </c>
      <c r="E18" s="335">
        <v>0</v>
      </c>
      <c r="F18" s="335">
        <v>0</v>
      </c>
      <c r="G18" s="335">
        <v>0</v>
      </c>
      <c r="H18" s="335">
        <v>0</v>
      </c>
      <c r="I18" s="335">
        <v>0</v>
      </c>
      <c r="J18" s="335">
        <v>0</v>
      </c>
      <c r="K18" s="335">
        <v>1</v>
      </c>
      <c r="L18" s="335">
        <v>0</v>
      </c>
      <c r="M18" s="335">
        <v>3</v>
      </c>
      <c r="N18" s="335">
        <v>1</v>
      </c>
      <c r="O18" s="335">
        <v>5</v>
      </c>
      <c r="P18" s="335">
        <v>6</v>
      </c>
      <c r="Q18" s="335">
        <v>12</v>
      </c>
      <c r="R18" s="335">
        <v>4</v>
      </c>
      <c r="S18" s="335">
        <v>10</v>
      </c>
      <c r="T18" s="335">
        <v>3</v>
      </c>
      <c r="U18" s="335">
        <v>11</v>
      </c>
      <c r="V18" s="335">
        <v>11</v>
      </c>
      <c r="W18" s="335">
        <v>3</v>
      </c>
      <c r="X18" s="335">
        <v>7</v>
      </c>
      <c r="Y18" s="335">
        <v>4</v>
      </c>
      <c r="Z18" s="335">
        <v>3</v>
      </c>
      <c r="AA18" s="335">
        <v>3</v>
      </c>
      <c r="AB18" s="335">
        <v>0</v>
      </c>
      <c r="AC18" s="71"/>
      <c r="AE18" s="170" t="s">
        <v>62</v>
      </c>
      <c r="AF18" s="169">
        <f t="shared" si="5"/>
        <v>52</v>
      </c>
      <c r="AG18" s="169">
        <f t="shared" si="6"/>
        <v>34</v>
      </c>
      <c r="AH18" s="335">
        <v>0</v>
      </c>
      <c r="AI18" s="335">
        <v>0</v>
      </c>
      <c r="AJ18" s="335">
        <v>0</v>
      </c>
      <c r="AK18" s="335">
        <v>0</v>
      </c>
      <c r="AL18" s="335">
        <v>0</v>
      </c>
      <c r="AM18" s="335">
        <v>0</v>
      </c>
      <c r="AN18" s="335">
        <v>1</v>
      </c>
      <c r="AO18" s="335">
        <v>0</v>
      </c>
      <c r="AP18" s="335">
        <v>3</v>
      </c>
      <c r="AQ18" s="335">
        <v>0</v>
      </c>
      <c r="AR18" s="335">
        <v>5</v>
      </c>
      <c r="AS18" s="335">
        <v>7</v>
      </c>
      <c r="AT18" s="335">
        <v>11</v>
      </c>
      <c r="AU18" s="335">
        <v>4</v>
      </c>
      <c r="AV18" s="335">
        <v>11</v>
      </c>
      <c r="AW18" s="335">
        <v>3</v>
      </c>
      <c r="AX18" s="335">
        <v>11</v>
      </c>
      <c r="AY18" s="335">
        <v>11</v>
      </c>
      <c r="AZ18" s="335">
        <v>3</v>
      </c>
      <c r="BA18" s="335">
        <v>7</v>
      </c>
      <c r="BB18" s="335">
        <v>4</v>
      </c>
      <c r="BC18" s="335">
        <v>2</v>
      </c>
      <c r="BD18" s="335">
        <v>3</v>
      </c>
      <c r="BE18" s="335">
        <v>0</v>
      </c>
      <c r="BG18" s="171" t="s">
        <v>62</v>
      </c>
      <c r="BH18" s="169">
        <f t="shared" si="8"/>
        <v>52</v>
      </c>
      <c r="BI18" s="169">
        <f t="shared" si="7"/>
        <v>34</v>
      </c>
      <c r="BJ18" s="335">
        <v>0</v>
      </c>
      <c r="BK18" s="337">
        <v>0</v>
      </c>
      <c r="BL18" s="337">
        <v>0</v>
      </c>
      <c r="BM18" s="337">
        <v>0</v>
      </c>
      <c r="BN18" s="337">
        <v>0</v>
      </c>
      <c r="BO18" s="337">
        <v>0</v>
      </c>
      <c r="BP18" s="337">
        <v>1</v>
      </c>
      <c r="BQ18" s="337">
        <v>0</v>
      </c>
      <c r="BR18" s="337">
        <v>3</v>
      </c>
      <c r="BS18" s="337">
        <v>0</v>
      </c>
      <c r="BT18" s="337">
        <v>5</v>
      </c>
      <c r="BU18" s="337">
        <v>7</v>
      </c>
      <c r="BV18" s="337">
        <v>9</v>
      </c>
      <c r="BW18" s="337">
        <v>3</v>
      </c>
      <c r="BX18" s="337">
        <v>13</v>
      </c>
      <c r="BY18" s="337">
        <v>3</v>
      </c>
      <c r="BZ18" s="337">
        <v>9</v>
      </c>
      <c r="CA18" s="337">
        <v>11</v>
      </c>
      <c r="CB18" s="337">
        <v>4</v>
      </c>
      <c r="CC18" s="337">
        <v>8</v>
      </c>
      <c r="CD18" s="337">
        <v>5</v>
      </c>
      <c r="CE18" s="337">
        <v>2</v>
      </c>
      <c r="CF18" s="337">
        <v>3</v>
      </c>
      <c r="CG18" s="337">
        <v>0</v>
      </c>
      <c r="CH18" s="163"/>
      <c r="CI18" s="71"/>
      <c r="CJ18" s="71"/>
      <c r="CK18" s="71"/>
      <c r="CL18" s="71"/>
      <c r="CM18" s="71"/>
      <c r="CN18" s="71"/>
      <c r="CO18" s="71"/>
      <c r="CP18" s="71"/>
    </row>
    <row r="19" spans="2:94" ht="12.75">
      <c r="B19" s="167" t="s">
        <v>61</v>
      </c>
      <c r="C19" s="169">
        <f t="shared" si="0"/>
        <v>44</v>
      </c>
      <c r="D19" s="169">
        <f t="shared" si="1"/>
        <v>17</v>
      </c>
      <c r="E19" s="335">
        <v>0</v>
      </c>
      <c r="F19" s="335">
        <v>0</v>
      </c>
      <c r="G19" s="335">
        <v>0</v>
      </c>
      <c r="H19" s="335">
        <v>0</v>
      </c>
      <c r="I19" s="335">
        <v>0</v>
      </c>
      <c r="J19" s="335">
        <v>0</v>
      </c>
      <c r="K19" s="335">
        <v>1</v>
      </c>
      <c r="L19" s="335">
        <v>0</v>
      </c>
      <c r="M19" s="335">
        <v>3</v>
      </c>
      <c r="N19" s="335">
        <v>4</v>
      </c>
      <c r="O19" s="335">
        <v>4</v>
      </c>
      <c r="P19" s="335">
        <v>4</v>
      </c>
      <c r="Q19" s="335">
        <v>8</v>
      </c>
      <c r="R19" s="335">
        <v>4</v>
      </c>
      <c r="S19" s="335">
        <v>6</v>
      </c>
      <c r="T19" s="335">
        <v>1</v>
      </c>
      <c r="U19" s="335">
        <v>8</v>
      </c>
      <c r="V19" s="335">
        <v>1</v>
      </c>
      <c r="W19" s="335">
        <v>6</v>
      </c>
      <c r="X19" s="335">
        <v>2</v>
      </c>
      <c r="Y19" s="335">
        <v>6</v>
      </c>
      <c r="Z19" s="335">
        <v>0</v>
      </c>
      <c r="AA19" s="335">
        <v>2</v>
      </c>
      <c r="AB19" s="335">
        <v>1</v>
      </c>
      <c r="AC19" s="71"/>
      <c r="AE19" s="170" t="s">
        <v>61</v>
      </c>
      <c r="AF19" s="169">
        <f t="shared" si="5"/>
        <v>42</v>
      </c>
      <c r="AG19" s="169">
        <f t="shared" si="6"/>
        <v>17</v>
      </c>
      <c r="AH19" s="335">
        <v>0</v>
      </c>
      <c r="AI19" s="335">
        <v>0</v>
      </c>
      <c r="AJ19" s="335">
        <v>0</v>
      </c>
      <c r="AK19" s="335">
        <v>0</v>
      </c>
      <c r="AL19" s="335">
        <v>0</v>
      </c>
      <c r="AM19" s="335">
        <v>0</v>
      </c>
      <c r="AN19" s="335">
        <v>1</v>
      </c>
      <c r="AO19" s="335">
        <v>0</v>
      </c>
      <c r="AP19" s="335">
        <v>3</v>
      </c>
      <c r="AQ19" s="335">
        <v>4</v>
      </c>
      <c r="AR19" s="335">
        <v>4</v>
      </c>
      <c r="AS19" s="335">
        <v>3</v>
      </c>
      <c r="AT19" s="335">
        <v>7</v>
      </c>
      <c r="AU19" s="335">
        <v>4</v>
      </c>
      <c r="AV19" s="335">
        <v>6</v>
      </c>
      <c r="AW19" s="335">
        <v>1</v>
      </c>
      <c r="AX19" s="335">
        <v>8</v>
      </c>
      <c r="AY19" s="335">
        <v>1</v>
      </c>
      <c r="AZ19" s="335">
        <v>5</v>
      </c>
      <c r="BA19" s="335">
        <v>2</v>
      </c>
      <c r="BB19" s="335">
        <v>6</v>
      </c>
      <c r="BC19" s="335">
        <v>1</v>
      </c>
      <c r="BD19" s="335">
        <v>2</v>
      </c>
      <c r="BE19" s="335">
        <v>1</v>
      </c>
      <c r="BG19" s="171" t="s">
        <v>61</v>
      </c>
      <c r="BH19" s="169">
        <f t="shared" si="8"/>
        <v>40</v>
      </c>
      <c r="BI19" s="169">
        <f t="shared" si="7"/>
        <v>16</v>
      </c>
      <c r="BJ19" s="335">
        <v>0</v>
      </c>
      <c r="BK19" s="337">
        <v>0</v>
      </c>
      <c r="BL19" s="337">
        <v>0</v>
      </c>
      <c r="BM19" s="337">
        <v>0</v>
      </c>
      <c r="BN19" s="337">
        <v>0</v>
      </c>
      <c r="BO19" s="337">
        <v>0</v>
      </c>
      <c r="BP19" s="337">
        <v>1</v>
      </c>
      <c r="BQ19" s="337">
        <v>0</v>
      </c>
      <c r="BR19" s="337">
        <v>3</v>
      </c>
      <c r="BS19" s="337">
        <v>3</v>
      </c>
      <c r="BT19" s="337">
        <v>4</v>
      </c>
      <c r="BU19" s="337">
        <v>3</v>
      </c>
      <c r="BV19" s="337">
        <v>8</v>
      </c>
      <c r="BW19" s="337">
        <v>4</v>
      </c>
      <c r="BX19" s="337">
        <v>5</v>
      </c>
      <c r="BY19" s="337">
        <v>1</v>
      </c>
      <c r="BZ19" s="337">
        <v>8</v>
      </c>
      <c r="CA19" s="337">
        <v>1</v>
      </c>
      <c r="CB19" s="337">
        <v>5</v>
      </c>
      <c r="CC19" s="337">
        <v>2</v>
      </c>
      <c r="CD19" s="337">
        <v>4</v>
      </c>
      <c r="CE19" s="337">
        <v>1</v>
      </c>
      <c r="CF19" s="337">
        <v>2</v>
      </c>
      <c r="CG19" s="337">
        <v>1</v>
      </c>
      <c r="CH19" s="163"/>
      <c r="CI19" s="71"/>
      <c r="CJ19" s="71"/>
      <c r="CK19" s="71"/>
      <c r="CL19" s="71"/>
      <c r="CM19" s="71"/>
      <c r="CN19" s="71"/>
      <c r="CO19" s="71"/>
      <c r="CP19" s="71"/>
    </row>
    <row r="20" spans="2:94" ht="12.75">
      <c r="B20" s="167" t="s">
        <v>60</v>
      </c>
      <c r="C20" s="169">
        <f t="shared" si="0"/>
        <v>34</v>
      </c>
      <c r="D20" s="169">
        <f t="shared" si="1"/>
        <v>14</v>
      </c>
      <c r="E20" s="335">
        <v>0</v>
      </c>
      <c r="F20" s="335">
        <v>0</v>
      </c>
      <c r="G20" s="335">
        <v>0</v>
      </c>
      <c r="H20" s="335">
        <v>0</v>
      </c>
      <c r="I20" s="335">
        <v>0</v>
      </c>
      <c r="J20" s="335">
        <v>0</v>
      </c>
      <c r="K20" s="335">
        <v>1</v>
      </c>
      <c r="L20" s="335">
        <v>1</v>
      </c>
      <c r="M20" s="335">
        <v>2</v>
      </c>
      <c r="N20" s="335">
        <v>0</v>
      </c>
      <c r="O20" s="335">
        <v>0</v>
      </c>
      <c r="P20" s="335">
        <v>3</v>
      </c>
      <c r="Q20" s="335">
        <v>10</v>
      </c>
      <c r="R20" s="335">
        <v>2</v>
      </c>
      <c r="S20" s="335">
        <v>6</v>
      </c>
      <c r="T20" s="335">
        <v>3</v>
      </c>
      <c r="U20" s="335">
        <v>4</v>
      </c>
      <c r="V20" s="335">
        <v>1</v>
      </c>
      <c r="W20" s="335">
        <v>7</v>
      </c>
      <c r="X20" s="335">
        <v>4</v>
      </c>
      <c r="Y20" s="335">
        <v>2</v>
      </c>
      <c r="Z20" s="335">
        <v>0</v>
      </c>
      <c r="AA20" s="335">
        <v>2</v>
      </c>
      <c r="AB20" s="335">
        <v>0</v>
      </c>
      <c r="AC20" s="71"/>
      <c r="AE20" s="170" t="s">
        <v>60</v>
      </c>
      <c r="AF20" s="169">
        <f t="shared" si="5"/>
        <v>34</v>
      </c>
      <c r="AG20" s="169">
        <f t="shared" si="6"/>
        <v>14</v>
      </c>
      <c r="AH20" s="335">
        <v>0</v>
      </c>
      <c r="AI20" s="335">
        <v>0</v>
      </c>
      <c r="AJ20" s="335">
        <v>0</v>
      </c>
      <c r="AK20" s="335">
        <v>0</v>
      </c>
      <c r="AL20" s="335">
        <v>0</v>
      </c>
      <c r="AM20" s="335">
        <v>0</v>
      </c>
      <c r="AN20" s="335">
        <v>1</v>
      </c>
      <c r="AO20" s="335">
        <v>1</v>
      </c>
      <c r="AP20" s="335">
        <v>2</v>
      </c>
      <c r="AQ20" s="335">
        <v>0</v>
      </c>
      <c r="AR20" s="335">
        <v>0</v>
      </c>
      <c r="AS20" s="335">
        <v>4</v>
      </c>
      <c r="AT20" s="335">
        <v>10</v>
      </c>
      <c r="AU20" s="335">
        <v>2</v>
      </c>
      <c r="AV20" s="335">
        <v>6</v>
      </c>
      <c r="AW20" s="335">
        <v>2</v>
      </c>
      <c r="AX20" s="335">
        <v>4</v>
      </c>
      <c r="AY20" s="335">
        <v>1</v>
      </c>
      <c r="AZ20" s="335">
        <v>7</v>
      </c>
      <c r="BA20" s="335">
        <v>4</v>
      </c>
      <c r="BB20" s="335">
        <v>2</v>
      </c>
      <c r="BC20" s="335">
        <v>0</v>
      </c>
      <c r="BD20" s="335">
        <v>2</v>
      </c>
      <c r="BE20" s="335">
        <v>0</v>
      </c>
      <c r="BG20" s="171" t="s">
        <v>60</v>
      </c>
      <c r="BH20" s="169">
        <f t="shared" si="8"/>
        <v>32</v>
      </c>
      <c r="BI20" s="169">
        <f t="shared" si="7"/>
        <v>15</v>
      </c>
      <c r="BJ20" s="335">
        <v>0</v>
      </c>
      <c r="BK20" s="337">
        <v>0</v>
      </c>
      <c r="BL20" s="337">
        <v>0</v>
      </c>
      <c r="BM20" s="337">
        <v>0</v>
      </c>
      <c r="BN20" s="337">
        <v>0</v>
      </c>
      <c r="BO20" s="337">
        <v>0</v>
      </c>
      <c r="BP20" s="337">
        <v>0</v>
      </c>
      <c r="BQ20" s="337">
        <v>1</v>
      </c>
      <c r="BR20" s="337">
        <v>3</v>
      </c>
      <c r="BS20" s="337">
        <v>1</v>
      </c>
      <c r="BT20" s="337">
        <v>0</v>
      </c>
      <c r="BU20" s="337">
        <v>4</v>
      </c>
      <c r="BV20" s="337">
        <v>9</v>
      </c>
      <c r="BW20" s="337">
        <v>2</v>
      </c>
      <c r="BX20" s="337">
        <v>6</v>
      </c>
      <c r="BY20" s="337">
        <v>2</v>
      </c>
      <c r="BZ20" s="337">
        <v>3</v>
      </c>
      <c r="CA20" s="337">
        <v>1</v>
      </c>
      <c r="CB20" s="337">
        <v>6</v>
      </c>
      <c r="CC20" s="337">
        <v>3</v>
      </c>
      <c r="CD20" s="337">
        <v>3</v>
      </c>
      <c r="CE20" s="337">
        <v>1</v>
      </c>
      <c r="CF20" s="337">
        <v>2</v>
      </c>
      <c r="CG20" s="337">
        <v>0</v>
      </c>
      <c r="CH20" s="163"/>
      <c r="CI20" s="71"/>
      <c r="CJ20" s="71"/>
      <c r="CK20" s="71"/>
      <c r="CL20" s="71"/>
      <c r="CM20" s="71"/>
      <c r="CN20" s="71"/>
      <c r="CO20" s="71"/>
      <c r="CP20" s="71"/>
    </row>
    <row r="21" spans="2:94" ht="12.75">
      <c r="B21" s="167" t="s">
        <v>59</v>
      </c>
      <c r="C21" s="169">
        <f t="shared" si="0"/>
        <v>27</v>
      </c>
      <c r="D21" s="169">
        <f t="shared" si="1"/>
        <v>15</v>
      </c>
      <c r="E21" s="335">
        <v>0</v>
      </c>
      <c r="F21" s="335">
        <v>0</v>
      </c>
      <c r="G21" s="335">
        <v>0</v>
      </c>
      <c r="H21" s="335">
        <v>0</v>
      </c>
      <c r="I21" s="335">
        <v>0</v>
      </c>
      <c r="J21" s="335">
        <v>0</v>
      </c>
      <c r="K21" s="335">
        <v>0</v>
      </c>
      <c r="L21" s="335">
        <v>0</v>
      </c>
      <c r="M21" s="335">
        <v>1</v>
      </c>
      <c r="N21" s="335">
        <v>0</v>
      </c>
      <c r="O21" s="335">
        <v>3</v>
      </c>
      <c r="P21" s="335">
        <v>2</v>
      </c>
      <c r="Q21" s="335">
        <v>9</v>
      </c>
      <c r="R21" s="335">
        <v>4</v>
      </c>
      <c r="S21" s="335">
        <v>4</v>
      </c>
      <c r="T21" s="335">
        <v>5</v>
      </c>
      <c r="U21" s="335">
        <v>1</v>
      </c>
      <c r="V21" s="335">
        <v>0</v>
      </c>
      <c r="W21" s="335">
        <v>3</v>
      </c>
      <c r="X21" s="335">
        <v>3</v>
      </c>
      <c r="Y21" s="335">
        <v>5</v>
      </c>
      <c r="Z21" s="335">
        <v>1</v>
      </c>
      <c r="AA21" s="335">
        <v>1</v>
      </c>
      <c r="AB21" s="335">
        <v>0</v>
      </c>
      <c r="AC21" s="71"/>
      <c r="AE21" s="170" t="s">
        <v>59</v>
      </c>
      <c r="AF21" s="169">
        <f t="shared" si="5"/>
        <v>26</v>
      </c>
      <c r="AG21" s="169">
        <f t="shared" si="6"/>
        <v>15</v>
      </c>
      <c r="AH21" s="335">
        <v>0</v>
      </c>
      <c r="AI21" s="335">
        <v>0</v>
      </c>
      <c r="AJ21" s="335">
        <v>0</v>
      </c>
      <c r="AK21" s="335">
        <v>0</v>
      </c>
      <c r="AL21" s="335">
        <v>0</v>
      </c>
      <c r="AM21" s="335">
        <v>0</v>
      </c>
      <c r="AN21" s="335">
        <v>0</v>
      </c>
      <c r="AO21" s="335">
        <v>0</v>
      </c>
      <c r="AP21" s="335">
        <v>1</v>
      </c>
      <c r="AQ21" s="335">
        <v>0</v>
      </c>
      <c r="AR21" s="335">
        <v>3</v>
      </c>
      <c r="AS21" s="335">
        <v>2</v>
      </c>
      <c r="AT21" s="335">
        <v>8</v>
      </c>
      <c r="AU21" s="335">
        <v>4</v>
      </c>
      <c r="AV21" s="335">
        <v>4</v>
      </c>
      <c r="AW21" s="335">
        <v>5</v>
      </c>
      <c r="AX21" s="335">
        <v>1</v>
      </c>
      <c r="AY21" s="335">
        <v>0</v>
      </c>
      <c r="AZ21" s="335">
        <v>3</v>
      </c>
      <c r="BA21" s="335">
        <v>3</v>
      </c>
      <c r="BB21" s="335">
        <v>5</v>
      </c>
      <c r="BC21" s="335">
        <v>1</v>
      </c>
      <c r="BD21" s="335">
        <v>1</v>
      </c>
      <c r="BE21" s="335">
        <v>0</v>
      </c>
      <c r="BG21" s="171" t="s">
        <v>59</v>
      </c>
      <c r="BH21" s="169">
        <f t="shared" si="8"/>
        <v>27</v>
      </c>
      <c r="BI21" s="169">
        <f t="shared" si="7"/>
        <v>14</v>
      </c>
      <c r="BJ21" s="335">
        <v>0</v>
      </c>
      <c r="BK21" s="337">
        <v>0</v>
      </c>
      <c r="BL21" s="337">
        <v>0</v>
      </c>
      <c r="BM21" s="337">
        <v>0</v>
      </c>
      <c r="BN21" s="337">
        <v>0</v>
      </c>
      <c r="BO21" s="337">
        <v>0</v>
      </c>
      <c r="BP21" s="337">
        <v>0</v>
      </c>
      <c r="BQ21" s="337">
        <v>0</v>
      </c>
      <c r="BR21" s="337">
        <v>1</v>
      </c>
      <c r="BS21" s="337">
        <v>0</v>
      </c>
      <c r="BT21" s="337">
        <v>5</v>
      </c>
      <c r="BU21" s="337">
        <v>2</v>
      </c>
      <c r="BV21" s="337">
        <v>9</v>
      </c>
      <c r="BW21" s="337">
        <v>3</v>
      </c>
      <c r="BX21" s="337">
        <v>4</v>
      </c>
      <c r="BY21" s="337">
        <v>5</v>
      </c>
      <c r="BZ21" s="337">
        <v>1</v>
      </c>
      <c r="CA21" s="337">
        <v>0</v>
      </c>
      <c r="CB21" s="337">
        <v>3</v>
      </c>
      <c r="CC21" s="337">
        <v>2</v>
      </c>
      <c r="CD21" s="337">
        <v>3</v>
      </c>
      <c r="CE21" s="337">
        <v>2</v>
      </c>
      <c r="CF21" s="337">
        <v>1</v>
      </c>
      <c r="CG21" s="337">
        <v>0</v>
      </c>
      <c r="CH21" s="163"/>
      <c r="CI21" s="71"/>
      <c r="CJ21" s="71"/>
      <c r="CK21" s="71"/>
      <c r="CL21" s="71"/>
      <c r="CM21" s="71"/>
      <c r="CN21" s="71"/>
      <c r="CO21" s="71"/>
      <c r="CP21" s="71"/>
    </row>
    <row r="22" spans="2:94" ht="12.75">
      <c r="B22" s="167" t="s">
        <v>58</v>
      </c>
      <c r="C22" s="169">
        <f t="shared" si="0"/>
        <v>26</v>
      </c>
      <c r="D22" s="169">
        <f t="shared" si="1"/>
        <v>17</v>
      </c>
      <c r="E22" s="335">
        <v>0</v>
      </c>
      <c r="F22" s="335">
        <v>0</v>
      </c>
      <c r="G22" s="335">
        <v>0</v>
      </c>
      <c r="H22" s="335">
        <v>0</v>
      </c>
      <c r="I22" s="335">
        <v>0</v>
      </c>
      <c r="J22" s="335">
        <v>0</v>
      </c>
      <c r="K22" s="335">
        <v>0</v>
      </c>
      <c r="L22" s="335">
        <v>0</v>
      </c>
      <c r="M22" s="335">
        <v>1</v>
      </c>
      <c r="N22" s="335">
        <v>2</v>
      </c>
      <c r="O22" s="335">
        <v>2</v>
      </c>
      <c r="P22" s="335">
        <v>3</v>
      </c>
      <c r="Q22" s="335">
        <v>5</v>
      </c>
      <c r="R22" s="335">
        <v>1</v>
      </c>
      <c r="S22" s="335">
        <v>7</v>
      </c>
      <c r="T22" s="335">
        <v>0</v>
      </c>
      <c r="U22" s="335">
        <v>2</v>
      </c>
      <c r="V22" s="335">
        <v>7</v>
      </c>
      <c r="W22" s="335">
        <v>4</v>
      </c>
      <c r="X22" s="335">
        <v>3</v>
      </c>
      <c r="Y22" s="335">
        <v>3</v>
      </c>
      <c r="Z22" s="335">
        <v>1</v>
      </c>
      <c r="AA22" s="335">
        <v>2</v>
      </c>
      <c r="AB22" s="335">
        <v>0</v>
      </c>
      <c r="AC22" s="71"/>
      <c r="AE22" s="170" t="s">
        <v>58</v>
      </c>
      <c r="AF22" s="169">
        <f t="shared" si="5"/>
        <v>27</v>
      </c>
      <c r="AG22" s="169">
        <f t="shared" si="6"/>
        <v>18</v>
      </c>
      <c r="AH22" s="335">
        <v>0</v>
      </c>
      <c r="AI22" s="335">
        <v>0</v>
      </c>
      <c r="AJ22" s="335">
        <v>0</v>
      </c>
      <c r="AK22" s="335">
        <v>0</v>
      </c>
      <c r="AL22" s="335">
        <v>0</v>
      </c>
      <c r="AM22" s="335">
        <v>0</v>
      </c>
      <c r="AN22" s="335">
        <v>0</v>
      </c>
      <c r="AO22" s="335">
        <v>0</v>
      </c>
      <c r="AP22" s="335">
        <v>1</v>
      </c>
      <c r="AQ22" s="335">
        <v>2</v>
      </c>
      <c r="AR22" s="335">
        <v>2</v>
      </c>
      <c r="AS22" s="335">
        <v>3</v>
      </c>
      <c r="AT22" s="335">
        <v>6</v>
      </c>
      <c r="AU22" s="335">
        <v>1</v>
      </c>
      <c r="AV22" s="335">
        <v>7</v>
      </c>
      <c r="AW22" s="335">
        <v>1</v>
      </c>
      <c r="AX22" s="335">
        <v>2</v>
      </c>
      <c r="AY22" s="335">
        <v>7</v>
      </c>
      <c r="AZ22" s="335">
        <v>4</v>
      </c>
      <c r="BA22" s="335">
        <v>3</v>
      </c>
      <c r="BB22" s="335">
        <v>3</v>
      </c>
      <c r="BC22" s="335">
        <v>1</v>
      </c>
      <c r="BD22" s="335">
        <v>2</v>
      </c>
      <c r="BE22" s="335">
        <v>0</v>
      </c>
      <c r="BG22" s="171" t="s">
        <v>58</v>
      </c>
      <c r="BH22" s="169">
        <f t="shared" si="8"/>
        <v>26</v>
      </c>
      <c r="BI22" s="169">
        <f t="shared" si="7"/>
        <v>17</v>
      </c>
      <c r="BJ22" s="335">
        <v>0</v>
      </c>
      <c r="BK22" s="337">
        <v>0</v>
      </c>
      <c r="BL22" s="337">
        <v>0</v>
      </c>
      <c r="BM22" s="337">
        <v>0</v>
      </c>
      <c r="BN22" s="337">
        <v>0</v>
      </c>
      <c r="BO22" s="337">
        <v>0</v>
      </c>
      <c r="BP22" s="337">
        <v>0</v>
      </c>
      <c r="BQ22" s="337">
        <v>0</v>
      </c>
      <c r="BR22" s="337">
        <v>1</v>
      </c>
      <c r="BS22" s="337">
        <v>2</v>
      </c>
      <c r="BT22" s="337">
        <v>2</v>
      </c>
      <c r="BU22" s="337">
        <v>3</v>
      </c>
      <c r="BV22" s="337">
        <v>4</v>
      </c>
      <c r="BW22" s="337">
        <v>1</v>
      </c>
      <c r="BX22" s="337">
        <v>5</v>
      </c>
      <c r="BY22" s="337">
        <v>1</v>
      </c>
      <c r="BZ22" s="337">
        <v>3</v>
      </c>
      <c r="CA22" s="337">
        <v>7</v>
      </c>
      <c r="CB22" s="337">
        <v>5</v>
      </c>
      <c r="CC22" s="337">
        <v>2</v>
      </c>
      <c r="CD22" s="337">
        <v>4</v>
      </c>
      <c r="CE22" s="337">
        <v>1</v>
      </c>
      <c r="CF22" s="337">
        <v>2</v>
      </c>
      <c r="CG22" s="337">
        <v>0</v>
      </c>
      <c r="CH22" s="163"/>
      <c r="CI22" s="71"/>
      <c r="CJ22" s="71"/>
      <c r="CK22" s="71"/>
      <c r="CL22" s="71"/>
      <c r="CM22" s="71"/>
      <c r="CN22" s="71"/>
      <c r="CO22" s="71"/>
      <c r="CP22" s="71"/>
    </row>
    <row r="23" spans="2:94" ht="12.75">
      <c r="B23" s="167" t="s">
        <v>57</v>
      </c>
      <c r="C23" s="169">
        <f t="shared" si="0"/>
        <v>33</v>
      </c>
      <c r="D23" s="169">
        <f t="shared" si="1"/>
        <v>18</v>
      </c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>
        <v>0</v>
      </c>
      <c r="L23" s="335">
        <v>0</v>
      </c>
      <c r="M23" s="335">
        <v>2</v>
      </c>
      <c r="N23" s="335">
        <v>2</v>
      </c>
      <c r="O23" s="335">
        <v>5</v>
      </c>
      <c r="P23" s="335">
        <v>3</v>
      </c>
      <c r="Q23" s="335">
        <v>6</v>
      </c>
      <c r="R23" s="335">
        <v>2</v>
      </c>
      <c r="S23" s="335">
        <v>5</v>
      </c>
      <c r="T23" s="335">
        <v>5</v>
      </c>
      <c r="U23" s="335">
        <v>5</v>
      </c>
      <c r="V23" s="335">
        <v>3</v>
      </c>
      <c r="W23" s="335">
        <v>6</v>
      </c>
      <c r="X23" s="335">
        <v>1</v>
      </c>
      <c r="Y23" s="335">
        <v>3</v>
      </c>
      <c r="Z23" s="335">
        <v>2</v>
      </c>
      <c r="AA23" s="335">
        <v>1</v>
      </c>
      <c r="AB23" s="335">
        <v>0</v>
      </c>
      <c r="AC23" s="71"/>
      <c r="AE23" s="170" t="s">
        <v>57</v>
      </c>
      <c r="AF23" s="169">
        <f t="shared" si="5"/>
        <v>33</v>
      </c>
      <c r="AG23" s="169">
        <f t="shared" si="6"/>
        <v>18</v>
      </c>
      <c r="AH23" s="335">
        <v>0</v>
      </c>
      <c r="AI23" s="335">
        <v>0</v>
      </c>
      <c r="AJ23" s="335">
        <v>0</v>
      </c>
      <c r="AK23" s="335">
        <v>0</v>
      </c>
      <c r="AL23" s="335">
        <v>0</v>
      </c>
      <c r="AM23" s="335">
        <v>0</v>
      </c>
      <c r="AN23" s="335">
        <v>0</v>
      </c>
      <c r="AO23" s="335">
        <v>0</v>
      </c>
      <c r="AP23" s="335">
        <v>2</v>
      </c>
      <c r="AQ23" s="335">
        <v>2</v>
      </c>
      <c r="AR23" s="335">
        <v>5</v>
      </c>
      <c r="AS23" s="335">
        <v>3</v>
      </c>
      <c r="AT23" s="335">
        <v>6</v>
      </c>
      <c r="AU23" s="335">
        <v>2</v>
      </c>
      <c r="AV23" s="335">
        <v>5</v>
      </c>
      <c r="AW23" s="335">
        <v>5</v>
      </c>
      <c r="AX23" s="335">
        <v>5</v>
      </c>
      <c r="AY23" s="335">
        <v>3</v>
      </c>
      <c r="AZ23" s="335">
        <v>6</v>
      </c>
      <c r="BA23" s="335">
        <v>1</v>
      </c>
      <c r="BB23" s="335">
        <v>3</v>
      </c>
      <c r="BC23" s="335">
        <v>2</v>
      </c>
      <c r="BD23" s="335">
        <v>1</v>
      </c>
      <c r="BE23" s="335">
        <v>0</v>
      </c>
      <c r="BG23" s="171" t="s">
        <v>57</v>
      </c>
      <c r="BH23" s="169">
        <f t="shared" si="8"/>
        <v>33</v>
      </c>
      <c r="BI23" s="169">
        <f t="shared" si="7"/>
        <v>19</v>
      </c>
      <c r="BJ23" s="335">
        <v>0</v>
      </c>
      <c r="BK23" s="337">
        <v>0</v>
      </c>
      <c r="BL23" s="337">
        <v>0</v>
      </c>
      <c r="BM23" s="337">
        <v>0</v>
      </c>
      <c r="BN23" s="337">
        <v>0</v>
      </c>
      <c r="BO23" s="337">
        <v>0</v>
      </c>
      <c r="BP23" s="337">
        <v>0</v>
      </c>
      <c r="BQ23" s="337">
        <v>0</v>
      </c>
      <c r="BR23" s="337">
        <v>2</v>
      </c>
      <c r="BS23" s="337">
        <v>2</v>
      </c>
      <c r="BT23" s="337">
        <v>4</v>
      </c>
      <c r="BU23" s="337">
        <v>3</v>
      </c>
      <c r="BV23" s="337">
        <v>7</v>
      </c>
      <c r="BW23" s="337">
        <v>2</v>
      </c>
      <c r="BX23" s="337">
        <v>5</v>
      </c>
      <c r="BY23" s="337">
        <v>5</v>
      </c>
      <c r="BZ23" s="337">
        <v>5</v>
      </c>
      <c r="CA23" s="337">
        <v>3</v>
      </c>
      <c r="CB23" s="337">
        <v>6</v>
      </c>
      <c r="CC23" s="337">
        <v>2</v>
      </c>
      <c r="CD23" s="337">
        <v>3</v>
      </c>
      <c r="CE23" s="337">
        <v>2</v>
      </c>
      <c r="CF23" s="337">
        <v>1</v>
      </c>
      <c r="CG23" s="337">
        <v>0</v>
      </c>
      <c r="CH23" s="163"/>
      <c r="CI23" s="71"/>
      <c r="CJ23" s="71"/>
      <c r="CK23" s="71"/>
      <c r="CL23" s="71"/>
      <c r="CM23" s="71"/>
      <c r="CN23" s="71"/>
      <c r="CO23" s="71"/>
      <c r="CP23" s="71"/>
    </row>
    <row r="24" spans="2:94" ht="12.75">
      <c r="B24" s="167" t="s">
        <v>56</v>
      </c>
      <c r="C24" s="169">
        <f t="shared" si="0"/>
        <v>15</v>
      </c>
      <c r="D24" s="169">
        <f t="shared" si="1"/>
        <v>16</v>
      </c>
      <c r="E24" s="335">
        <v>0</v>
      </c>
      <c r="F24" s="335">
        <v>0</v>
      </c>
      <c r="G24" s="335">
        <v>0</v>
      </c>
      <c r="H24" s="335">
        <v>0</v>
      </c>
      <c r="I24" s="335">
        <v>0</v>
      </c>
      <c r="J24" s="335">
        <v>0</v>
      </c>
      <c r="K24" s="335">
        <v>0</v>
      </c>
      <c r="L24" s="335">
        <v>0</v>
      </c>
      <c r="M24" s="335">
        <v>1</v>
      </c>
      <c r="N24" s="335">
        <v>2</v>
      </c>
      <c r="O24" s="335">
        <v>1</v>
      </c>
      <c r="P24" s="335">
        <v>3</v>
      </c>
      <c r="Q24" s="335">
        <v>4</v>
      </c>
      <c r="R24" s="335">
        <v>1</v>
      </c>
      <c r="S24" s="335">
        <v>4</v>
      </c>
      <c r="T24" s="335">
        <v>5</v>
      </c>
      <c r="U24" s="335">
        <v>2</v>
      </c>
      <c r="V24" s="335">
        <v>2</v>
      </c>
      <c r="W24" s="335">
        <v>1</v>
      </c>
      <c r="X24" s="335">
        <v>2</v>
      </c>
      <c r="Y24" s="335">
        <v>1</v>
      </c>
      <c r="Z24" s="335">
        <v>1</v>
      </c>
      <c r="AA24" s="335">
        <v>1</v>
      </c>
      <c r="AB24" s="335">
        <v>0</v>
      </c>
      <c r="AC24" s="71"/>
      <c r="AE24" s="170" t="s">
        <v>56</v>
      </c>
      <c r="AF24" s="169">
        <f t="shared" si="5"/>
        <v>15</v>
      </c>
      <c r="AG24" s="169">
        <f t="shared" si="6"/>
        <v>16</v>
      </c>
      <c r="AH24" s="335">
        <v>0</v>
      </c>
      <c r="AI24" s="335">
        <v>0</v>
      </c>
      <c r="AJ24" s="335">
        <v>0</v>
      </c>
      <c r="AK24" s="335">
        <v>0</v>
      </c>
      <c r="AL24" s="335">
        <v>0</v>
      </c>
      <c r="AM24" s="335">
        <v>0</v>
      </c>
      <c r="AN24" s="335">
        <v>0</v>
      </c>
      <c r="AO24" s="335">
        <v>0</v>
      </c>
      <c r="AP24" s="335">
        <v>1</v>
      </c>
      <c r="AQ24" s="335">
        <v>2</v>
      </c>
      <c r="AR24" s="335">
        <v>1</v>
      </c>
      <c r="AS24" s="335">
        <v>3</v>
      </c>
      <c r="AT24" s="335">
        <v>4</v>
      </c>
      <c r="AU24" s="335">
        <v>1</v>
      </c>
      <c r="AV24" s="335">
        <v>4</v>
      </c>
      <c r="AW24" s="335">
        <v>5</v>
      </c>
      <c r="AX24" s="335">
        <v>2</v>
      </c>
      <c r="AY24" s="335">
        <v>2</v>
      </c>
      <c r="AZ24" s="335">
        <v>1</v>
      </c>
      <c r="BA24" s="335">
        <v>2</v>
      </c>
      <c r="BB24" s="335">
        <v>1</v>
      </c>
      <c r="BC24" s="335">
        <v>1</v>
      </c>
      <c r="BD24" s="335">
        <v>1</v>
      </c>
      <c r="BE24" s="335">
        <v>0</v>
      </c>
      <c r="BG24" s="171" t="s">
        <v>56</v>
      </c>
      <c r="BH24" s="169">
        <f t="shared" si="8"/>
        <v>15</v>
      </c>
      <c r="BI24" s="169">
        <f t="shared" si="7"/>
        <v>14</v>
      </c>
      <c r="BJ24" s="335">
        <v>0</v>
      </c>
      <c r="BK24" s="337">
        <v>0</v>
      </c>
      <c r="BL24" s="337">
        <v>0</v>
      </c>
      <c r="BM24" s="337">
        <v>0</v>
      </c>
      <c r="BN24" s="337">
        <v>0</v>
      </c>
      <c r="BO24" s="337">
        <v>0</v>
      </c>
      <c r="BP24" s="337">
        <v>0</v>
      </c>
      <c r="BQ24" s="337">
        <v>0</v>
      </c>
      <c r="BR24" s="337">
        <v>1</v>
      </c>
      <c r="BS24" s="337">
        <v>2</v>
      </c>
      <c r="BT24" s="337">
        <v>1</v>
      </c>
      <c r="BU24" s="337">
        <v>3</v>
      </c>
      <c r="BV24" s="337">
        <v>4</v>
      </c>
      <c r="BW24" s="337">
        <v>1</v>
      </c>
      <c r="BX24" s="337">
        <v>3</v>
      </c>
      <c r="BY24" s="337">
        <v>5</v>
      </c>
      <c r="BZ24" s="337">
        <v>3</v>
      </c>
      <c r="CA24" s="337">
        <v>1</v>
      </c>
      <c r="CB24" s="337">
        <v>1</v>
      </c>
      <c r="CC24" s="337">
        <v>1</v>
      </c>
      <c r="CD24" s="337">
        <v>1</v>
      </c>
      <c r="CE24" s="337">
        <v>1</v>
      </c>
      <c r="CF24" s="337">
        <v>1</v>
      </c>
      <c r="CG24" s="337">
        <v>0</v>
      </c>
      <c r="CH24" s="163"/>
      <c r="CI24" s="71"/>
      <c r="CJ24" s="71"/>
      <c r="CK24" s="71"/>
      <c r="CL24" s="71"/>
      <c r="CM24" s="71"/>
      <c r="CN24" s="71"/>
      <c r="CO24" s="71"/>
      <c r="CP24" s="71"/>
    </row>
    <row r="25" spans="2:94" ht="12.75">
      <c r="B25" s="167" t="s">
        <v>55</v>
      </c>
      <c r="C25" s="169">
        <f t="shared" si="0"/>
        <v>14</v>
      </c>
      <c r="D25" s="169">
        <f t="shared" si="1"/>
        <v>7</v>
      </c>
      <c r="E25" s="335">
        <v>0</v>
      </c>
      <c r="F25" s="335">
        <v>0</v>
      </c>
      <c r="G25" s="335">
        <v>0</v>
      </c>
      <c r="H25" s="335">
        <v>0</v>
      </c>
      <c r="I25" s="335">
        <v>0</v>
      </c>
      <c r="J25" s="335">
        <v>0</v>
      </c>
      <c r="K25" s="335">
        <v>0</v>
      </c>
      <c r="L25" s="335">
        <v>0</v>
      </c>
      <c r="M25" s="335">
        <v>1</v>
      </c>
      <c r="N25" s="335">
        <v>0</v>
      </c>
      <c r="O25" s="335">
        <v>1</v>
      </c>
      <c r="P25" s="335">
        <v>0</v>
      </c>
      <c r="Q25" s="335">
        <v>4</v>
      </c>
      <c r="R25" s="335">
        <v>2</v>
      </c>
      <c r="S25" s="335">
        <v>1</v>
      </c>
      <c r="T25" s="335">
        <v>2</v>
      </c>
      <c r="U25" s="335">
        <v>3</v>
      </c>
      <c r="V25" s="335">
        <v>3</v>
      </c>
      <c r="W25" s="335">
        <v>2</v>
      </c>
      <c r="X25" s="335">
        <v>0</v>
      </c>
      <c r="Y25" s="335">
        <v>1</v>
      </c>
      <c r="Z25" s="335">
        <v>0</v>
      </c>
      <c r="AA25" s="335">
        <v>1</v>
      </c>
      <c r="AB25" s="335">
        <v>0</v>
      </c>
      <c r="AC25" s="71"/>
      <c r="AE25" s="170" t="s">
        <v>55</v>
      </c>
      <c r="AF25" s="169">
        <f t="shared" si="5"/>
        <v>13</v>
      </c>
      <c r="AG25" s="169">
        <f t="shared" si="6"/>
        <v>7</v>
      </c>
      <c r="AH25" s="335">
        <v>0</v>
      </c>
      <c r="AI25" s="335">
        <v>0</v>
      </c>
      <c r="AJ25" s="335">
        <v>0</v>
      </c>
      <c r="AK25" s="335">
        <v>0</v>
      </c>
      <c r="AL25" s="335">
        <v>0</v>
      </c>
      <c r="AM25" s="335">
        <v>0</v>
      </c>
      <c r="AN25" s="335">
        <v>0</v>
      </c>
      <c r="AO25" s="335">
        <v>0</v>
      </c>
      <c r="AP25" s="335">
        <v>1</v>
      </c>
      <c r="AQ25" s="335">
        <v>0</v>
      </c>
      <c r="AR25" s="335">
        <v>1</v>
      </c>
      <c r="AS25" s="335">
        <v>0</v>
      </c>
      <c r="AT25" s="335">
        <v>4</v>
      </c>
      <c r="AU25" s="335">
        <v>2</v>
      </c>
      <c r="AV25" s="335">
        <v>1</v>
      </c>
      <c r="AW25" s="335">
        <v>2</v>
      </c>
      <c r="AX25" s="335">
        <v>2</v>
      </c>
      <c r="AY25" s="335">
        <v>3</v>
      </c>
      <c r="AZ25" s="335">
        <v>2</v>
      </c>
      <c r="BA25" s="335">
        <v>0</v>
      </c>
      <c r="BB25" s="335">
        <v>1</v>
      </c>
      <c r="BC25" s="335">
        <v>0</v>
      </c>
      <c r="BD25" s="335">
        <v>1</v>
      </c>
      <c r="BE25" s="335">
        <v>0</v>
      </c>
      <c r="BG25" s="171" t="s">
        <v>55</v>
      </c>
      <c r="BH25" s="169">
        <f t="shared" si="8"/>
        <v>12</v>
      </c>
      <c r="BI25" s="169">
        <f t="shared" si="7"/>
        <v>8</v>
      </c>
      <c r="BJ25" s="335">
        <v>0</v>
      </c>
      <c r="BK25" s="337">
        <v>0</v>
      </c>
      <c r="BL25" s="337">
        <v>0</v>
      </c>
      <c r="BM25" s="337">
        <v>0</v>
      </c>
      <c r="BN25" s="337">
        <v>0</v>
      </c>
      <c r="BO25" s="337">
        <v>0</v>
      </c>
      <c r="BP25" s="337">
        <v>0</v>
      </c>
      <c r="BQ25" s="337">
        <v>0</v>
      </c>
      <c r="BR25" s="337">
        <v>0</v>
      </c>
      <c r="BS25" s="337">
        <v>0</v>
      </c>
      <c r="BT25" s="337">
        <v>1</v>
      </c>
      <c r="BU25" s="337">
        <v>0</v>
      </c>
      <c r="BV25" s="337">
        <v>4</v>
      </c>
      <c r="BW25" s="337">
        <v>2</v>
      </c>
      <c r="BX25" s="337">
        <v>1</v>
      </c>
      <c r="BY25" s="337">
        <v>2</v>
      </c>
      <c r="BZ25" s="337">
        <v>2</v>
      </c>
      <c r="CA25" s="337">
        <v>3</v>
      </c>
      <c r="CB25" s="337">
        <v>2</v>
      </c>
      <c r="CC25" s="337">
        <v>1</v>
      </c>
      <c r="CD25" s="337">
        <v>1</v>
      </c>
      <c r="CE25" s="337">
        <v>0</v>
      </c>
      <c r="CF25" s="337">
        <v>1</v>
      </c>
      <c r="CG25" s="337">
        <v>0</v>
      </c>
      <c r="CH25" s="163"/>
      <c r="CI25" s="71"/>
      <c r="CJ25" s="71"/>
      <c r="CK25" s="71"/>
      <c r="CL25" s="71"/>
      <c r="CM25" s="71"/>
      <c r="CN25" s="71"/>
      <c r="CO25" s="71"/>
      <c r="CP25" s="71"/>
    </row>
    <row r="26" spans="2:94" ht="12.75">
      <c r="B26" s="167" t="s">
        <v>54</v>
      </c>
      <c r="C26" s="169">
        <f t="shared" si="0"/>
        <v>16</v>
      </c>
      <c r="D26" s="169">
        <f t="shared" si="1"/>
        <v>7</v>
      </c>
      <c r="E26" s="335">
        <v>0</v>
      </c>
      <c r="F26" s="335">
        <v>0</v>
      </c>
      <c r="G26" s="335">
        <v>0</v>
      </c>
      <c r="H26" s="335">
        <v>0</v>
      </c>
      <c r="I26" s="335">
        <v>0</v>
      </c>
      <c r="J26" s="335">
        <v>0</v>
      </c>
      <c r="K26" s="335">
        <v>0</v>
      </c>
      <c r="L26" s="335">
        <v>0</v>
      </c>
      <c r="M26" s="335">
        <v>1</v>
      </c>
      <c r="N26" s="335">
        <v>0</v>
      </c>
      <c r="O26" s="335">
        <v>0</v>
      </c>
      <c r="P26" s="335">
        <v>1</v>
      </c>
      <c r="Q26" s="335">
        <v>3</v>
      </c>
      <c r="R26" s="335">
        <v>2</v>
      </c>
      <c r="S26" s="335">
        <v>1</v>
      </c>
      <c r="T26" s="335">
        <v>1</v>
      </c>
      <c r="U26" s="335">
        <v>5</v>
      </c>
      <c r="V26" s="335">
        <v>1</v>
      </c>
      <c r="W26" s="335">
        <v>4</v>
      </c>
      <c r="X26" s="335">
        <v>2</v>
      </c>
      <c r="Y26" s="335">
        <v>2</v>
      </c>
      <c r="Z26" s="335">
        <v>0</v>
      </c>
      <c r="AA26" s="335">
        <v>0</v>
      </c>
      <c r="AB26" s="335">
        <v>0</v>
      </c>
      <c r="AC26" s="71"/>
      <c r="AE26" s="170" t="s">
        <v>54</v>
      </c>
      <c r="AF26" s="169">
        <f t="shared" si="5"/>
        <v>17</v>
      </c>
      <c r="AG26" s="169">
        <f t="shared" si="6"/>
        <v>7</v>
      </c>
      <c r="AH26" s="335">
        <v>0</v>
      </c>
      <c r="AI26" s="335">
        <v>0</v>
      </c>
      <c r="AJ26" s="335">
        <v>0</v>
      </c>
      <c r="AK26" s="335">
        <v>0</v>
      </c>
      <c r="AL26" s="335">
        <v>0</v>
      </c>
      <c r="AM26" s="335">
        <v>0</v>
      </c>
      <c r="AN26" s="335">
        <v>0</v>
      </c>
      <c r="AO26" s="335">
        <v>0</v>
      </c>
      <c r="AP26" s="335">
        <v>1</v>
      </c>
      <c r="AQ26" s="335">
        <v>0</v>
      </c>
      <c r="AR26" s="335">
        <v>0</v>
      </c>
      <c r="AS26" s="335">
        <v>1</v>
      </c>
      <c r="AT26" s="335">
        <v>3</v>
      </c>
      <c r="AU26" s="335">
        <v>2</v>
      </c>
      <c r="AV26" s="335">
        <v>1</v>
      </c>
      <c r="AW26" s="335">
        <v>1</v>
      </c>
      <c r="AX26" s="335">
        <v>6</v>
      </c>
      <c r="AY26" s="335">
        <v>1</v>
      </c>
      <c r="AZ26" s="335">
        <v>4</v>
      </c>
      <c r="BA26" s="335">
        <v>2</v>
      </c>
      <c r="BB26" s="335">
        <v>2</v>
      </c>
      <c r="BC26" s="335">
        <v>0</v>
      </c>
      <c r="BD26" s="335">
        <v>0</v>
      </c>
      <c r="BE26" s="335">
        <v>0</v>
      </c>
      <c r="BG26" s="171" t="s">
        <v>54</v>
      </c>
      <c r="BH26" s="169">
        <f t="shared" si="8"/>
        <v>14</v>
      </c>
      <c r="BI26" s="169">
        <f t="shared" si="7"/>
        <v>6</v>
      </c>
      <c r="BJ26" s="335">
        <v>0</v>
      </c>
      <c r="BK26" s="337">
        <v>0</v>
      </c>
      <c r="BL26" s="337">
        <v>0</v>
      </c>
      <c r="BM26" s="337">
        <v>0</v>
      </c>
      <c r="BN26" s="337">
        <v>0</v>
      </c>
      <c r="BO26" s="337">
        <v>0</v>
      </c>
      <c r="BP26" s="337">
        <v>0</v>
      </c>
      <c r="BQ26" s="337">
        <v>0</v>
      </c>
      <c r="BR26" s="337">
        <v>1</v>
      </c>
      <c r="BS26" s="337">
        <v>0</v>
      </c>
      <c r="BT26" s="337">
        <v>0</v>
      </c>
      <c r="BU26" s="337">
        <v>1</v>
      </c>
      <c r="BV26" s="337">
        <v>3</v>
      </c>
      <c r="BW26" s="337">
        <v>1</v>
      </c>
      <c r="BX26" s="337">
        <v>1</v>
      </c>
      <c r="BY26" s="337">
        <v>1</v>
      </c>
      <c r="BZ26" s="337">
        <v>5</v>
      </c>
      <c r="CA26" s="337">
        <v>1</v>
      </c>
      <c r="CB26" s="337">
        <v>3</v>
      </c>
      <c r="CC26" s="337">
        <v>2</v>
      </c>
      <c r="CD26" s="337">
        <v>1</v>
      </c>
      <c r="CE26" s="337">
        <v>0</v>
      </c>
      <c r="CF26" s="337">
        <v>0</v>
      </c>
      <c r="CG26" s="337">
        <v>0</v>
      </c>
      <c r="CH26" s="163"/>
      <c r="CI26" s="71"/>
      <c r="CJ26" s="71"/>
      <c r="CK26" s="71"/>
      <c r="CL26" s="71"/>
      <c r="CM26" s="71"/>
      <c r="CN26" s="71"/>
      <c r="CO26" s="71"/>
      <c r="CP26" s="71"/>
    </row>
    <row r="27" spans="2:94" ht="12.75">
      <c r="B27" s="167" t="s">
        <v>53</v>
      </c>
      <c r="C27" s="169">
        <f t="shared" si="0"/>
        <v>15</v>
      </c>
      <c r="D27" s="169">
        <f t="shared" si="1"/>
        <v>6</v>
      </c>
      <c r="E27" s="335">
        <v>0</v>
      </c>
      <c r="F27" s="335">
        <v>0</v>
      </c>
      <c r="G27" s="335">
        <v>0</v>
      </c>
      <c r="H27" s="335">
        <v>0</v>
      </c>
      <c r="I27" s="335">
        <v>0</v>
      </c>
      <c r="J27" s="335">
        <v>0</v>
      </c>
      <c r="K27" s="335">
        <v>0</v>
      </c>
      <c r="L27" s="335">
        <v>0</v>
      </c>
      <c r="M27" s="335">
        <v>0</v>
      </c>
      <c r="N27" s="335">
        <v>0</v>
      </c>
      <c r="O27" s="335">
        <v>2</v>
      </c>
      <c r="P27" s="335">
        <v>1</v>
      </c>
      <c r="Q27" s="335">
        <v>4</v>
      </c>
      <c r="R27" s="335">
        <v>2</v>
      </c>
      <c r="S27" s="336">
        <v>3</v>
      </c>
      <c r="T27" s="335">
        <v>1</v>
      </c>
      <c r="U27" s="335">
        <v>3</v>
      </c>
      <c r="V27" s="335">
        <v>2</v>
      </c>
      <c r="W27" s="335">
        <v>2</v>
      </c>
      <c r="X27" s="335">
        <v>0</v>
      </c>
      <c r="Y27" s="335">
        <v>0</v>
      </c>
      <c r="Z27" s="335">
        <v>0</v>
      </c>
      <c r="AA27" s="335">
        <v>1</v>
      </c>
      <c r="AB27" s="335">
        <v>0</v>
      </c>
      <c r="AC27" s="71"/>
      <c r="AE27" s="170" t="s">
        <v>53</v>
      </c>
      <c r="AF27" s="169">
        <f t="shared" si="5"/>
        <v>15</v>
      </c>
      <c r="AG27" s="169">
        <f t="shared" si="6"/>
        <v>6</v>
      </c>
      <c r="AH27" s="335">
        <v>0</v>
      </c>
      <c r="AI27" s="335">
        <v>0</v>
      </c>
      <c r="AJ27" s="335">
        <v>0</v>
      </c>
      <c r="AK27" s="335">
        <v>0</v>
      </c>
      <c r="AL27" s="335">
        <v>0</v>
      </c>
      <c r="AM27" s="335">
        <v>0</v>
      </c>
      <c r="AN27" s="335">
        <v>0</v>
      </c>
      <c r="AO27" s="335">
        <v>0</v>
      </c>
      <c r="AP27" s="335">
        <v>0</v>
      </c>
      <c r="AQ27" s="335">
        <v>0</v>
      </c>
      <c r="AR27" s="335">
        <v>2</v>
      </c>
      <c r="AS27" s="335">
        <v>1</v>
      </c>
      <c r="AT27" s="335">
        <v>4</v>
      </c>
      <c r="AU27" s="335">
        <v>2</v>
      </c>
      <c r="AV27" s="336">
        <v>3</v>
      </c>
      <c r="AW27" s="335">
        <v>1</v>
      </c>
      <c r="AX27" s="335">
        <v>3</v>
      </c>
      <c r="AY27" s="335">
        <v>2</v>
      </c>
      <c r="AZ27" s="335">
        <v>2</v>
      </c>
      <c r="BA27" s="335">
        <v>0</v>
      </c>
      <c r="BB27" s="335">
        <v>0</v>
      </c>
      <c r="BC27" s="335">
        <v>0</v>
      </c>
      <c r="BD27" s="335">
        <v>1</v>
      </c>
      <c r="BE27" s="335">
        <v>0</v>
      </c>
      <c r="BG27" s="171" t="s">
        <v>53</v>
      </c>
      <c r="BH27" s="168">
        <f t="shared" si="8"/>
        <v>19</v>
      </c>
      <c r="BI27" s="169">
        <f t="shared" si="7"/>
        <v>6</v>
      </c>
      <c r="BJ27" s="335">
        <v>0</v>
      </c>
      <c r="BK27" s="337">
        <v>0</v>
      </c>
      <c r="BL27" s="337">
        <v>0</v>
      </c>
      <c r="BM27" s="337">
        <v>0</v>
      </c>
      <c r="BN27" s="337">
        <v>0</v>
      </c>
      <c r="BO27" s="337">
        <v>0</v>
      </c>
      <c r="BP27" s="337">
        <v>0</v>
      </c>
      <c r="BQ27" s="337">
        <v>0</v>
      </c>
      <c r="BR27" s="337">
        <v>1</v>
      </c>
      <c r="BS27" s="337">
        <v>0</v>
      </c>
      <c r="BT27" s="337">
        <v>2</v>
      </c>
      <c r="BU27" s="337">
        <v>1</v>
      </c>
      <c r="BV27" s="337">
        <v>4</v>
      </c>
      <c r="BW27" s="337">
        <v>2</v>
      </c>
      <c r="BX27" s="337">
        <v>3</v>
      </c>
      <c r="BY27" s="337">
        <v>1</v>
      </c>
      <c r="BZ27" s="337">
        <v>4</v>
      </c>
      <c r="CA27" s="337">
        <v>2</v>
      </c>
      <c r="CB27" s="337">
        <v>3</v>
      </c>
      <c r="CC27" s="337">
        <v>0</v>
      </c>
      <c r="CD27" s="337">
        <v>1</v>
      </c>
      <c r="CE27" s="337">
        <v>0</v>
      </c>
      <c r="CF27" s="337">
        <v>1</v>
      </c>
      <c r="CG27" s="337">
        <v>0</v>
      </c>
      <c r="CH27" s="163"/>
      <c r="CI27" s="71"/>
      <c r="CJ27" s="71"/>
      <c r="CK27" s="71"/>
      <c r="CL27" s="71"/>
      <c r="CM27" s="71"/>
      <c r="CN27" s="71"/>
      <c r="CO27" s="71"/>
      <c r="CP27" s="71"/>
    </row>
    <row r="28" spans="2:94" ht="12.75">
      <c r="B28" s="167" t="s">
        <v>52</v>
      </c>
      <c r="C28" s="169">
        <f t="shared" si="0"/>
        <v>12</v>
      </c>
      <c r="D28" s="169">
        <f t="shared" si="1"/>
        <v>5</v>
      </c>
      <c r="E28" s="335">
        <v>0</v>
      </c>
      <c r="F28" s="335">
        <v>0</v>
      </c>
      <c r="G28" s="335">
        <v>0</v>
      </c>
      <c r="H28" s="335">
        <v>0</v>
      </c>
      <c r="I28" s="335">
        <v>0</v>
      </c>
      <c r="J28" s="335">
        <v>0</v>
      </c>
      <c r="K28" s="335">
        <v>0</v>
      </c>
      <c r="L28" s="335">
        <v>0</v>
      </c>
      <c r="M28" s="335">
        <v>0</v>
      </c>
      <c r="N28" s="335">
        <v>0</v>
      </c>
      <c r="O28" s="335">
        <v>1</v>
      </c>
      <c r="P28" s="335">
        <v>1</v>
      </c>
      <c r="Q28" s="335">
        <v>0</v>
      </c>
      <c r="R28" s="335">
        <v>0</v>
      </c>
      <c r="S28" s="335">
        <v>1</v>
      </c>
      <c r="T28" s="335">
        <v>0</v>
      </c>
      <c r="U28" s="335">
        <v>2</v>
      </c>
      <c r="V28" s="335">
        <v>1</v>
      </c>
      <c r="W28" s="335">
        <v>7</v>
      </c>
      <c r="X28" s="335">
        <v>2</v>
      </c>
      <c r="Y28" s="335">
        <v>1</v>
      </c>
      <c r="Z28" s="335">
        <v>1</v>
      </c>
      <c r="AA28" s="335">
        <v>0</v>
      </c>
      <c r="AB28" s="335">
        <v>0</v>
      </c>
      <c r="AC28" s="71"/>
      <c r="AE28" s="170" t="s">
        <v>52</v>
      </c>
      <c r="AF28" s="169">
        <f t="shared" si="5"/>
        <v>12</v>
      </c>
      <c r="AG28" s="169">
        <f t="shared" si="6"/>
        <v>5</v>
      </c>
      <c r="AH28" s="335">
        <v>0</v>
      </c>
      <c r="AI28" s="335">
        <v>0</v>
      </c>
      <c r="AJ28" s="335">
        <v>0</v>
      </c>
      <c r="AK28" s="335">
        <v>0</v>
      </c>
      <c r="AL28" s="335">
        <v>0</v>
      </c>
      <c r="AM28" s="335">
        <v>0</v>
      </c>
      <c r="AN28" s="335">
        <v>0</v>
      </c>
      <c r="AO28" s="335">
        <v>0</v>
      </c>
      <c r="AP28" s="335">
        <v>0</v>
      </c>
      <c r="AQ28" s="335">
        <v>0</v>
      </c>
      <c r="AR28" s="335">
        <v>1</v>
      </c>
      <c r="AS28" s="335">
        <v>1</v>
      </c>
      <c r="AT28" s="335">
        <v>0</v>
      </c>
      <c r="AU28" s="335">
        <v>0</v>
      </c>
      <c r="AV28" s="335">
        <v>1</v>
      </c>
      <c r="AW28" s="335">
        <v>0</v>
      </c>
      <c r="AX28" s="335">
        <v>2</v>
      </c>
      <c r="AY28" s="335">
        <v>1</v>
      </c>
      <c r="AZ28" s="335">
        <v>7</v>
      </c>
      <c r="BA28" s="335">
        <v>2</v>
      </c>
      <c r="BB28" s="335">
        <v>1</v>
      </c>
      <c r="BC28" s="335">
        <v>1</v>
      </c>
      <c r="BD28" s="335">
        <v>0</v>
      </c>
      <c r="BE28" s="335">
        <v>0</v>
      </c>
      <c r="BG28" s="171" t="s">
        <v>52</v>
      </c>
      <c r="BH28" s="169">
        <f t="shared" si="8"/>
        <v>12</v>
      </c>
      <c r="BI28" s="169">
        <f t="shared" si="7"/>
        <v>5</v>
      </c>
      <c r="BJ28" s="335">
        <v>0</v>
      </c>
      <c r="BK28" s="337">
        <v>0</v>
      </c>
      <c r="BL28" s="337">
        <v>0</v>
      </c>
      <c r="BM28" s="337">
        <v>0</v>
      </c>
      <c r="BN28" s="337">
        <v>0</v>
      </c>
      <c r="BO28" s="337">
        <v>0</v>
      </c>
      <c r="BP28" s="337">
        <v>0</v>
      </c>
      <c r="BQ28" s="337">
        <v>0</v>
      </c>
      <c r="BR28" s="337">
        <v>0</v>
      </c>
      <c r="BS28" s="337">
        <v>0</v>
      </c>
      <c r="BT28" s="337">
        <v>1</v>
      </c>
      <c r="BU28" s="337">
        <v>1</v>
      </c>
      <c r="BV28" s="337">
        <v>0</v>
      </c>
      <c r="BW28" s="337">
        <v>0</v>
      </c>
      <c r="BX28" s="337">
        <v>1</v>
      </c>
      <c r="BY28" s="337">
        <v>0</v>
      </c>
      <c r="BZ28" s="337">
        <v>2</v>
      </c>
      <c r="CA28" s="337">
        <v>1</v>
      </c>
      <c r="CB28" s="337">
        <v>7</v>
      </c>
      <c r="CC28" s="337">
        <v>2</v>
      </c>
      <c r="CD28" s="337">
        <v>1</v>
      </c>
      <c r="CE28" s="337">
        <v>1</v>
      </c>
      <c r="CF28" s="337">
        <v>0</v>
      </c>
      <c r="CG28" s="337">
        <v>0</v>
      </c>
      <c r="CH28" s="163"/>
      <c r="CI28" s="71"/>
      <c r="CJ28" s="71"/>
      <c r="CK28" s="71"/>
      <c r="CL28" s="71"/>
      <c r="CM28" s="71"/>
      <c r="CN28" s="71"/>
      <c r="CO28" s="71"/>
      <c r="CP28" s="71"/>
    </row>
    <row r="29" spans="2:94" ht="12.75">
      <c r="B29" s="167" t="s">
        <v>51</v>
      </c>
      <c r="C29" s="169">
        <f t="shared" si="0"/>
        <v>3</v>
      </c>
      <c r="D29" s="169">
        <f t="shared" si="1"/>
        <v>2</v>
      </c>
      <c r="E29" s="335">
        <v>0</v>
      </c>
      <c r="F29" s="335">
        <v>0</v>
      </c>
      <c r="G29" s="335">
        <v>0</v>
      </c>
      <c r="H29" s="335">
        <v>0</v>
      </c>
      <c r="I29" s="335">
        <v>0</v>
      </c>
      <c r="J29" s="335">
        <v>0</v>
      </c>
      <c r="K29" s="335">
        <v>0</v>
      </c>
      <c r="L29" s="335">
        <v>0</v>
      </c>
      <c r="M29" s="335">
        <v>0</v>
      </c>
      <c r="N29" s="335">
        <v>0</v>
      </c>
      <c r="O29" s="335">
        <v>0</v>
      </c>
      <c r="P29" s="335">
        <v>0</v>
      </c>
      <c r="Q29" s="335">
        <v>1</v>
      </c>
      <c r="R29" s="335">
        <v>0</v>
      </c>
      <c r="S29" s="335">
        <v>0</v>
      </c>
      <c r="T29" s="335">
        <v>0</v>
      </c>
      <c r="U29" s="335">
        <v>0</v>
      </c>
      <c r="V29" s="335">
        <v>0</v>
      </c>
      <c r="W29" s="335">
        <v>2</v>
      </c>
      <c r="X29" s="335">
        <v>1</v>
      </c>
      <c r="Y29" s="335">
        <v>0</v>
      </c>
      <c r="Z29" s="335">
        <v>0</v>
      </c>
      <c r="AA29" s="335">
        <v>0</v>
      </c>
      <c r="AB29" s="335">
        <v>1</v>
      </c>
      <c r="AC29" s="71"/>
      <c r="AE29" s="170" t="s">
        <v>51</v>
      </c>
      <c r="AF29" s="169">
        <f t="shared" si="5"/>
        <v>3</v>
      </c>
      <c r="AG29" s="169">
        <f t="shared" si="6"/>
        <v>2</v>
      </c>
      <c r="AH29" s="335">
        <v>0</v>
      </c>
      <c r="AI29" s="335">
        <v>0</v>
      </c>
      <c r="AJ29" s="335">
        <v>0</v>
      </c>
      <c r="AK29" s="335">
        <v>0</v>
      </c>
      <c r="AL29" s="335">
        <v>0</v>
      </c>
      <c r="AM29" s="335">
        <v>0</v>
      </c>
      <c r="AN29" s="335">
        <v>0</v>
      </c>
      <c r="AO29" s="335">
        <v>0</v>
      </c>
      <c r="AP29" s="335">
        <v>0</v>
      </c>
      <c r="AQ29" s="335">
        <v>0</v>
      </c>
      <c r="AR29" s="335">
        <v>0</v>
      </c>
      <c r="AS29" s="335">
        <v>0</v>
      </c>
      <c r="AT29" s="335">
        <v>1</v>
      </c>
      <c r="AU29" s="335">
        <v>0</v>
      </c>
      <c r="AV29" s="335">
        <v>0</v>
      </c>
      <c r="AW29" s="335">
        <v>0</v>
      </c>
      <c r="AX29" s="335">
        <v>0</v>
      </c>
      <c r="AY29" s="335">
        <v>0</v>
      </c>
      <c r="AZ29" s="335">
        <v>2</v>
      </c>
      <c r="BA29" s="335">
        <v>1</v>
      </c>
      <c r="BB29" s="335">
        <v>0</v>
      </c>
      <c r="BC29" s="335">
        <v>0</v>
      </c>
      <c r="BD29" s="335">
        <v>0</v>
      </c>
      <c r="BE29" s="335">
        <v>1</v>
      </c>
      <c r="BG29" s="171" t="s">
        <v>51</v>
      </c>
      <c r="BH29" s="169">
        <f t="shared" si="8"/>
        <v>3</v>
      </c>
      <c r="BI29" s="169">
        <f t="shared" si="7"/>
        <v>2</v>
      </c>
      <c r="BJ29" s="335">
        <v>0</v>
      </c>
      <c r="BK29" s="337">
        <v>0</v>
      </c>
      <c r="BL29" s="337">
        <v>0</v>
      </c>
      <c r="BM29" s="337">
        <v>0</v>
      </c>
      <c r="BN29" s="337">
        <v>0</v>
      </c>
      <c r="BO29" s="337">
        <v>0</v>
      </c>
      <c r="BP29" s="337">
        <v>0</v>
      </c>
      <c r="BQ29" s="337">
        <v>0</v>
      </c>
      <c r="BR29" s="337">
        <v>0</v>
      </c>
      <c r="BS29" s="337">
        <v>0</v>
      </c>
      <c r="BT29" s="337">
        <v>0</v>
      </c>
      <c r="BU29" s="337">
        <v>0</v>
      </c>
      <c r="BV29" s="337">
        <v>1</v>
      </c>
      <c r="BW29" s="337">
        <v>0</v>
      </c>
      <c r="BX29" s="337">
        <v>0</v>
      </c>
      <c r="BY29" s="337">
        <v>0</v>
      </c>
      <c r="BZ29" s="337">
        <v>0</v>
      </c>
      <c r="CA29" s="337">
        <v>0</v>
      </c>
      <c r="CB29" s="337">
        <v>2</v>
      </c>
      <c r="CC29" s="337">
        <v>1</v>
      </c>
      <c r="CD29" s="337">
        <v>0</v>
      </c>
      <c r="CE29" s="337">
        <v>0</v>
      </c>
      <c r="CF29" s="337">
        <v>0</v>
      </c>
      <c r="CG29" s="337">
        <v>1</v>
      </c>
      <c r="CH29" s="163"/>
      <c r="CI29" s="71"/>
      <c r="CJ29" s="71"/>
      <c r="CK29" s="71"/>
      <c r="CL29" s="71"/>
      <c r="CM29" s="71"/>
      <c r="CN29" s="71"/>
      <c r="CO29" s="71"/>
      <c r="CP29" s="71"/>
    </row>
    <row r="30" spans="2:94" ht="12.75">
      <c r="B30" s="167" t="s">
        <v>50</v>
      </c>
      <c r="C30" s="169">
        <f t="shared" si="0"/>
        <v>3</v>
      </c>
      <c r="D30" s="169">
        <f t="shared" si="1"/>
        <v>1</v>
      </c>
      <c r="E30" s="335">
        <v>0</v>
      </c>
      <c r="F30" s="335">
        <v>0</v>
      </c>
      <c r="G30" s="335">
        <v>0</v>
      </c>
      <c r="H30" s="335">
        <v>0</v>
      </c>
      <c r="I30" s="335">
        <v>0</v>
      </c>
      <c r="J30" s="335">
        <v>0</v>
      </c>
      <c r="K30" s="335">
        <v>0</v>
      </c>
      <c r="L30" s="335">
        <v>0</v>
      </c>
      <c r="M30" s="335">
        <v>1</v>
      </c>
      <c r="N30" s="335">
        <v>0</v>
      </c>
      <c r="O30" s="335">
        <v>0</v>
      </c>
      <c r="P30" s="335">
        <v>1</v>
      </c>
      <c r="Q30" s="335">
        <v>0</v>
      </c>
      <c r="R30" s="335">
        <v>0</v>
      </c>
      <c r="S30" s="335">
        <v>0</v>
      </c>
      <c r="T30" s="335">
        <v>0</v>
      </c>
      <c r="U30" s="335">
        <v>0</v>
      </c>
      <c r="V30" s="335">
        <v>0</v>
      </c>
      <c r="W30" s="335">
        <v>1</v>
      </c>
      <c r="X30" s="335">
        <v>0</v>
      </c>
      <c r="Y30" s="335">
        <v>1</v>
      </c>
      <c r="Z30" s="335">
        <v>0</v>
      </c>
      <c r="AA30" s="335">
        <v>0</v>
      </c>
      <c r="AB30" s="335">
        <v>0</v>
      </c>
      <c r="AC30" s="71"/>
      <c r="AE30" s="170" t="s">
        <v>50</v>
      </c>
      <c r="AF30" s="169">
        <f t="shared" si="5"/>
        <v>3</v>
      </c>
      <c r="AG30" s="169">
        <f t="shared" si="6"/>
        <v>1</v>
      </c>
      <c r="AH30" s="335">
        <v>0</v>
      </c>
      <c r="AI30" s="335">
        <v>0</v>
      </c>
      <c r="AJ30" s="335">
        <v>0</v>
      </c>
      <c r="AK30" s="335">
        <v>0</v>
      </c>
      <c r="AL30" s="335">
        <v>0</v>
      </c>
      <c r="AM30" s="335">
        <v>0</v>
      </c>
      <c r="AN30" s="335">
        <v>0</v>
      </c>
      <c r="AO30" s="335">
        <v>0</v>
      </c>
      <c r="AP30" s="335">
        <v>1</v>
      </c>
      <c r="AQ30" s="335">
        <v>0</v>
      </c>
      <c r="AR30" s="335">
        <v>0</v>
      </c>
      <c r="AS30" s="335">
        <v>1</v>
      </c>
      <c r="AT30" s="335">
        <v>0</v>
      </c>
      <c r="AU30" s="335">
        <v>0</v>
      </c>
      <c r="AV30" s="335">
        <v>0</v>
      </c>
      <c r="AW30" s="335">
        <v>0</v>
      </c>
      <c r="AX30" s="335">
        <v>0</v>
      </c>
      <c r="AY30" s="335">
        <v>0</v>
      </c>
      <c r="AZ30" s="335">
        <v>1</v>
      </c>
      <c r="BA30" s="335">
        <v>0</v>
      </c>
      <c r="BB30" s="335">
        <v>1</v>
      </c>
      <c r="BC30" s="335">
        <v>0</v>
      </c>
      <c r="BD30" s="335">
        <v>0</v>
      </c>
      <c r="BE30" s="335">
        <v>0</v>
      </c>
      <c r="BG30" s="171" t="s">
        <v>50</v>
      </c>
      <c r="BH30" s="169">
        <f t="shared" si="8"/>
        <v>3</v>
      </c>
      <c r="BI30" s="169">
        <f t="shared" si="7"/>
        <v>1</v>
      </c>
      <c r="BJ30" s="335">
        <v>0</v>
      </c>
      <c r="BK30" s="337">
        <v>0</v>
      </c>
      <c r="BL30" s="337">
        <v>0</v>
      </c>
      <c r="BM30" s="337">
        <v>0</v>
      </c>
      <c r="BN30" s="337">
        <v>0</v>
      </c>
      <c r="BO30" s="337">
        <v>0</v>
      </c>
      <c r="BP30" s="337">
        <v>0</v>
      </c>
      <c r="BQ30" s="337">
        <v>0</v>
      </c>
      <c r="BR30" s="337">
        <v>1</v>
      </c>
      <c r="BS30" s="337">
        <v>0</v>
      </c>
      <c r="BT30" s="337">
        <v>0</v>
      </c>
      <c r="BU30" s="337">
        <v>1</v>
      </c>
      <c r="BV30" s="337">
        <v>0</v>
      </c>
      <c r="BW30" s="337">
        <v>0</v>
      </c>
      <c r="BX30" s="337">
        <v>0</v>
      </c>
      <c r="BY30" s="337">
        <v>0</v>
      </c>
      <c r="BZ30" s="337">
        <v>0</v>
      </c>
      <c r="CA30" s="337">
        <v>0</v>
      </c>
      <c r="CB30" s="337">
        <v>1</v>
      </c>
      <c r="CC30" s="337">
        <v>0</v>
      </c>
      <c r="CD30" s="337">
        <v>1</v>
      </c>
      <c r="CE30" s="337">
        <v>0</v>
      </c>
      <c r="CF30" s="337">
        <v>0</v>
      </c>
      <c r="CG30" s="337">
        <v>0</v>
      </c>
      <c r="CH30" s="163"/>
      <c r="CI30" s="71"/>
      <c r="CJ30" s="71"/>
      <c r="CK30" s="71"/>
      <c r="CL30" s="71"/>
      <c r="CM30" s="71"/>
      <c r="CN30" s="71"/>
      <c r="CO30" s="71"/>
      <c r="CP30" s="71"/>
    </row>
    <row r="31" spans="2:94" ht="12.75">
      <c r="B31" s="167" t="s">
        <v>49</v>
      </c>
      <c r="C31" s="169">
        <f t="shared" si="0"/>
        <v>1</v>
      </c>
      <c r="D31" s="169">
        <f t="shared" si="1"/>
        <v>1</v>
      </c>
      <c r="E31" s="335">
        <v>0</v>
      </c>
      <c r="F31" s="335">
        <v>0</v>
      </c>
      <c r="G31" s="335">
        <v>0</v>
      </c>
      <c r="H31" s="335">
        <v>0</v>
      </c>
      <c r="I31" s="335">
        <v>0</v>
      </c>
      <c r="J31" s="335">
        <v>0</v>
      </c>
      <c r="K31" s="335">
        <v>0</v>
      </c>
      <c r="L31" s="335">
        <v>0</v>
      </c>
      <c r="M31" s="335">
        <v>0</v>
      </c>
      <c r="N31" s="335">
        <v>0</v>
      </c>
      <c r="O31" s="335">
        <v>0</v>
      </c>
      <c r="P31" s="335">
        <v>0</v>
      </c>
      <c r="Q31" s="335">
        <v>0</v>
      </c>
      <c r="R31" s="335">
        <v>1</v>
      </c>
      <c r="S31" s="335">
        <v>0</v>
      </c>
      <c r="T31" s="335">
        <v>0</v>
      </c>
      <c r="U31" s="335">
        <v>1</v>
      </c>
      <c r="V31" s="335">
        <v>0</v>
      </c>
      <c r="W31" s="335">
        <v>0</v>
      </c>
      <c r="X31" s="335">
        <v>0</v>
      </c>
      <c r="Y31" s="335">
        <v>0</v>
      </c>
      <c r="Z31" s="335">
        <v>0</v>
      </c>
      <c r="AA31" s="335">
        <v>0</v>
      </c>
      <c r="AB31" s="335">
        <v>0</v>
      </c>
      <c r="AC31" s="71"/>
      <c r="AE31" s="170" t="s">
        <v>49</v>
      </c>
      <c r="AF31" s="169">
        <f t="shared" si="5"/>
        <v>0</v>
      </c>
      <c r="AG31" s="169">
        <f t="shared" si="6"/>
        <v>1</v>
      </c>
      <c r="AH31" s="335">
        <v>0</v>
      </c>
      <c r="AI31" s="335">
        <v>0</v>
      </c>
      <c r="AJ31" s="335">
        <v>0</v>
      </c>
      <c r="AK31" s="335">
        <v>0</v>
      </c>
      <c r="AL31" s="335">
        <v>0</v>
      </c>
      <c r="AM31" s="335">
        <v>0</v>
      </c>
      <c r="AN31" s="335">
        <v>0</v>
      </c>
      <c r="AO31" s="335">
        <v>0</v>
      </c>
      <c r="AP31" s="335">
        <v>0</v>
      </c>
      <c r="AQ31" s="335">
        <v>0</v>
      </c>
      <c r="AR31" s="335">
        <v>0</v>
      </c>
      <c r="AS31" s="335">
        <v>0</v>
      </c>
      <c r="AT31" s="335">
        <v>0</v>
      </c>
      <c r="AU31" s="335">
        <v>1</v>
      </c>
      <c r="AV31" s="335">
        <v>0</v>
      </c>
      <c r="AW31" s="335">
        <v>0</v>
      </c>
      <c r="AX31" s="335">
        <v>0</v>
      </c>
      <c r="AY31" s="335">
        <v>0</v>
      </c>
      <c r="AZ31" s="335">
        <v>0</v>
      </c>
      <c r="BA31" s="335">
        <v>0</v>
      </c>
      <c r="BB31" s="335">
        <v>0</v>
      </c>
      <c r="BC31" s="335">
        <v>0</v>
      </c>
      <c r="BD31" s="335">
        <v>0</v>
      </c>
      <c r="BE31" s="335">
        <v>0</v>
      </c>
      <c r="BG31" s="171" t="s">
        <v>49</v>
      </c>
      <c r="BH31" s="169">
        <f t="shared" si="8"/>
        <v>0</v>
      </c>
      <c r="BI31" s="169">
        <f t="shared" si="7"/>
        <v>1</v>
      </c>
      <c r="BJ31" s="335">
        <v>0</v>
      </c>
      <c r="BK31" s="337">
        <v>0</v>
      </c>
      <c r="BL31" s="337">
        <v>0</v>
      </c>
      <c r="BM31" s="337">
        <v>0</v>
      </c>
      <c r="BN31" s="337">
        <v>0</v>
      </c>
      <c r="BO31" s="337">
        <v>0</v>
      </c>
      <c r="BP31" s="337">
        <v>0</v>
      </c>
      <c r="BQ31" s="337">
        <v>0</v>
      </c>
      <c r="BR31" s="337">
        <v>0</v>
      </c>
      <c r="BS31" s="337">
        <v>0</v>
      </c>
      <c r="BT31" s="337">
        <v>0</v>
      </c>
      <c r="BU31" s="337">
        <v>0</v>
      </c>
      <c r="BV31" s="337">
        <v>0</v>
      </c>
      <c r="BW31" s="337">
        <v>1</v>
      </c>
      <c r="BX31" s="337">
        <v>0</v>
      </c>
      <c r="BY31" s="337">
        <v>0</v>
      </c>
      <c r="BZ31" s="337">
        <v>0</v>
      </c>
      <c r="CA31" s="337">
        <v>0</v>
      </c>
      <c r="CB31" s="337">
        <v>0</v>
      </c>
      <c r="CC31" s="337">
        <v>0</v>
      </c>
      <c r="CD31" s="337">
        <v>0</v>
      </c>
      <c r="CE31" s="337">
        <v>0</v>
      </c>
      <c r="CF31" s="337">
        <v>0</v>
      </c>
      <c r="CG31" s="337">
        <v>0</v>
      </c>
      <c r="CH31" s="163"/>
      <c r="CI31" s="71"/>
      <c r="CJ31" s="71"/>
      <c r="CK31" s="71"/>
      <c r="CL31" s="71"/>
      <c r="CM31" s="71"/>
      <c r="CN31" s="71"/>
      <c r="CO31" s="71"/>
      <c r="CP31" s="71"/>
    </row>
    <row r="32" spans="2:94" ht="12.75">
      <c r="B32" s="167" t="s">
        <v>48</v>
      </c>
      <c r="C32" s="169">
        <f t="shared" si="0"/>
        <v>2</v>
      </c>
      <c r="D32" s="169">
        <f t="shared" si="1"/>
        <v>1</v>
      </c>
      <c r="E32" s="335">
        <v>0</v>
      </c>
      <c r="F32" s="335">
        <v>0</v>
      </c>
      <c r="G32" s="335">
        <v>0</v>
      </c>
      <c r="H32" s="335">
        <v>0</v>
      </c>
      <c r="I32" s="335">
        <v>0</v>
      </c>
      <c r="J32" s="335">
        <v>0</v>
      </c>
      <c r="K32" s="335">
        <v>0</v>
      </c>
      <c r="L32" s="335">
        <v>0</v>
      </c>
      <c r="M32" s="335">
        <v>0</v>
      </c>
      <c r="N32" s="335">
        <v>0</v>
      </c>
      <c r="O32" s="335">
        <v>0</v>
      </c>
      <c r="P32" s="335">
        <v>0</v>
      </c>
      <c r="Q32" s="335">
        <v>0</v>
      </c>
      <c r="R32" s="335">
        <v>0</v>
      </c>
      <c r="S32" s="335">
        <v>0</v>
      </c>
      <c r="T32" s="335">
        <v>0</v>
      </c>
      <c r="U32" s="335">
        <v>1</v>
      </c>
      <c r="V32" s="335">
        <v>0</v>
      </c>
      <c r="W32" s="335">
        <v>0</v>
      </c>
      <c r="X32" s="335">
        <v>1</v>
      </c>
      <c r="Y32" s="335">
        <v>0</v>
      </c>
      <c r="Z32" s="335">
        <v>0</v>
      </c>
      <c r="AA32" s="335">
        <v>1</v>
      </c>
      <c r="AB32" s="335">
        <v>0</v>
      </c>
      <c r="AC32" s="71"/>
      <c r="AE32" s="170" t="s">
        <v>48</v>
      </c>
      <c r="AF32" s="169">
        <f t="shared" si="5"/>
        <v>3</v>
      </c>
      <c r="AG32" s="169">
        <f t="shared" si="6"/>
        <v>1</v>
      </c>
      <c r="AH32" s="335">
        <v>0</v>
      </c>
      <c r="AI32" s="335">
        <v>0</v>
      </c>
      <c r="AJ32" s="335">
        <v>0</v>
      </c>
      <c r="AK32" s="335">
        <v>0</v>
      </c>
      <c r="AL32" s="335">
        <v>0</v>
      </c>
      <c r="AM32" s="335">
        <v>0</v>
      </c>
      <c r="AN32" s="335">
        <v>0</v>
      </c>
      <c r="AO32" s="335">
        <v>0</v>
      </c>
      <c r="AP32" s="335">
        <v>0</v>
      </c>
      <c r="AQ32" s="335">
        <v>0</v>
      </c>
      <c r="AR32" s="335">
        <v>0</v>
      </c>
      <c r="AS32" s="335">
        <v>0</v>
      </c>
      <c r="AT32" s="335">
        <v>0</v>
      </c>
      <c r="AU32" s="335">
        <v>0</v>
      </c>
      <c r="AV32" s="335">
        <v>0</v>
      </c>
      <c r="AW32" s="335">
        <v>0</v>
      </c>
      <c r="AX32" s="335">
        <v>1</v>
      </c>
      <c r="AY32" s="335">
        <v>0</v>
      </c>
      <c r="AZ32" s="335">
        <v>1</v>
      </c>
      <c r="BA32" s="335">
        <v>1</v>
      </c>
      <c r="BB32" s="335">
        <v>0</v>
      </c>
      <c r="BC32" s="335">
        <v>0</v>
      </c>
      <c r="BD32" s="335">
        <v>1</v>
      </c>
      <c r="BE32" s="335">
        <v>0</v>
      </c>
      <c r="BG32" s="171" t="s">
        <v>48</v>
      </c>
      <c r="BH32" s="169">
        <f t="shared" si="8"/>
        <v>3</v>
      </c>
      <c r="BI32" s="169">
        <f t="shared" si="7"/>
        <v>1</v>
      </c>
      <c r="BJ32" s="335">
        <v>0</v>
      </c>
      <c r="BK32" s="337">
        <v>0</v>
      </c>
      <c r="BL32" s="337">
        <v>0</v>
      </c>
      <c r="BM32" s="337">
        <v>0</v>
      </c>
      <c r="BN32" s="337">
        <v>0</v>
      </c>
      <c r="BO32" s="337">
        <v>0</v>
      </c>
      <c r="BP32" s="337">
        <v>0</v>
      </c>
      <c r="BQ32" s="337">
        <v>0</v>
      </c>
      <c r="BR32" s="337">
        <v>0</v>
      </c>
      <c r="BS32" s="337">
        <v>0</v>
      </c>
      <c r="BT32" s="337">
        <v>0</v>
      </c>
      <c r="BU32" s="337">
        <v>0</v>
      </c>
      <c r="BV32" s="337">
        <v>0</v>
      </c>
      <c r="BW32" s="337">
        <v>0</v>
      </c>
      <c r="BX32" s="337">
        <v>0</v>
      </c>
      <c r="BY32" s="337">
        <v>0</v>
      </c>
      <c r="BZ32" s="337">
        <v>1</v>
      </c>
      <c r="CA32" s="337">
        <v>0</v>
      </c>
      <c r="CB32" s="337">
        <v>1</v>
      </c>
      <c r="CC32" s="337">
        <v>1</v>
      </c>
      <c r="CD32" s="337">
        <v>0</v>
      </c>
      <c r="CE32" s="337">
        <v>0</v>
      </c>
      <c r="CF32" s="337">
        <v>1</v>
      </c>
      <c r="CG32" s="337">
        <v>0</v>
      </c>
      <c r="CH32" s="163"/>
      <c r="CI32" s="71"/>
      <c r="CJ32" s="71"/>
      <c r="CK32" s="71"/>
      <c r="CL32" s="71"/>
      <c r="CM32" s="71"/>
      <c r="CN32" s="71"/>
      <c r="CO32" s="71"/>
      <c r="CP32" s="71"/>
    </row>
    <row r="33" spans="2:94" ht="12.75">
      <c r="B33" s="167" t="s">
        <v>47</v>
      </c>
      <c r="C33" s="169">
        <f t="shared" si="0"/>
        <v>1</v>
      </c>
      <c r="D33" s="169">
        <f t="shared" si="1"/>
        <v>0</v>
      </c>
      <c r="E33" s="335">
        <v>0</v>
      </c>
      <c r="F33" s="335">
        <v>0</v>
      </c>
      <c r="G33" s="335">
        <v>0</v>
      </c>
      <c r="H33" s="335">
        <v>0</v>
      </c>
      <c r="I33" s="335">
        <v>0</v>
      </c>
      <c r="J33" s="335">
        <v>0</v>
      </c>
      <c r="K33" s="335">
        <v>0</v>
      </c>
      <c r="L33" s="335">
        <v>0</v>
      </c>
      <c r="M33" s="335">
        <v>0</v>
      </c>
      <c r="N33" s="335">
        <v>0</v>
      </c>
      <c r="O33" s="335">
        <v>0</v>
      </c>
      <c r="P33" s="335">
        <v>0</v>
      </c>
      <c r="Q33" s="335">
        <v>0</v>
      </c>
      <c r="R33" s="335">
        <v>0</v>
      </c>
      <c r="S33" s="335">
        <v>0</v>
      </c>
      <c r="T33" s="335">
        <v>0</v>
      </c>
      <c r="U33" s="335">
        <v>0</v>
      </c>
      <c r="V33" s="335">
        <v>0</v>
      </c>
      <c r="W33" s="335">
        <v>0</v>
      </c>
      <c r="X33" s="335">
        <v>0</v>
      </c>
      <c r="Y33" s="335">
        <v>0</v>
      </c>
      <c r="Z33" s="335">
        <v>0</v>
      </c>
      <c r="AA33" s="335">
        <v>1</v>
      </c>
      <c r="AB33" s="335">
        <v>0</v>
      </c>
      <c r="AC33" s="71"/>
      <c r="AE33" s="170" t="s">
        <v>47</v>
      </c>
      <c r="AF33" s="169">
        <f t="shared" si="5"/>
        <v>1</v>
      </c>
      <c r="AG33" s="169">
        <f t="shared" si="6"/>
        <v>0</v>
      </c>
      <c r="AH33" s="335">
        <v>0</v>
      </c>
      <c r="AI33" s="335">
        <v>0</v>
      </c>
      <c r="AJ33" s="335">
        <v>0</v>
      </c>
      <c r="AK33" s="335">
        <v>0</v>
      </c>
      <c r="AL33" s="335">
        <v>0</v>
      </c>
      <c r="AM33" s="335">
        <v>0</v>
      </c>
      <c r="AN33" s="335">
        <v>0</v>
      </c>
      <c r="AO33" s="335">
        <v>0</v>
      </c>
      <c r="AP33" s="335">
        <v>0</v>
      </c>
      <c r="AQ33" s="335">
        <v>0</v>
      </c>
      <c r="AR33" s="335">
        <v>0</v>
      </c>
      <c r="AS33" s="335">
        <v>0</v>
      </c>
      <c r="AT33" s="335">
        <v>0</v>
      </c>
      <c r="AU33" s="335">
        <v>0</v>
      </c>
      <c r="AV33" s="335">
        <v>0</v>
      </c>
      <c r="AW33" s="335">
        <v>0</v>
      </c>
      <c r="AX33" s="335">
        <v>0</v>
      </c>
      <c r="AY33" s="335">
        <v>0</v>
      </c>
      <c r="AZ33" s="335">
        <v>0</v>
      </c>
      <c r="BA33" s="335">
        <v>0</v>
      </c>
      <c r="BB33" s="335">
        <v>0</v>
      </c>
      <c r="BC33" s="335">
        <v>0</v>
      </c>
      <c r="BD33" s="335">
        <v>1</v>
      </c>
      <c r="BE33" s="335">
        <v>0</v>
      </c>
      <c r="BG33" s="171" t="s">
        <v>47</v>
      </c>
      <c r="BH33" s="169">
        <f t="shared" si="8"/>
        <v>1</v>
      </c>
      <c r="BI33" s="169">
        <f t="shared" si="7"/>
        <v>0</v>
      </c>
      <c r="BJ33" s="335">
        <v>0</v>
      </c>
      <c r="BK33" s="337">
        <v>0</v>
      </c>
      <c r="BL33" s="337">
        <v>0</v>
      </c>
      <c r="BM33" s="337">
        <v>0</v>
      </c>
      <c r="BN33" s="337">
        <v>0</v>
      </c>
      <c r="BO33" s="337">
        <v>0</v>
      </c>
      <c r="BP33" s="337">
        <v>0</v>
      </c>
      <c r="BQ33" s="337">
        <v>0</v>
      </c>
      <c r="BR33" s="337">
        <v>0</v>
      </c>
      <c r="BS33" s="337">
        <v>0</v>
      </c>
      <c r="BT33" s="337">
        <v>0</v>
      </c>
      <c r="BU33" s="337">
        <v>0</v>
      </c>
      <c r="BV33" s="337">
        <v>0</v>
      </c>
      <c r="BW33" s="337">
        <v>0</v>
      </c>
      <c r="BX33" s="337">
        <v>0</v>
      </c>
      <c r="BY33" s="337">
        <v>0</v>
      </c>
      <c r="BZ33" s="337">
        <v>0</v>
      </c>
      <c r="CA33" s="337">
        <v>0</v>
      </c>
      <c r="CB33" s="337">
        <v>0</v>
      </c>
      <c r="CC33" s="337">
        <v>0</v>
      </c>
      <c r="CD33" s="337">
        <v>0</v>
      </c>
      <c r="CE33" s="337">
        <v>0</v>
      </c>
      <c r="CF33" s="337">
        <v>1</v>
      </c>
      <c r="CG33" s="337">
        <v>0</v>
      </c>
      <c r="CH33" s="163"/>
      <c r="CI33" s="71"/>
      <c r="CJ33" s="71"/>
      <c r="CK33" s="71"/>
      <c r="CL33" s="71"/>
      <c r="CM33" s="71"/>
      <c r="CN33" s="71"/>
      <c r="CO33" s="71"/>
      <c r="CP33" s="71"/>
    </row>
    <row r="34" spans="2:94" ht="12.75">
      <c r="B34" s="167" t="s">
        <v>46</v>
      </c>
      <c r="C34" s="169">
        <f t="shared" si="0"/>
        <v>0</v>
      </c>
      <c r="D34" s="169">
        <f t="shared" si="1"/>
        <v>0</v>
      </c>
      <c r="E34" s="335">
        <v>0</v>
      </c>
      <c r="F34" s="335">
        <v>0</v>
      </c>
      <c r="G34" s="335">
        <v>0</v>
      </c>
      <c r="H34" s="335">
        <v>0</v>
      </c>
      <c r="I34" s="335">
        <v>0</v>
      </c>
      <c r="J34" s="335">
        <v>0</v>
      </c>
      <c r="K34" s="335">
        <v>0</v>
      </c>
      <c r="L34" s="335">
        <v>0</v>
      </c>
      <c r="M34" s="335">
        <v>0</v>
      </c>
      <c r="N34" s="335">
        <v>0</v>
      </c>
      <c r="O34" s="335">
        <v>0</v>
      </c>
      <c r="P34" s="335">
        <v>0</v>
      </c>
      <c r="Q34" s="335">
        <v>0</v>
      </c>
      <c r="R34" s="335">
        <v>0</v>
      </c>
      <c r="S34" s="335">
        <v>0</v>
      </c>
      <c r="T34" s="335">
        <v>0</v>
      </c>
      <c r="U34" s="335">
        <v>0</v>
      </c>
      <c r="V34" s="335">
        <v>0</v>
      </c>
      <c r="W34" s="335">
        <v>0</v>
      </c>
      <c r="X34" s="335">
        <v>0</v>
      </c>
      <c r="Y34" s="335">
        <v>0</v>
      </c>
      <c r="Z34" s="335">
        <v>0</v>
      </c>
      <c r="AA34" s="335">
        <v>0</v>
      </c>
      <c r="AB34" s="335">
        <v>0</v>
      </c>
      <c r="AC34" s="71"/>
      <c r="AE34" s="170" t="s">
        <v>46</v>
      </c>
      <c r="AF34" s="169">
        <f t="shared" si="5"/>
        <v>0</v>
      </c>
      <c r="AG34" s="169">
        <f t="shared" si="6"/>
        <v>0</v>
      </c>
      <c r="AH34" s="335">
        <v>0</v>
      </c>
      <c r="AI34" s="335">
        <v>0</v>
      </c>
      <c r="AJ34" s="335">
        <v>0</v>
      </c>
      <c r="AK34" s="335">
        <v>0</v>
      </c>
      <c r="AL34" s="335">
        <v>0</v>
      </c>
      <c r="AM34" s="335">
        <v>0</v>
      </c>
      <c r="AN34" s="335">
        <v>0</v>
      </c>
      <c r="AO34" s="335">
        <v>0</v>
      </c>
      <c r="AP34" s="335">
        <v>0</v>
      </c>
      <c r="AQ34" s="335">
        <v>0</v>
      </c>
      <c r="AR34" s="335">
        <v>0</v>
      </c>
      <c r="AS34" s="335">
        <v>0</v>
      </c>
      <c r="AT34" s="335">
        <v>0</v>
      </c>
      <c r="AU34" s="335">
        <v>0</v>
      </c>
      <c r="AV34" s="335">
        <v>0</v>
      </c>
      <c r="AW34" s="335">
        <v>0</v>
      </c>
      <c r="AX34" s="335">
        <v>0</v>
      </c>
      <c r="AY34" s="335">
        <v>0</v>
      </c>
      <c r="AZ34" s="335">
        <v>0</v>
      </c>
      <c r="BA34" s="335">
        <v>0</v>
      </c>
      <c r="BB34" s="335">
        <v>0</v>
      </c>
      <c r="BC34" s="335">
        <v>0</v>
      </c>
      <c r="BD34" s="335">
        <v>0</v>
      </c>
      <c r="BE34" s="335">
        <v>0</v>
      </c>
      <c r="BG34" s="171" t="s">
        <v>46</v>
      </c>
      <c r="BH34" s="169">
        <f t="shared" si="8"/>
        <v>0</v>
      </c>
      <c r="BI34" s="169">
        <f t="shared" si="7"/>
        <v>0</v>
      </c>
      <c r="BJ34" s="335">
        <v>0</v>
      </c>
      <c r="BK34" s="337">
        <v>0</v>
      </c>
      <c r="BL34" s="337">
        <v>0</v>
      </c>
      <c r="BM34" s="337">
        <v>0</v>
      </c>
      <c r="BN34" s="337">
        <v>0</v>
      </c>
      <c r="BO34" s="337">
        <v>0</v>
      </c>
      <c r="BP34" s="337">
        <v>0</v>
      </c>
      <c r="BQ34" s="337">
        <v>0</v>
      </c>
      <c r="BR34" s="337">
        <v>0</v>
      </c>
      <c r="BS34" s="337">
        <v>0</v>
      </c>
      <c r="BT34" s="337">
        <v>0</v>
      </c>
      <c r="BU34" s="337">
        <v>0</v>
      </c>
      <c r="BV34" s="337">
        <v>0</v>
      </c>
      <c r="BW34" s="337">
        <v>0</v>
      </c>
      <c r="BX34" s="337">
        <v>0</v>
      </c>
      <c r="BY34" s="337">
        <v>0</v>
      </c>
      <c r="BZ34" s="337">
        <v>0</v>
      </c>
      <c r="CA34" s="337">
        <v>0</v>
      </c>
      <c r="CB34" s="337">
        <v>0</v>
      </c>
      <c r="CC34" s="337">
        <v>0</v>
      </c>
      <c r="CD34" s="337">
        <v>0</v>
      </c>
      <c r="CE34" s="337">
        <v>0</v>
      </c>
      <c r="CF34" s="337">
        <v>0</v>
      </c>
      <c r="CG34" s="337">
        <v>0</v>
      </c>
      <c r="CH34" s="163"/>
      <c r="CI34" s="71"/>
      <c r="CJ34" s="71"/>
      <c r="CK34" s="71"/>
      <c r="CL34" s="71"/>
      <c r="CM34" s="71"/>
      <c r="CN34" s="71"/>
      <c r="CO34" s="71"/>
      <c r="CP34" s="71"/>
    </row>
    <row r="35" spans="2:94" ht="12.75">
      <c r="B35" s="167" t="s">
        <v>45</v>
      </c>
      <c r="C35" s="169">
        <f t="shared" si="0"/>
        <v>0</v>
      </c>
      <c r="D35" s="169">
        <f t="shared" si="1"/>
        <v>1</v>
      </c>
      <c r="E35" s="335">
        <v>0</v>
      </c>
      <c r="F35" s="335">
        <v>0</v>
      </c>
      <c r="G35" s="335">
        <v>0</v>
      </c>
      <c r="H35" s="335">
        <v>0</v>
      </c>
      <c r="I35" s="335">
        <v>0</v>
      </c>
      <c r="J35" s="335">
        <v>0</v>
      </c>
      <c r="K35" s="335">
        <v>0</v>
      </c>
      <c r="L35" s="335">
        <v>0</v>
      </c>
      <c r="M35" s="335">
        <v>0</v>
      </c>
      <c r="N35" s="335">
        <v>0</v>
      </c>
      <c r="O35" s="335">
        <v>0</v>
      </c>
      <c r="P35" s="335">
        <v>0</v>
      </c>
      <c r="Q35" s="335">
        <v>0</v>
      </c>
      <c r="R35" s="335">
        <v>1</v>
      </c>
      <c r="S35" s="335">
        <v>0</v>
      </c>
      <c r="T35" s="335">
        <v>0</v>
      </c>
      <c r="U35" s="335">
        <v>0</v>
      </c>
      <c r="V35" s="335">
        <v>0</v>
      </c>
      <c r="W35" s="335">
        <v>0</v>
      </c>
      <c r="X35" s="335">
        <v>0</v>
      </c>
      <c r="Y35" s="335">
        <v>0</v>
      </c>
      <c r="Z35" s="335">
        <v>0</v>
      </c>
      <c r="AA35" s="335">
        <v>0</v>
      </c>
      <c r="AB35" s="335">
        <v>0</v>
      </c>
      <c r="AC35" s="71"/>
      <c r="AE35" s="170" t="s">
        <v>45</v>
      </c>
      <c r="AF35" s="169">
        <f aca="true" t="shared" si="9" ref="AF35:AG37">+AH35+AJ35+AL35+AN35+AP35+AR35+AT35+AV35+AX35+AZ35+BB35+BD35</f>
        <v>0</v>
      </c>
      <c r="AG35" s="169">
        <f t="shared" si="9"/>
        <v>1</v>
      </c>
      <c r="AH35" s="335">
        <v>0</v>
      </c>
      <c r="AI35" s="335">
        <v>0</v>
      </c>
      <c r="AJ35" s="335">
        <v>0</v>
      </c>
      <c r="AK35" s="335">
        <v>0</v>
      </c>
      <c r="AL35" s="335">
        <v>0</v>
      </c>
      <c r="AM35" s="335">
        <v>0</v>
      </c>
      <c r="AN35" s="335">
        <v>0</v>
      </c>
      <c r="AO35" s="335">
        <v>0</v>
      </c>
      <c r="AP35" s="335">
        <v>0</v>
      </c>
      <c r="AQ35" s="335">
        <v>0</v>
      </c>
      <c r="AR35" s="335">
        <v>0</v>
      </c>
      <c r="AS35" s="335">
        <v>0</v>
      </c>
      <c r="AT35" s="335">
        <v>0</v>
      </c>
      <c r="AU35" s="335">
        <v>1</v>
      </c>
      <c r="AV35" s="335">
        <v>0</v>
      </c>
      <c r="AW35" s="335">
        <v>0</v>
      </c>
      <c r="AX35" s="335">
        <v>0</v>
      </c>
      <c r="AY35" s="335">
        <v>0</v>
      </c>
      <c r="AZ35" s="335">
        <v>0</v>
      </c>
      <c r="BA35" s="335">
        <v>0</v>
      </c>
      <c r="BB35" s="335">
        <v>0</v>
      </c>
      <c r="BC35" s="335">
        <v>0</v>
      </c>
      <c r="BD35" s="335">
        <v>0</v>
      </c>
      <c r="BE35" s="335">
        <v>0</v>
      </c>
      <c r="BG35" s="171" t="s">
        <v>45</v>
      </c>
      <c r="BH35" s="169">
        <f aca="true" t="shared" si="10" ref="BH35:BI37">+BJ35+BL35+BN35+BP35+BR35+BT35+BV35+BX35+BZ35+CB35+CD35+CF35</f>
        <v>0</v>
      </c>
      <c r="BI35" s="169">
        <f t="shared" si="10"/>
        <v>1</v>
      </c>
      <c r="BJ35" s="335">
        <v>0</v>
      </c>
      <c r="BK35" s="337">
        <v>0</v>
      </c>
      <c r="BL35" s="337">
        <v>0</v>
      </c>
      <c r="BM35" s="337">
        <v>0</v>
      </c>
      <c r="BN35" s="337">
        <v>0</v>
      </c>
      <c r="BO35" s="337">
        <v>0</v>
      </c>
      <c r="BP35" s="337">
        <v>0</v>
      </c>
      <c r="BQ35" s="337">
        <v>0</v>
      </c>
      <c r="BR35" s="337">
        <v>0</v>
      </c>
      <c r="BS35" s="337">
        <v>0</v>
      </c>
      <c r="BT35" s="337">
        <v>0</v>
      </c>
      <c r="BU35" s="337">
        <v>0</v>
      </c>
      <c r="BV35" s="337">
        <v>0</v>
      </c>
      <c r="BW35" s="337">
        <v>1</v>
      </c>
      <c r="BX35" s="337">
        <v>0</v>
      </c>
      <c r="BY35" s="337">
        <v>0</v>
      </c>
      <c r="BZ35" s="337">
        <v>0</v>
      </c>
      <c r="CA35" s="337">
        <v>0</v>
      </c>
      <c r="CB35" s="337">
        <v>0</v>
      </c>
      <c r="CC35" s="337">
        <v>0</v>
      </c>
      <c r="CD35" s="337">
        <v>0</v>
      </c>
      <c r="CE35" s="337">
        <v>0</v>
      </c>
      <c r="CF35" s="337">
        <v>0</v>
      </c>
      <c r="CG35" s="337">
        <v>0</v>
      </c>
      <c r="CH35" s="163"/>
      <c r="CI35" s="71"/>
      <c r="CJ35" s="71"/>
      <c r="CK35" s="71"/>
      <c r="CL35" s="71"/>
      <c r="CM35" s="71"/>
      <c r="CN35" s="71"/>
      <c r="CO35" s="71"/>
      <c r="CP35" s="71"/>
    </row>
    <row r="36" spans="2:94" ht="12.75">
      <c r="B36" s="167" t="s">
        <v>44</v>
      </c>
      <c r="C36" s="169">
        <f t="shared" si="0"/>
        <v>0</v>
      </c>
      <c r="D36" s="169">
        <f t="shared" si="1"/>
        <v>0</v>
      </c>
      <c r="E36" s="335">
        <v>0</v>
      </c>
      <c r="F36" s="335">
        <v>0</v>
      </c>
      <c r="G36" s="335">
        <v>0</v>
      </c>
      <c r="H36" s="335">
        <v>0</v>
      </c>
      <c r="I36" s="335">
        <v>0</v>
      </c>
      <c r="J36" s="335">
        <v>0</v>
      </c>
      <c r="K36" s="335">
        <v>0</v>
      </c>
      <c r="L36" s="335">
        <v>0</v>
      </c>
      <c r="M36" s="335">
        <v>0</v>
      </c>
      <c r="N36" s="335">
        <v>0</v>
      </c>
      <c r="O36" s="335">
        <v>0</v>
      </c>
      <c r="P36" s="335">
        <v>0</v>
      </c>
      <c r="Q36" s="335">
        <v>0</v>
      </c>
      <c r="R36" s="335">
        <v>0</v>
      </c>
      <c r="S36" s="335">
        <v>0</v>
      </c>
      <c r="T36" s="335">
        <v>0</v>
      </c>
      <c r="U36" s="335">
        <v>0</v>
      </c>
      <c r="V36" s="335">
        <v>0</v>
      </c>
      <c r="W36" s="335">
        <v>0</v>
      </c>
      <c r="X36" s="335">
        <v>0</v>
      </c>
      <c r="Y36" s="335">
        <v>0</v>
      </c>
      <c r="Z36" s="335">
        <v>0</v>
      </c>
      <c r="AA36" s="335">
        <v>0</v>
      </c>
      <c r="AB36" s="335">
        <v>0</v>
      </c>
      <c r="AC36" s="71"/>
      <c r="AE36" s="170" t="s">
        <v>44</v>
      </c>
      <c r="AF36" s="169">
        <f t="shared" si="9"/>
        <v>0</v>
      </c>
      <c r="AG36" s="169">
        <f t="shared" si="9"/>
        <v>0</v>
      </c>
      <c r="AH36" s="335">
        <v>0</v>
      </c>
      <c r="AI36" s="335">
        <v>0</v>
      </c>
      <c r="AJ36" s="335">
        <v>0</v>
      </c>
      <c r="AK36" s="335">
        <v>0</v>
      </c>
      <c r="AL36" s="335">
        <v>0</v>
      </c>
      <c r="AM36" s="335">
        <v>0</v>
      </c>
      <c r="AN36" s="335">
        <v>0</v>
      </c>
      <c r="AO36" s="335">
        <v>0</v>
      </c>
      <c r="AP36" s="335">
        <v>0</v>
      </c>
      <c r="AQ36" s="335">
        <v>0</v>
      </c>
      <c r="AR36" s="335">
        <v>0</v>
      </c>
      <c r="AS36" s="335">
        <v>0</v>
      </c>
      <c r="AT36" s="335">
        <v>0</v>
      </c>
      <c r="AU36" s="335">
        <v>0</v>
      </c>
      <c r="AV36" s="335">
        <v>0</v>
      </c>
      <c r="AW36" s="335">
        <v>0</v>
      </c>
      <c r="AX36" s="335">
        <v>0</v>
      </c>
      <c r="AY36" s="335">
        <v>0</v>
      </c>
      <c r="AZ36" s="335">
        <v>0</v>
      </c>
      <c r="BA36" s="335">
        <v>0</v>
      </c>
      <c r="BB36" s="335">
        <v>0</v>
      </c>
      <c r="BC36" s="335">
        <v>0</v>
      </c>
      <c r="BD36" s="335">
        <v>0</v>
      </c>
      <c r="BE36" s="335">
        <v>0</v>
      </c>
      <c r="BG36" s="171" t="s">
        <v>44</v>
      </c>
      <c r="BH36" s="169">
        <f t="shared" si="10"/>
        <v>0</v>
      </c>
      <c r="BI36" s="169">
        <f t="shared" si="10"/>
        <v>0</v>
      </c>
      <c r="BJ36" s="335">
        <v>0</v>
      </c>
      <c r="BK36" s="335">
        <v>0</v>
      </c>
      <c r="BL36" s="335">
        <v>0</v>
      </c>
      <c r="BM36" s="335">
        <v>0</v>
      </c>
      <c r="BN36" s="335">
        <v>0</v>
      </c>
      <c r="BO36" s="335">
        <v>0</v>
      </c>
      <c r="BP36" s="335">
        <v>0</v>
      </c>
      <c r="BQ36" s="335">
        <v>0</v>
      </c>
      <c r="BR36" s="335">
        <v>0</v>
      </c>
      <c r="BS36" s="335">
        <v>0</v>
      </c>
      <c r="BT36" s="335">
        <v>0</v>
      </c>
      <c r="BU36" s="335">
        <v>0</v>
      </c>
      <c r="BV36" s="335">
        <v>0</v>
      </c>
      <c r="BW36" s="335">
        <v>0</v>
      </c>
      <c r="BX36" s="335">
        <v>0</v>
      </c>
      <c r="BY36" s="335">
        <v>0</v>
      </c>
      <c r="BZ36" s="335">
        <v>0</v>
      </c>
      <c r="CA36" s="335">
        <v>0</v>
      </c>
      <c r="CB36" s="335">
        <v>0</v>
      </c>
      <c r="CC36" s="335">
        <v>0</v>
      </c>
      <c r="CD36" s="335">
        <v>0</v>
      </c>
      <c r="CE36" s="335">
        <v>0</v>
      </c>
      <c r="CF36" s="335">
        <v>0</v>
      </c>
      <c r="CG36" s="335">
        <v>0</v>
      </c>
      <c r="CH36" s="163"/>
      <c r="CI36" s="71"/>
      <c r="CJ36" s="71"/>
      <c r="CK36" s="71"/>
      <c r="CL36" s="71"/>
      <c r="CM36" s="71"/>
      <c r="CN36" s="71"/>
      <c r="CO36" s="71"/>
      <c r="CP36" s="71"/>
    </row>
    <row r="37" spans="2:94" ht="12.75">
      <c r="B37" s="167" t="s">
        <v>43</v>
      </c>
      <c r="C37" s="169">
        <f t="shared" si="0"/>
        <v>1</v>
      </c>
      <c r="D37" s="169">
        <f t="shared" si="1"/>
        <v>1</v>
      </c>
      <c r="E37" s="335">
        <v>0</v>
      </c>
      <c r="F37" s="335">
        <v>0</v>
      </c>
      <c r="G37" s="335">
        <v>0</v>
      </c>
      <c r="H37" s="335">
        <v>0</v>
      </c>
      <c r="I37" s="335">
        <v>0</v>
      </c>
      <c r="J37" s="335">
        <v>0</v>
      </c>
      <c r="K37" s="335">
        <v>0</v>
      </c>
      <c r="L37" s="335">
        <v>0</v>
      </c>
      <c r="M37" s="335">
        <v>0</v>
      </c>
      <c r="N37" s="335">
        <v>0</v>
      </c>
      <c r="O37" s="335">
        <v>0</v>
      </c>
      <c r="P37" s="335">
        <v>0</v>
      </c>
      <c r="Q37" s="335">
        <v>0</v>
      </c>
      <c r="R37" s="335">
        <v>0</v>
      </c>
      <c r="S37" s="335">
        <v>1</v>
      </c>
      <c r="T37" s="335">
        <v>0</v>
      </c>
      <c r="U37" s="335">
        <v>0</v>
      </c>
      <c r="V37" s="335">
        <v>0</v>
      </c>
      <c r="W37" s="335">
        <v>0</v>
      </c>
      <c r="X37" s="335">
        <v>1</v>
      </c>
      <c r="Y37" s="335">
        <v>0</v>
      </c>
      <c r="Z37" s="335">
        <v>0</v>
      </c>
      <c r="AA37" s="335">
        <v>0</v>
      </c>
      <c r="AB37" s="335">
        <v>0</v>
      </c>
      <c r="AC37" s="71"/>
      <c r="AD37" s="71"/>
      <c r="AE37" s="170" t="s">
        <v>43</v>
      </c>
      <c r="AF37" s="169">
        <f t="shared" si="9"/>
        <v>1</v>
      </c>
      <c r="AG37" s="169">
        <f t="shared" si="9"/>
        <v>1</v>
      </c>
      <c r="AH37" s="335">
        <v>0</v>
      </c>
      <c r="AI37" s="335">
        <v>0</v>
      </c>
      <c r="AJ37" s="335">
        <v>0</v>
      </c>
      <c r="AK37" s="335">
        <v>0</v>
      </c>
      <c r="AL37" s="335">
        <v>0</v>
      </c>
      <c r="AM37" s="335">
        <v>0</v>
      </c>
      <c r="AN37" s="335">
        <v>0</v>
      </c>
      <c r="AO37" s="335">
        <v>0</v>
      </c>
      <c r="AP37" s="335">
        <v>0</v>
      </c>
      <c r="AQ37" s="335">
        <v>0</v>
      </c>
      <c r="AR37" s="335">
        <v>0</v>
      </c>
      <c r="AS37" s="335">
        <v>0</v>
      </c>
      <c r="AT37" s="335">
        <v>0</v>
      </c>
      <c r="AU37" s="335">
        <v>0</v>
      </c>
      <c r="AV37" s="335">
        <v>1</v>
      </c>
      <c r="AW37" s="335">
        <v>0</v>
      </c>
      <c r="AX37" s="335">
        <v>0</v>
      </c>
      <c r="AY37" s="335">
        <v>0</v>
      </c>
      <c r="AZ37" s="335">
        <v>0</v>
      </c>
      <c r="BA37" s="335">
        <v>1</v>
      </c>
      <c r="BB37" s="335">
        <v>0</v>
      </c>
      <c r="BC37" s="335">
        <v>0</v>
      </c>
      <c r="BD37" s="335">
        <v>0</v>
      </c>
      <c r="BE37" s="335">
        <v>0</v>
      </c>
      <c r="BG37" s="171" t="s">
        <v>43</v>
      </c>
      <c r="BH37" s="169">
        <f t="shared" si="10"/>
        <v>1</v>
      </c>
      <c r="BI37" s="169">
        <f t="shared" si="10"/>
        <v>1</v>
      </c>
      <c r="BJ37" s="335">
        <v>0</v>
      </c>
      <c r="BK37" s="335">
        <v>0</v>
      </c>
      <c r="BL37" s="335">
        <v>0</v>
      </c>
      <c r="BM37" s="335">
        <v>0</v>
      </c>
      <c r="BN37" s="335">
        <v>0</v>
      </c>
      <c r="BO37" s="335">
        <v>0</v>
      </c>
      <c r="BP37" s="335">
        <v>0</v>
      </c>
      <c r="BQ37" s="335">
        <v>0</v>
      </c>
      <c r="BR37" s="335">
        <v>0</v>
      </c>
      <c r="BS37" s="335">
        <v>0</v>
      </c>
      <c r="BT37" s="335">
        <v>0</v>
      </c>
      <c r="BU37" s="335">
        <v>0</v>
      </c>
      <c r="BV37" s="335">
        <v>0</v>
      </c>
      <c r="BW37" s="335">
        <v>0</v>
      </c>
      <c r="BX37" s="335">
        <v>1</v>
      </c>
      <c r="BY37" s="335">
        <v>0</v>
      </c>
      <c r="BZ37" s="335">
        <v>0</v>
      </c>
      <c r="CA37" s="335">
        <v>0</v>
      </c>
      <c r="CB37" s="335">
        <v>0</v>
      </c>
      <c r="CC37" s="335">
        <v>1</v>
      </c>
      <c r="CD37" s="335">
        <v>0</v>
      </c>
      <c r="CE37" s="335">
        <v>0</v>
      </c>
      <c r="CF37" s="335">
        <v>0</v>
      </c>
      <c r="CG37" s="335">
        <v>0</v>
      </c>
      <c r="CH37" s="163"/>
      <c r="CI37" s="71"/>
      <c r="CJ37" s="71"/>
      <c r="CK37" s="71"/>
      <c r="CL37" s="71"/>
      <c r="CM37" s="71"/>
      <c r="CN37" s="71"/>
      <c r="CO37" s="71"/>
      <c r="CP37" s="71"/>
    </row>
    <row r="38" spans="2:94" s="249" customFormat="1" ht="12.75">
      <c r="B38" s="269"/>
      <c r="C38" s="274"/>
      <c r="D38" s="274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71"/>
      <c r="AF38" s="275"/>
      <c r="AG38" s="275"/>
      <c r="AH38" s="307"/>
      <c r="AI38" s="307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G38" s="270"/>
      <c r="BH38" s="287"/>
      <c r="BI38" s="282"/>
      <c r="BJ38" s="269"/>
      <c r="BK38" s="269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  <c r="CA38" s="270"/>
      <c r="CB38" s="270"/>
      <c r="CC38" s="270"/>
      <c r="CD38" s="270"/>
      <c r="CE38" s="270"/>
      <c r="CF38" s="270"/>
      <c r="CG38" s="270"/>
      <c r="CH38" s="269"/>
      <c r="CI38" s="269"/>
      <c r="CJ38" s="269"/>
      <c r="CK38" s="269"/>
      <c r="CL38" s="269"/>
      <c r="CM38" s="269"/>
      <c r="CN38" s="269"/>
      <c r="CO38" s="269"/>
      <c r="CP38" s="269"/>
    </row>
    <row r="39" spans="2:94" s="78" customFormat="1" ht="15">
      <c r="B39" s="74" t="s">
        <v>69</v>
      </c>
      <c r="C39" s="17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71"/>
      <c r="AD39" s="71"/>
      <c r="AE39" s="79" t="s">
        <v>69</v>
      </c>
      <c r="AF39" s="176"/>
      <c r="AG39" s="176"/>
      <c r="AH39" s="308"/>
      <c r="AI39" s="308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G39" s="81" t="s">
        <v>69</v>
      </c>
      <c r="BH39" s="286"/>
      <c r="BI39" s="286"/>
      <c r="BJ39" s="286"/>
      <c r="BK39" s="177"/>
      <c r="BL39" s="286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77"/>
      <c r="CI39" s="77"/>
      <c r="CJ39" s="77"/>
      <c r="CK39" s="77"/>
      <c r="CL39" s="77"/>
      <c r="CM39" s="77"/>
      <c r="CN39" s="77"/>
      <c r="CO39" s="77"/>
      <c r="CP39" s="77"/>
    </row>
    <row r="40" spans="2:94" ht="12.75">
      <c r="B40" s="83"/>
      <c r="C40" s="178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71"/>
      <c r="AD40" s="71"/>
      <c r="AE40" s="86"/>
      <c r="AF40" s="180"/>
      <c r="AG40" s="180"/>
      <c r="AH40" s="309"/>
      <c r="AI40" s="309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G40" s="89"/>
      <c r="BH40" s="182"/>
      <c r="BI40" s="182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71"/>
      <c r="CI40" s="71"/>
      <c r="CJ40" s="71"/>
      <c r="CK40" s="71"/>
      <c r="CL40" s="71"/>
      <c r="CM40" s="71"/>
      <c r="CN40" s="71"/>
      <c r="CO40" s="71"/>
      <c r="CP40" s="71"/>
    </row>
    <row r="41" spans="2:94" s="20" customFormat="1" ht="15">
      <c r="B41" s="184"/>
      <c r="C41" s="93" t="s">
        <v>221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5"/>
      <c r="AF41" s="93" t="s">
        <v>222</v>
      </c>
      <c r="AG41" s="99"/>
      <c r="AH41" s="310"/>
      <c r="AI41" s="310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6"/>
      <c r="BH41" s="93" t="s">
        <v>223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97"/>
      <c r="CJ41" s="97"/>
      <c r="CK41" s="97"/>
      <c r="CL41" s="97"/>
      <c r="CM41" s="97"/>
      <c r="CN41" s="97"/>
      <c r="CO41" s="97"/>
      <c r="CP41" s="97"/>
    </row>
    <row r="42" spans="2:94" ht="12.75">
      <c r="B42" s="106" t="s">
        <v>21</v>
      </c>
      <c r="C42" s="107" t="s">
        <v>31</v>
      </c>
      <c r="D42" s="108"/>
      <c r="E42" s="401" t="s">
        <v>6</v>
      </c>
      <c r="F42" s="402"/>
      <c r="G42" s="401" t="s">
        <v>7</v>
      </c>
      <c r="H42" s="402"/>
      <c r="I42" s="401" t="s">
        <v>8</v>
      </c>
      <c r="J42" s="402"/>
      <c r="K42" s="401" t="s">
        <v>9</v>
      </c>
      <c r="L42" s="402"/>
      <c r="M42" s="401" t="s">
        <v>10</v>
      </c>
      <c r="N42" s="402"/>
      <c r="O42" s="401" t="s">
        <v>11</v>
      </c>
      <c r="P42" s="402"/>
      <c r="Q42" s="401" t="s">
        <v>12</v>
      </c>
      <c r="R42" s="402"/>
      <c r="S42" s="401" t="s">
        <v>13</v>
      </c>
      <c r="T42" s="402"/>
      <c r="U42" s="401" t="s">
        <v>14</v>
      </c>
      <c r="V42" s="402"/>
      <c r="W42" s="401" t="s">
        <v>15</v>
      </c>
      <c r="X42" s="402"/>
      <c r="Y42" s="401" t="s">
        <v>16</v>
      </c>
      <c r="Z42" s="402"/>
      <c r="AA42" s="401" t="s">
        <v>17</v>
      </c>
      <c r="AB42" s="402"/>
      <c r="AC42" s="71"/>
      <c r="AD42" s="71"/>
      <c r="AE42" s="112" t="s">
        <v>21</v>
      </c>
      <c r="AF42" s="113" t="s">
        <v>31</v>
      </c>
      <c r="AG42" s="114"/>
      <c r="AH42" s="399" t="s">
        <v>6</v>
      </c>
      <c r="AI42" s="400"/>
      <c r="AJ42" s="399" t="s">
        <v>7</v>
      </c>
      <c r="AK42" s="400"/>
      <c r="AL42" s="399" t="s">
        <v>8</v>
      </c>
      <c r="AM42" s="400"/>
      <c r="AN42" s="399" t="s">
        <v>9</v>
      </c>
      <c r="AO42" s="400"/>
      <c r="AP42" s="399" t="s">
        <v>10</v>
      </c>
      <c r="AQ42" s="400"/>
      <c r="AR42" s="399" t="s">
        <v>11</v>
      </c>
      <c r="AS42" s="400"/>
      <c r="AT42" s="399" t="s">
        <v>12</v>
      </c>
      <c r="AU42" s="400"/>
      <c r="AV42" s="399" t="s">
        <v>13</v>
      </c>
      <c r="AW42" s="400"/>
      <c r="AX42" s="399" t="s">
        <v>14</v>
      </c>
      <c r="AY42" s="400"/>
      <c r="AZ42" s="399" t="s">
        <v>15</v>
      </c>
      <c r="BA42" s="400"/>
      <c r="BB42" s="399" t="s">
        <v>16</v>
      </c>
      <c r="BC42" s="400"/>
      <c r="BD42" s="399" t="s">
        <v>17</v>
      </c>
      <c r="BE42" s="400"/>
      <c r="BG42" s="118" t="s">
        <v>21</v>
      </c>
      <c r="BH42" s="119" t="s">
        <v>31</v>
      </c>
      <c r="BI42" s="120"/>
      <c r="BJ42" s="397" t="s">
        <v>6</v>
      </c>
      <c r="BK42" s="398"/>
      <c r="BL42" s="397" t="s">
        <v>7</v>
      </c>
      <c r="BM42" s="398"/>
      <c r="BN42" s="397" t="s">
        <v>8</v>
      </c>
      <c r="BO42" s="398"/>
      <c r="BP42" s="397" t="s">
        <v>9</v>
      </c>
      <c r="BQ42" s="398"/>
      <c r="BR42" s="397" t="s">
        <v>10</v>
      </c>
      <c r="BS42" s="398"/>
      <c r="BT42" s="397" t="s">
        <v>11</v>
      </c>
      <c r="BU42" s="398"/>
      <c r="BV42" s="397" t="s">
        <v>12</v>
      </c>
      <c r="BW42" s="398"/>
      <c r="BX42" s="397" t="s">
        <v>13</v>
      </c>
      <c r="BY42" s="398"/>
      <c r="BZ42" s="397" t="s">
        <v>14</v>
      </c>
      <c r="CA42" s="398"/>
      <c r="CB42" s="397" t="s">
        <v>15</v>
      </c>
      <c r="CC42" s="398"/>
      <c r="CD42" s="397" t="s">
        <v>16</v>
      </c>
      <c r="CE42" s="398"/>
      <c r="CF42" s="397" t="s">
        <v>17</v>
      </c>
      <c r="CG42" s="398"/>
      <c r="CH42" s="71"/>
      <c r="CI42" s="71"/>
      <c r="CJ42" s="71"/>
      <c r="CK42" s="71"/>
      <c r="CL42" s="71"/>
      <c r="CM42" s="71"/>
      <c r="CN42" s="71"/>
      <c r="CO42" s="71"/>
      <c r="CP42" s="71"/>
    </row>
    <row r="43" spans="2:94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71"/>
      <c r="CJ43" s="71"/>
      <c r="CK43" s="71"/>
      <c r="CL43" s="71"/>
      <c r="CM43" s="71"/>
      <c r="CN43" s="71"/>
      <c r="CO43" s="71"/>
      <c r="CP43" s="71"/>
    </row>
    <row r="44" spans="2:94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7" t="s">
        <v>18</v>
      </c>
      <c r="BI44" s="188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71"/>
      <c r="CJ44" s="71"/>
      <c r="CK44" s="71"/>
      <c r="CL44" s="71"/>
      <c r="CM44" s="71"/>
      <c r="CN44" s="71"/>
      <c r="CO44" s="71"/>
      <c r="CP44" s="71"/>
    </row>
    <row r="45" spans="2:94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53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1</v>
      </c>
      <c r="I45" s="162">
        <f t="shared" si="11"/>
        <v>1</v>
      </c>
      <c r="J45" s="162">
        <f t="shared" si="11"/>
        <v>1</v>
      </c>
      <c r="K45" s="162">
        <f t="shared" si="11"/>
        <v>9</v>
      </c>
      <c r="L45" s="162">
        <f t="shared" si="11"/>
        <v>4</v>
      </c>
      <c r="M45" s="162">
        <f t="shared" si="11"/>
        <v>23</v>
      </c>
      <c r="N45" s="162">
        <f t="shared" si="11"/>
        <v>9</v>
      </c>
      <c r="O45" s="162">
        <f t="shared" si="11"/>
        <v>16</v>
      </c>
      <c r="P45" s="162">
        <f t="shared" si="11"/>
        <v>10</v>
      </c>
      <c r="Q45" s="162">
        <f t="shared" si="11"/>
        <v>22</v>
      </c>
      <c r="R45" s="162">
        <f t="shared" si="11"/>
        <v>14</v>
      </c>
      <c r="S45" s="162">
        <f t="shared" si="11"/>
        <v>22</v>
      </c>
      <c r="T45" s="162">
        <f t="shared" si="11"/>
        <v>2</v>
      </c>
      <c r="U45" s="162">
        <f t="shared" si="11"/>
        <v>13</v>
      </c>
      <c r="V45" s="162">
        <f t="shared" si="11"/>
        <v>5</v>
      </c>
      <c r="W45" s="162">
        <f t="shared" si="11"/>
        <v>11</v>
      </c>
      <c r="X45" s="162">
        <f t="shared" si="11"/>
        <v>7</v>
      </c>
      <c r="Y45" s="162">
        <f t="shared" si="11"/>
        <v>2</v>
      </c>
      <c r="Z45" s="162">
        <f t="shared" si="11"/>
        <v>0</v>
      </c>
      <c r="AA45" s="162">
        <f t="shared" si="11"/>
        <v>0</v>
      </c>
      <c r="AB45" s="162">
        <f>+SUM(AB46:AB68)</f>
        <v>0</v>
      </c>
      <c r="AC45" s="163"/>
      <c r="AE45" s="165" t="s">
        <v>20</v>
      </c>
      <c r="AF45" s="161">
        <f>+SUM(AF46:AF68)</f>
        <v>119</v>
      </c>
      <c r="AG45" s="161">
        <f>+SUM(AG46:AG68)</f>
        <v>53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1</v>
      </c>
      <c r="AN45" s="162">
        <f t="shared" si="12"/>
        <v>1</v>
      </c>
      <c r="AO45" s="162">
        <f t="shared" si="12"/>
        <v>1</v>
      </c>
      <c r="AP45" s="162">
        <f t="shared" si="12"/>
        <v>9</v>
      </c>
      <c r="AQ45" s="162">
        <f t="shared" si="12"/>
        <v>4</v>
      </c>
      <c r="AR45" s="162">
        <f t="shared" si="12"/>
        <v>22</v>
      </c>
      <c r="AS45" s="162">
        <f t="shared" si="12"/>
        <v>9</v>
      </c>
      <c r="AT45" s="162">
        <f t="shared" si="12"/>
        <v>17</v>
      </c>
      <c r="AU45" s="162">
        <f t="shared" si="12"/>
        <v>10</v>
      </c>
      <c r="AV45" s="162">
        <f t="shared" si="12"/>
        <v>22</v>
      </c>
      <c r="AW45" s="162">
        <f t="shared" si="12"/>
        <v>13</v>
      </c>
      <c r="AX45" s="162">
        <f t="shared" si="12"/>
        <v>22</v>
      </c>
      <c r="AY45" s="162">
        <f t="shared" si="12"/>
        <v>3</v>
      </c>
      <c r="AZ45" s="162">
        <f t="shared" si="12"/>
        <v>13</v>
      </c>
      <c r="BA45" s="162">
        <f t="shared" si="12"/>
        <v>5</v>
      </c>
      <c r="BB45" s="162">
        <f t="shared" si="12"/>
        <v>11</v>
      </c>
      <c r="BC45" s="162">
        <f t="shared" si="12"/>
        <v>7</v>
      </c>
      <c r="BD45" s="162">
        <f t="shared" si="12"/>
        <v>2</v>
      </c>
      <c r="BE45" s="162">
        <f t="shared" si="12"/>
        <v>0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53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1</v>
      </c>
      <c r="BQ45" s="162">
        <f t="shared" si="13"/>
        <v>2</v>
      </c>
      <c r="BR45" s="162">
        <f>+SUM(BR46:BR68)</f>
        <v>8</v>
      </c>
      <c r="BS45" s="162">
        <f t="shared" si="13"/>
        <v>4</v>
      </c>
      <c r="BT45" s="162">
        <f t="shared" si="13"/>
        <v>23</v>
      </c>
      <c r="BU45" s="162">
        <f t="shared" si="13"/>
        <v>9</v>
      </c>
      <c r="BV45" s="162">
        <f t="shared" si="13"/>
        <v>17</v>
      </c>
      <c r="BW45" s="162">
        <f t="shared" si="13"/>
        <v>10</v>
      </c>
      <c r="BX45" s="162">
        <f t="shared" si="13"/>
        <v>22</v>
      </c>
      <c r="BY45" s="162">
        <f t="shared" si="13"/>
        <v>13</v>
      </c>
      <c r="BZ45" s="162">
        <f t="shared" si="13"/>
        <v>20</v>
      </c>
      <c r="CA45" s="162">
        <f t="shared" si="13"/>
        <v>3</v>
      </c>
      <c r="CB45" s="162">
        <f t="shared" si="13"/>
        <v>15</v>
      </c>
      <c r="CC45" s="162">
        <f t="shared" si="13"/>
        <v>5</v>
      </c>
      <c r="CD45" s="162">
        <f t="shared" si="13"/>
        <v>11</v>
      </c>
      <c r="CE45" s="162">
        <f t="shared" si="13"/>
        <v>7</v>
      </c>
      <c r="CF45" s="162">
        <f t="shared" si="13"/>
        <v>2</v>
      </c>
      <c r="CG45" s="162">
        <f t="shared" si="13"/>
        <v>0</v>
      </c>
      <c r="CH45" s="163"/>
      <c r="CI45" s="163"/>
      <c r="CJ45" s="163"/>
      <c r="CK45" s="163"/>
      <c r="CL45" s="163"/>
      <c r="CM45" s="163"/>
      <c r="CN45" s="163"/>
      <c r="CO45" s="163"/>
      <c r="CP45" s="163"/>
    </row>
    <row r="46" spans="2:94" ht="12.75">
      <c r="B46" s="167" t="s">
        <v>65</v>
      </c>
      <c r="C46" s="168">
        <f aca="true" t="shared" si="14" ref="C46:C68">+E46+G46+I46+K46+M46+O46+Q46+S46+U46+W46+Y46+AA46</f>
        <v>92</v>
      </c>
      <c r="D46" s="169">
        <f aca="true" t="shared" si="15" ref="D46:D68">+F46+H46+J46+L46+N46+P46+R46+T46+V46+X46+Z46+AB46</f>
        <v>47</v>
      </c>
      <c r="E46" s="335">
        <v>0</v>
      </c>
      <c r="F46" s="335">
        <v>0</v>
      </c>
      <c r="G46" s="335">
        <v>0</v>
      </c>
      <c r="H46" s="335">
        <v>1</v>
      </c>
      <c r="I46" s="335">
        <v>1</v>
      </c>
      <c r="J46" s="335">
        <v>1</v>
      </c>
      <c r="K46" s="335">
        <v>9</v>
      </c>
      <c r="L46" s="335">
        <v>4</v>
      </c>
      <c r="M46" s="335">
        <v>18</v>
      </c>
      <c r="N46" s="335">
        <v>9</v>
      </c>
      <c r="O46" s="335">
        <v>14</v>
      </c>
      <c r="P46" s="335">
        <v>9</v>
      </c>
      <c r="Q46" s="335">
        <v>11</v>
      </c>
      <c r="R46" s="335">
        <v>11</v>
      </c>
      <c r="S46" s="335">
        <v>17</v>
      </c>
      <c r="T46" s="335">
        <v>1</v>
      </c>
      <c r="U46" s="335">
        <v>12</v>
      </c>
      <c r="V46" s="335">
        <v>5</v>
      </c>
      <c r="W46" s="335">
        <v>8</v>
      </c>
      <c r="X46" s="335">
        <v>6</v>
      </c>
      <c r="Y46" s="335">
        <v>2</v>
      </c>
      <c r="Z46" s="335">
        <v>0</v>
      </c>
      <c r="AA46" s="335"/>
      <c r="AB46" s="335"/>
      <c r="AC46" s="71"/>
      <c r="AE46" s="170" t="s">
        <v>65</v>
      </c>
      <c r="AF46" s="168">
        <f aca="true" t="shared" si="16" ref="AF46:AF67">+AH46+AJ46+AL46+AN46+AP46+AR46+AT46+AV46+AX46+AZ46+BB46+BD46</f>
        <v>92</v>
      </c>
      <c r="AG46" s="169">
        <f aca="true" t="shared" si="17" ref="AG46:AG67">+AI46+AK46+AM46+AO46+AQ46+AS46+AU46+AW46+AY46+BA46+BC46+BE46</f>
        <v>47</v>
      </c>
      <c r="AH46" s="335">
        <v>0</v>
      </c>
      <c r="AI46" s="335">
        <v>0</v>
      </c>
      <c r="AJ46" s="335">
        <v>0</v>
      </c>
      <c r="AK46" s="335">
        <v>0</v>
      </c>
      <c r="AL46" s="335">
        <v>0</v>
      </c>
      <c r="AM46" s="335">
        <v>1</v>
      </c>
      <c r="AN46" s="335">
        <v>1</v>
      </c>
      <c r="AO46" s="335">
        <v>1</v>
      </c>
      <c r="AP46" s="335">
        <v>9</v>
      </c>
      <c r="AQ46" s="335">
        <v>4</v>
      </c>
      <c r="AR46" s="335">
        <v>17</v>
      </c>
      <c r="AS46" s="335">
        <v>9</v>
      </c>
      <c r="AT46" s="335">
        <v>15</v>
      </c>
      <c r="AU46" s="335">
        <v>9</v>
      </c>
      <c r="AV46" s="335">
        <v>11</v>
      </c>
      <c r="AW46" s="335">
        <v>11</v>
      </c>
      <c r="AX46" s="335">
        <v>17</v>
      </c>
      <c r="AY46" s="335">
        <v>1</v>
      </c>
      <c r="AZ46" s="335">
        <v>12</v>
      </c>
      <c r="BA46" s="335">
        <v>5</v>
      </c>
      <c r="BB46" s="335">
        <v>8</v>
      </c>
      <c r="BC46" s="335">
        <v>6</v>
      </c>
      <c r="BD46" s="335">
        <v>2</v>
      </c>
      <c r="BE46" s="335">
        <v>0</v>
      </c>
      <c r="BG46" s="171" t="s">
        <v>65</v>
      </c>
      <c r="BH46" s="169">
        <f aca="true" t="shared" si="18" ref="BH46:BH65">+BJ46+BL46+BN46+BP46+BR46+BT46+BV46+BX46+BZ46+CB46+CD46+CF46</f>
        <v>92</v>
      </c>
      <c r="BI46" s="169">
        <f aca="true" t="shared" si="19" ref="BI46:BI65">+BK46+BM46+BO46+BQ46+BS46+BU46+BW46+BY46+CA46+CC46+CE46+CG46</f>
        <v>47</v>
      </c>
      <c r="BJ46" s="337">
        <v>0</v>
      </c>
      <c r="BK46" s="337">
        <v>0</v>
      </c>
      <c r="BL46" s="337">
        <v>0</v>
      </c>
      <c r="BM46" s="337">
        <v>0</v>
      </c>
      <c r="BN46" s="337">
        <v>0</v>
      </c>
      <c r="BO46" s="337">
        <v>0</v>
      </c>
      <c r="BP46" s="337">
        <v>1</v>
      </c>
      <c r="BQ46" s="337">
        <v>2</v>
      </c>
      <c r="BR46" s="337">
        <v>8</v>
      </c>
      <c r="BS46" s="337">
        <v>4</v>
      </c>
      <c r="BT46" s="337">
        <v>18</v>
      </c>
      <c r="BU46" s="337">
        <v>9</v>
      </c>
      <c r="BV46" s="337">
        <v>15</v>
      </c>
      <c r="BW46" s="337">
        <v>9</v>
      </c>
      <c r="BX46" s="337">
        <v>11</v>
      </c>
      <c r="BY46" s="337">
        <v>11</v>
      </c>
      <c r="BZ46" s="337">
        <v>16</v>
      </c>
      <c r="CA46" s="337">
        <v>1</v>
      </c>
      <c r="CB46" s="337">
        <v>13</v>
      </c>
      <c r="CC46" s="337">
        <v>5</v>
      </c>
      <c r="CD46" s="337">
        <v>8</v>
      </c>
      <c r="CE46" s="337">
        <v>6</v>
      </c>
      <c r="CF46" s="337">
        <v>2</v>
      </c>
      <c r="CG46" s="337">
        <v>0</v>
      </c>
      <c r="CH46" s="71"/>
      <c r="CI46" s="71"/>
      <c r="CJ46" s="71"/>
      <c r="CK46" s="71"/>
      <c r="CL46" s="71"/>
      <c r="CM46" s="71"/>
      <c r="CN46" s="71"/>
      <c r="CO46" s="71"/>
      <c r="CP46" s="71"/>
    </row>
    <row r="47" spans="2:94" ht="12.75">
      <c r="B47" s="167" t="s">
        <v>64</v>
      </c>
      <c r="C47" s="168">
        <f t="shared" si="14"/>
        <v>5</v>
      </c>
      <c r="D47" s="169">
        <f t="shared" si="15"/>
        <v>1</v>
      </c>
      <c r="E47" s="335">
        <v>0</v>
      </c>
      <c r="F47" s="335">
        <v>0</v>
      </c>
      <c r="G47" s="335">
        <v>0</v>
      </c>
      <c r="H47" s="335">
        <v>0</v>
      </c>
      <c r="I47" s="335">
        <v>0</v>
      </c>
      <c r="J47" s="335">
        <v>0</v>
      </c>
      <c r="K47" s="335">
        <v>0</v>
      </c>
      <c r="L47" s="335">
        <v>0</v>
      </c>
      <c r="M47" s="335">
        <v>2</v>
      </c>
      <c r="N47" s="335">
        <v>0</v>
      </c>
      <c r="O47" s="335">
        <v>0</v>
      </c>
      <c r="P47" s="335">
        <v>0</v>
      </c>
      <c r="Q47" s="335">
        <v>1</v>
      </c>
      <c r="R47" s="335">
        <v>0</v>
      </c>
      <c r="S47" s="335">
        <v>0</v>
      </c>
      <c r="T47" s="335">
        <v>0</v>
      </c>
      <c r="U47" s="335">
        <v>0</v>
      </c>
      <c r="V47" s="335">
        <v>0</v>
      </c>
      <c r="W47" s="335">
        <v>2</v>
      </c>
      <c r="X47" s="335">
        <v>1</v>
      </c>
      <c r="Y47" s="335">
        <v>0</v>
      </c>
      <c r="Z47" s="335">
        <v>0</v>
      </c>
      <c r="AA47" s="335"/>
      <c r="AB47" s="335"/>
      <c r="AC47" s="71"/>
      <c r="AE47" s="170" t="s">
        <v>64</v>
      </c>
      <c r="AF47" s="168">
        <f t="shared" si="16"/>
        <v>4</v>
      </c>
      <c r="AG47" s="169">
        <f t="shared" si="17"/>
        <v>1</v>
      </c>
      <c r="AH47" s="335">
        <v>0</v>
      </c>
      <c r="AI47" s="335">
        <v>0</v>
      </c>
      <c r="AJ47" s="335">
        <v>0</v>
      </c>
      <c r="AK47" s="335">
        <v>0</v>
      </c>
      <c r="AL47" s="335">
        <v>0</v>
      </c>
      <c r="AM47" s="335">
        <v>0</v>
      </c>
      <c r="AN47" s="335">
        <v>0</v>
      </c>
      <c r="AO47" s="335">
        <v>0</v>
      </c>
      <c r="AP47" s="335">
        <v>0</v>
      </c>
      <c r="AQ47" s="335">
        <v>0</v>
      </c>
      <c r="AR47" s="335">
        <v>1</v>
      </c>
      <c r="AS47" s="335">
        <v>0</v>
      </c>
      <c r="AT47" s="335">
        <v>0</v>
      </c>
      <c r="AU47" s="335">
        <v>0</v>
      </c>
      <c r="AV47" s="335">
        <v>1</v>
      </c>
      <c r="AW47" s="335">
        <v>0</v>
      </c>
      <c r="AX47" s="335">
        <v>0</v>
      </c>
      <c r="AY47" s="335">
        <v>0</v>
      </c>
      <c r="AZ47" s="335">
        <v>0</v>
      </c>
      <c r="BA47" s="335">
        <v>0</v>
      </c>
      <c r="BB47" s="335">
        <v>2</v>
      </c>
      <c r="BC47" s="335">
        <v>1</v>
      </c>
      <c r="BD47" s="335">
        <v>0</v>
      </c>
      <c r="BE47" s="335">
        <v>0</v>
      </c>
      <c r="BG47" s="171" t="s">
        <v>64</v>
      </c>
      <c r="BH47" s="169">
        <f t="shared" si="18"/>
        <v>4</v>
      </c>
      <c r="BI47" s="169">
        <f t="shared" si="19"/>
        <v>1</v>
      </c>
      <c r="BJ47" s="337">
        <v>0</v>
      </c>
      <c r="BK47" s="337">
        <v>0</v>
      </c>
      <c r="BL47" s="337">
        <v>0</v>
      </c>
      <c r="BM47" s="337">
        <v>0</v>
      </c>
      <c r="BN47" s="337">
        <v>0</v>
      </c>
      <c r="BO47" s="337">
        <v>0</v>
      </c>
      <c r="BP47" s="337">
        <v>0</v>
      </c>
      <c r="BQ47" s="337">
        <v>0</v>
      </c>
      <c r="BR47" s="337">
        <v>0</v>
      </c>
      <c r="BS47" s="337">
        <v>0</v>
      </c>
      <c r="BT47" s="337">
        <v>1</v>
      </c>
      <c r="BU47" s="337">
        <v>0</v>
      </c>
      <c r="BV47" s="337">
        <v>0</v>
      </c>
      <c r="BW47" s="337">
        <v>0</v>
      </c>
      <c r="BX47" s="337">
        <v>1</v>
      </c>
      <c r="BY47" s="337">
        <v>0</v>
      </c>
      <c r="BZ47" s="337">
        <v>0</v>
      </c>
      <c r="CA47" s="337">
        <v>0</v>
      </c>
      <c r="CB47" s="337">
        <v>0</v>
      </c>
      <c r="CC47" s="337">
        <v>0</v>
      </c>
      <c r="CD47" s="337">
        <v>2</v>
      </c>
      <c r="CE47" s="337">
        <v>1</v>
      </c>
      <c r="CF47" s="337">
        <v>0</v>
      </c>
      <c r="CG47" s="337">
        <v>0</v>
      </c>
      <c r="CH47" s="71"/>
      <c r="CI47" s="71"/>
      <c r="CJ47" s="71"/>
      <c r="CK47" s="71"/>
      <c r="CL47" s="71"/>
      <c r="CM47" s="71"/>
      <c r="CN47" s="71"/>
      <c r="CO47" s="71"/>
      <c r="CP47" s="71"/>
    </row>
    <row r="48" spans="2:94" ht="12.75">
      <c r="B48" s="167" t="s">
        <v>63</v>
      </c>
      <c r="C48" s="169">
        <f t="shared" si="14"/>
        <v>0</v>
      </c>
      <c r="D48" s="169">
        <f t="shared" si="15"/>
        <v>0</v>
      </c>
      <c r="E48" s="335">
        <v>0</v>
      </c>
      <c r="F48" s="335">
        <v>0</v>
      </c>
      <c r="G48" s="335">
        <v>0</v>
      </c>
      <c r="H48" s="335">
        <v>0</v>
      </c>
      <c r="I48" s="335">
        <v>0</v>
      </c>
      <c r="J48" s="335">
        <v>0</v>
      </c>
      <c r="K48" s="335">
        <v>0</v>
      </c>
      <c r="L48" s="335">
        <v>0</v>
      </c>
      <c r="M48" s="335">
        <v>0</v>
      </c>
      <c r="N48" s="335">
        <v>0</v>
      </c>
      <c r="O48" s="335">
        <v>0</v>
      </c>
      <c r="P48" s="335">
        <v>0</v>
      </c>
      <c r="Q48" s="335">
        <v>0</v>
      </c>
      <c r="R48" s="335">
        <v>0</v>
      </c>
      <c r="S48" s="335">
        <v>0</v>
      </c>
      <c r="T48" s="335">
        <v>0</v>
      </c>
      <c r="U48" s="335">
        <v>0</v>
      </c>
      <c r="V48" s="335">
        <v>0</v>
      </c>
      <c r="W48" s="335">
        <v>0</v>
      </c>
      <c r="X48" s="335">
        <v>0</v>
      </c>
      <c r="Y48" s="335">
        <v>0</v>
      </c>
      <c r="Z48" s="335">
        <v>0</v>
      </c>
      <c r="AA48" s="335"/>
      <c r="AB48" s="335"/>
      <c r="AC48" s="71"/>
      <c r="AE48" s="170" t="s">
        <v>63</v>
      </c>
      <c r="AF48" s="169">
        <f t="shared" si="16"/>
        <v>1</v>
      </c>
      <c r="AG48" s="169">
        <f t="shared" si="17"/>
        <v>0</v>
      </c>
      <c r="AH48" s="335">
        <v>0</v>
      </c>
      <c r="AI48" s="335">
        <v>0</v>
      </c>
      <c r="AJ48" s="335">
        <v>0</v>
      </c>
      <c r="AK48" s="335">
        <v>0</v>
      </c>
      <c r="AL48" s="335">
        <v>0</v>
      </c>
      <c r="AM48" s="335">
        <v>0</v>
      </c>
      <c r="AN48" s="335">
        <v>0</v>
      </c>
      <c r="AO48" s="335">
        <v>0</v>
      </c>
      <c r="AP48" s="335">
        <v>0</v>
      </c>
      <c r="AQ48" s="335">
        <v>0</v>
      </c>
      <c r="AR48" s="335">
        <v>1</v>
      </c>
      <c r="AS48" s="335">
        <v>0</v>
      </c>
      <c r="AT48" s="335">
        <v>0</v>
      </c>
      <c r="AU48" s="335">
        <v>0</v>
      </c>
      <c r="AV48" s="335">
        <v>0</v>
      </c>
      <c r="AW48" s="335">
        <v>0</v>
      </c>
      <c r="AX48" s="335">
        <v>0</v>
      </c>
      <c r="AY48" s="335">
        <v>0</v>
      </c>
      <c r="AZ48" s="335">
        <v>0</v>
      </c>
      <c r="BA48" s="335">
        <v>0</v>
      </c>
      <c r="BB48" s="335">
        <v>0</v>
      </c>
      <c r="BC48" s="335">
        <v>0</v>
      </c>
      <c r="BD48" s="335">
        <v>0</v>
      </c>
      <c r="BE48" s="335">
        <v>0</v>
      </c>
      <c r="BG48" s="171" t="s">
        <v>63</v>
      </c>
      <c r="BH48" s="169">
        <f t="shared" si="18"/>
        <v>1</v>
      </c>
      <c r="BI48" s="169">
        <f t="shared" si="19"/>
        <v>0</v>
      </c>
      <c r="BJ48" s="337">
        <v>0</v>
      </c>
      <c r="BK48" s="337">
        <v>0</v>
      </c>
      <c r="BL48" s="337">
        <v>0</v>
      </c>
      <c r="BM48" s="337">
        <v>0</v>
      </c>
      <c r="BN48" s="337">
        <v>0</v>
      </c>
      <c r="BO48" s="337">
        <v>0</v>
      </c>
      <c r="BP48" s="337">
        <v>0</v>
      </c>
      <c r="BQ48" s="337">
        <v>0</v>
      </c>
      <c r="BR48" s="337">
        <v>0</v>
      </c>
      <c r="BS48" s="337">
        <v>0</v>
      </c>
      <c r="BT48" s="337">
        <v>1</v>
      </c>
      <c r="BU48" s="337">
        <v>0</v>
      </c>
      <c r="BV48" s="337">
        <v>0</v>
      </c>
      <c r="BW48" s="337">
        <v>0</v>
      </c>
      <c r="BX48" s="337">
        <v>0</v>
      </c>
      <c r="BY48" s="337">
        <v>0</v>
      </c>
      <c r="BZ48" s="337">
        <v>0</v>
      </c>
      <c r="CA48" s="337">
        <v>0</v>
      </c>
      <c r="CB48" s="337">
        <v>0</v>
      </c>
      <c r="CC48" s="337">
        <v>0</v>
      </c>
      <c r="CD48" s="337">
        <v>0</v>
      </c>
      <c r="CE48" s="337">
        <v>0</v>
      </c>
      <c r="CF48" s="337">
        <v>0</v>
      </c>
      <c r="CG48" s="337">
        <v>0</v>
      </c>
      <c r="CH48" s="71"/>
      <c r="CI48" s="71"/>
      <c r="CJ48" s="71"/>
      <c r="CK48" s="71"/>
      <c r="CL48" s="71"/>
      <c r="CM48" s="71"/>
      <c r="CN48" s="71"/>
      <c r="CO48" s="71"/>
      <c r="CP48" s="71"/>
    </row>
    <row r="49" spans="2:94" ht="12.75">
      <c r="B49" s="167" t="s">
        <v>62</v>
      </c>
      <c r="C49" s="169">
        <f t="shared" si="14"/>
        <v>3</v>
      </c>
      <c r="D49" s="169">
        <f t="shared" si="15"/>
        <v>0</v>
      </c>
      <c r="E49" s="335">
        <v>0</v>
      </c>
      <c r="F49" s="335">
        <v>0</v>
      </c>
      <c r="G49" s="335">
        <v>0</v>
      </c>
      <c r="H49" s="335">
        <v>0</v>
      </c>
      <c r="I49" s="335">
        <v>0</v>
      </c>
      <c r="J49" s="335">
        <v>0</v>
      </c>
      <c r="K49" s="335">
        <v>0</v>
      </c>
      <c r="L49" s="335">
        <v>0</v>
      </c>
      <c r="M49" s="335">
        <v>1</v>
      </c>
      <c r="N49" s="335">
        <v>0</v>
      </c>
      <c r="O49" s="335">
        <v>1</v>
      </c>
      <c r="P49" s="335">
        <v>0</v>
      </c>
      <c r="Q49" s="335">
        <v>1</v>
      </c>
      <c r="R49" s="335">
        <v>0</v>
      </c>
      <c r="S49" s="335">
        <v>0</v>
      </c>
      <c r="T49" s="335">
        <v>0</v>
      </c>
      <c r="U49" s="335">
        <v>0</v>
      </c>
      <c r="V49" s="335">
        <v>0</v>
      </c>
      <c r="W49" s="335">
        <v>0</v>
      </c>
      <c r="X49" s="335">
        <v>0</v>
      </c>
      <c r="Y49" s="335">
        <v>0</v>
      </c>
      <c r="Z49" s="335">
        <v>0</v>
      </c>
      <c r="AA49" s="335"/>
      <c r="AB49" s="335"/>
      <c r="AC49" s="71"/>
      <c r="AE49" s="170" t="s">
        <v>62</v>
      </c>
      <c r="AF49" s="169">
        <f t="shared" si="16"/>
        <v>3</v>
      </c>
      <c r="AG49" s="169">
        <f t="shared" si="17"/>
        <v>0</v>
      </c>
      <c r="AH49" s="335">
        <v>0</v>
      </c>
      <c r="AI49" s="335">
        <v>0</v>
      </c>
      <c r="AJ49" s="335">
        <v>0</v>
      </c>
      <c r="AK49" s="335">
        <v>0</v>
      </c>
      <c r="AL49" s="335">
        <v>0</v>
      </c>
      <c r="AM49" s="335">
        <v>0</v>
      </c>
      <c r="AN49" s="335">
        <v>0</v>
      </c>
      <c r="AO49" s="335">
        <v>0</v>
      </c>
      <c r="AP49" s="335">
        <v>0</v>
      </c>
      <c r="AQ49" s="335">
        <v>0</v>
      </c>
      <c r="AR49" s="335">
        <v>1</v>
      </c>
      <c r="AS49" s="335">
        <v>0</v>
      </c>
      <c r="AT49" s="335">
        <v>1</v>
      </c>
      <c r="AU49" s="335">
        <v>0</v>
      </c>
      <c r="AV49" s="335">
        <v>1</v>
      </c>
      <c r="AW49" s="335">
        <v>0</v>
      </c>
      <c r="AX49" s="335">
        <v>0</v>
      </c>
      <c r="AY49" s="335">
        <v>0</v>
      </c>
      <c r="AZ49" s="335">
        <v>0</v>
      </c>
      <c r="BA49" s="335">
        <v>0</v>
      </c>
      <c r="BB49" s="335">
        <v>0</v>
      </c>
      <c r="BC49" s="335">
        <v>0</v>
      </c>
      <c r="BD49" s="335">
        <v>0</v>
      </c>
      <c r="BE49" s="335">
        <v>0</v>
      </c>
      <c r="BG49" s="171" t="s">
        <v>62</v>
      </c>
      <c r="BH49" s="169">
        <f t="shared" si="18"/>
        <v>3</v>
      </c>
      <c r="BI49" s="169">
        <f t="shared" si="19"/>
        <v>0</v>
      </c>
      <c r="BJ49" s="337">
        <v>0</v>
      </c>
      <c r="BK49" s="337">
        <v>0</v>
      </c>
      <c r="BL49" s="337">
        <v>0</v>
      </c>
      <c r="BM49" s="337">
        <v>0</v>
      </c>
      <c r="BN49" s="337">
        <v>0</v>
      </c>
      <c r="BO49" s="337">
        <v>0</v>
      </c>
      <c r="BP49" s="337">
        <v>0</v>
      </c>
      <c r="BQ49" s="337">
        <v>0</v>
      </c>
      <c r="BR49" s="337">
        <v>0</v>
      </c>
      <c r="BS49" s="337">
        <v>0</v>
      </c>
      <c r="BT49" s="337">
        <v>1</v>
      </c>
      <c r="BU49" s="337">
        <v>0</v>
      </c>
      <c r="BV49" s="337">
        <v>1</v>
      </c>
      <c r="BW49" s="337">
        <v>0</v>
      </c>
      <c r="BX49" s="337">
        <v>1</v>
      </c>
      <c r="BY49" s="337">
        <v>0</v>
      </c>
      <c r="BZ49" s="337">
        <v>0</v>
      </c>
      <c r="CA49" s="337">
        <v>0</v>
      </c>
      <c r="CB49" s="337">
        <v>0</v>
      </c>
      <c r="CC49" s="337">
        <v>0</v>
      </c>
      <c r="CD49" s="337">
        <v>0</v>
      </c>
      <c r="CE49" s="337">
        <v>0</v>
      </c>
      <c r="CF49" s="337">
        <v>0</v>
      </c>
      <c r="CG49" s="337">
        <v>0</v>
      </c>
      <c r="CH49" s="71"/>
      <c r="CI49" s="71"/>
      <c r="CJ49" s="71"/>
      <c r="CK49" s="71"/>
      <c r="CL49" s="71"/>
      <c r="CM49" s="71"/>
      <c r="CN49" s="71"/>
      <c r="CO49" s="71"/>
      <c r="CP49" s="71"/>
    </row>
    <row r="50" spans="2:94" ht="12.75">
      <c r="B50" s="167" t="s">
        <v>61</v>
      </c>
      <c r="C50" s="169">
        <f t="shared" si="14"/>
        <v>0</v>
      </c>
      <c r="D50" s="169">
        <f t="shared" si="15"/>
        <v>1</v>
      </c>
      <c r="E50" s="335">
        <v>0</v>
      </c>
      <c r="F50" s="335">
        <v>0</v>
      </c>
      <c r="G50" s="335">
        <v>0</v>
      </c>
      <c r="H50" s="335">
        <v>0</v>
      </c>
      <c r="I50" s="335">
        <v>0</v>
      </c>
      <c r="J50" s="335">
        <v>0</v>
      </c>
      <c r="K50" s="335">
        <v>0</v>
      </c>
      <c r="L50" s="335">
        <v>0</v>
      </c>
      <c r="M50" s="335">
        <v>0</v>
      </c>
      <c r="N50" s="335">
        <v>0</v>
      </c>
      <c r="O50" s="335">
        <v>0</v>
      </c>
      <c r="P50" s="335">
        <v>0</v>
      </c>
      <c r="Q50" s="335">
        <v>0</v>
      </c>
      <c r="R50" s="335">
        <v>0</v>
      </c>
      <c r="S50" s="335">
        <v>0</v>
      </c>
      <c r="T50" s="335">
        <v>1</v>
      </c>
      <c r="U50" s="335">
        <v>0</v>
      </c>
      <c r="V50" s="335">
        <v>0</v>
      </c>
      <c r="W50" s="335">
        <v>0</v>
      </c>
      <c r="X50" s="335">
        <v>0</v>
      </c>
      <c r="Y50" s="335">
        <v>0</v>
      </c>
      <c r="Z50" s="335">
        <v>0</v>
      </c>
      <c r="AA50" s="335"/>
      <c r="AB50" s="335"/>
      <c r="AC50" s="71"/>
      <c r="AE50" s="170" t="s">
        <v>61</v>
      </c>
      <c r="AF50" s="169">
        <f t="shared" si="16"/>
        <v>0</v>
      </c>
      <c r="AG50" s="169">
        <f t="shared" si="17"/>
        <v>1</v>
      </c>
      <c r="AH50" s="335">
        <v>0</v>
      </c>
      <c r="AI50" s="335">
        <v>0</v>
      </c>
      <c r="AJ50" s="335">
        <v>0</v>
      </c>
      <c r="AK50" s="335">
        <v>0</v>
      </c>
      <c r="AL50" s="335">
        <v>0</v>
      </c>
      <c r="AM50" s="335">
        <v>0</v>
      </c>
      <c r="AN50" s="335">
        <v>0</v>
      </c>
      <c r="AO50" s="335">
        <v>0</v>
      </c>
      <c r="AP50" s="335">
        <v>0</v>
      </c>
      <c r="AQ50" s="335">
        <v>0</v>
      </c>
      <c r="AR50" s="335">
        <v>0</v>
      </c>
      <c r="AS50" s="335">
        <v>0</v>
      </c>
      <c r="AT50" s="335">
        <v>0</v>
      </c>
      <c r="AU50" s="335">
        <v>0</v>
      </c>
      <c r="AV50" s="335">
        <v>0</v>
      </c>
      <c r="AW50" s="335">
        <v>0</v>
      </c>
      <c r="AX50" s="335">
        <v>0</v>
      </c>
      <c r="AY50" s="335">
        <v>1</v>
      </c>
      <c r="AZ50" s="335">
        <v>0</v>
      </c>
      <c r="BA50" s="335">
        <v>0</v>
      </c>
      <c r="BB50" s="335">
        <v>0</v>
      </c>
      <c r="BC50" s="335">
        <v>0</v>
      </c>
      <c r="BD50" s="335">
        <v>0</v>
      </c>
      <c r="BE50" s="335">
        <v>0</v>
      </c>
      <c r="BG50" s="171" t="s">
        <v>61</v>
      </c>
      <c r="BH50" s="169">
        <f t="shared" si="18"/>
        <v>0</v>
      </c>
      <c r="BI50" s="169">
        <f t="shared" si="19"/>
        <v>1</v>
      </c>
      <c r="BJ50" s="337">
        <v>0</v>
      </c>
      <c r="BK50" s="337">
        <v>0</v>
      </c>
      <c r="BL50" s="337">
        <v>0</v>
      </c>
      <c r="BM50" s="337">
        <v>0</v>
      </c>
      <c r="BN50" s="337">
        <v>0</v>
      </c>
      <c r="BO50" s="337">
        <v>0</v>
      </c>
      <c r="BP50" s="337">
        <v>0</v>
      </c>
      <c r="BQ50" s="337">
        <v>0</v>
      </c>
      <c r="BR50" s="337">
        <v>0</v>
      </c>
      <c r="BS50" s="337">
        <v>0</v>
      </c>
      <c r="BT50" s="337">
        <v>0</v>
      </c>
      <c r="BU50" s="337">
        <v>0</v>
      </c>
      <c r="BV50" s="337">
        <v>0</v>
      </c>
      <c r="BW50" s="337">
        <v>0</v>
      </c>
      <c r="BX50" s="337">
        <v>0</v>
      </c>
      <c r="BY50" s="337">
        <v>0</v>
      </c>
      <c r="BZ50" s="337">
        <v>0</v>
      </c>
      <c r="CA50" s="337">
        <v>1</v>
      </c>
      <c r="CB50" s="337">
        <v>0</v>
      </c>
      <c r="CC50" s="337">
        <v>0</v>
      </c>
      <c r="CD50" s="337">
        <v>0</v>
      </c>
      <c r="CE50" s="337">
        <v>0</v>
      </c>
      <c r="CF50" s="337">
        <v>0</v>
      </c>
      <c r="CG50" s="337">
        <v>0</v>
      </c>
      <c r="CH50" s="71"/>
      <c r="CI50" s="71"/>
      <c r="CJ50" s="71"/>
      <c r="CK50" s="71"/>
      <c r="CL50" s="71"/>
      <c r="CM50" s="71"/>
      <c r="CN50" s="71"/>
      <c r="CO50" s="71"/>
      <c r="CP50" s="71"/>
    </row>
    <row r="51" spans="2:94" ht="12.75">
      <c r="B51" s="167" t="s">
        <v>60</v>
      </c>
      <c r="C51" s="169">
        <f t="shared" si="14"/>
        <v>1</v>
      </c>
      <c r="D51" s="169">
        <f t="shared" si="15"/>
        <v>0</v>
      </c>
      <c r="E51" s="335">
        <v>0</v>
      </c>
      <c r="F51" s="335">
        <v>0</v>
      </c>
      <c r="G51" s="335">
        <v>0</v>
      </c>
      <c r="H51" s="335">
        <v>0</v>
      </c>
      <c r="I51" s="335">
        <v>0</v>
      </c>
      <c r="J51" s="335">
        <v>0</v>
      </c>
      <c r="K51" s="335">
        <v>0</v>
      </c>
      <c r="L51" s="335">
        <v>0</v>
      </c>
      <c r="M51" s="335">
        <v>0</v>
      </c>
      <c r="N51" s="335">
        <v>0</v>
      </c>
      <c r="O51" s="335">
        <v>0</v>
      </c>
      <c r="P51" s="335">
        <v>0</v>
      </c>
      <c r="Q51" s="335">
        <v>1</v>
      </c>
      <c r="R51" s="335">
        <v>0</v>
      </c>
      <c r="S51" s="335">
        <v>0</v>
      </c>
      <c r="T51" s="335">
        <v>0</v>
      </c>
      <c r="U51" s="335">
        <v>0</v>
      </c>
      <c r="V51" s="335">
        <v>0</v>
      </c>
      <c r="W51" s="335">
        <v>0</v>
      </c>
      <c r="X51" s="335">
        <v>0</v>
      </c>
      <c r="Y51" s="335">
        <v>0</v>
      </c>
      <c r="Z51" s="335">
        <v>0</v>
      </c>
      <c r="AA51" s="335"/>
      <c r="AB51" s="335"/>
      <c r="AC51" s="71"/>
      <c r="AE51" s="170" t="s">
        <v>60</v>
      </c>
      <c r="AF51" s="169">
        <f t="shared" si="16"/>
        <v>1</v>
      </c>
      <c r="AG51" s="169">
        <f t="shared" si="17"/>
        <v>0</v>
      </c>
      <c r="AH51" s="335">
        <v>0</v>
      </c>
      <c r="AI51" s="335">
        <v>0</v>
      </c>
      <c r="AJ51" s="335">
        <v>0</v>
      </c>
      <c r="AK51" s="335">
        <v>0</v>
      </c>
      <c r="AL51" s="335">
        <v>0</v>
      </c>
      <c r="AM51" s="335">
        <v>0</v>
      </c>
      <c r="AN51" s="335">
        <v>0</v>
      </c>
      <c r="AO51" s="335">
        <v>0</v>
      </c>
      <c r="AP51" s="335">
        <v>0</v>
      </c>
      <c r="AQ51" s="335">
        <v>0</v>
      </c>
      <c r="AR51" s="335">
        <v>0</v>
      </c>
      <c r="AS51" s="335">
        <v>0</v>
      </c>
      <c r="AT51" s="335">
        <v>0</v>
      </c>
      <c r="AU51" s="335">
        <v>0</v>
      </c>
      <c r="AV51" s="335">
        <v>1</v>
      </c>
      <c r="AW51" s="335">
        <v>0</v>
      </c>
      <c r="AX51" s="335">
        <v>0</v>
      </c>
      <c r="AY51" s="335">
        <v>0</v>
      </c>
      <c r="AZ51" s="335">
        <v>0</v>
      </c>
      <c r="BA51" s="335">
        <v>0</v>
      </c>
      <c r="BB51" s="335">
        <v>0</v>
      </c>
      <c r="BC51" s="335">
        <v>0</v>
      </c>
      <c r="BD51" s="335">
        <v>0</v>
      </c>
      <c r="BE51" s="335">
        <v>0</v>
      </c>
      <c r="BG51" s="171" t="s">
        <v>60</v>
      </c>
      <c r="BH51" s="169">
        <f t="shared" si="18"/>
        <v>1</v>
      </c>
      <c r="BI51" s="169">
        <f t="shared" si="19"/>
        <v>0</v>
      </c>
      <c r="BJ51" s="337">
        <v>0</v>
      </c>
      <c r="BK51" s="337">
        <v>0</v>
      </c>
      <c r="BL51" s="337">
        <v>0</v>
      </c>
      <c r="BM51" s="337">
        <v>0</v>
      </c>
      <c r="BN51" s="337">
        <v>0</v>
      </c>
      <c r="BO51" s="337">
        <v>0</v>
      </c>
      <c r="BP51" s="337">
        <v>0</v>
      </c>
      <c r="BQ51" s="337">
        <v>0</v>
      </c>
      <c r="BR51" s="337">
        <v>0</v>
      </c>
      <c r="BS51" s="337">
        <v>0</v>
      </c>
      <c r="BT51" s="337">
        <v>0</v>
      </c>
      <c r="BU51" s="337">
        <v>0</v>
      </c>
      <c r="BV51" s="337">
        <v>0</v>
      </c>
      <c r="BW51" s="337">
        <v>0</v>
      </c>
      <c r="BX51" s="337">
        <v>1</v>
      </c>
      <c r="BY51" s="337">
        <v>0</v>
      </c>
      <c r="BZ51" s="337">
        <v>0</v>
      </c>
      <c r="CA51" s="337">
        <v>0</v>
      </c>
      <c r="CB51" s="337">
        <v>0</v>
      </c>
      <c r="CC51" s="337">
        <v>0</v>
      </c>
      <c r="CD51" s="337">
        <v>0</v>
      </c>
      <c r="CE51" s="337">
        <v>0</v>
      </c>
      <c r="CF51" s="337">
        <v>0</v>
      </c>
      <c r="CG51" s="337">
        <v>0</v>
      </c>
      <c r="CH51" s="71"/>
      <c r="CI51" s="71"/>
      <c r="CJ51" s="71"/>
      <c r="CK51" s="71"/>
      <c r="CL51" s="71"/>
      <c r="CM51" s="71"/>
      <c r="CN51" s="71"/>
      <c r="CO51" s="71"/>
      <c r="CP51" s="71"/>
    </row>
    <row r="52" spans="2:94" ht="12.75">
      <c r="B52" s="167" t="s">
        <v>59</v>
      </c>
      <c r="C52" s="169">
        <f t="shared" si="14"/>
        <v>5</v>
      </c>
      <c r="D52" s="169">
        <f t="shared" si="15"/>
        <v>1</v>
      </c>
      <c r="E52" s="335">
        <v>0</v>
      </c>
      <c r="F52" s="335">
        <v>0</v>
      </c>
      <c r="G52" s="335">
        <v>0</v>
      </c>
      <c r="H52" s="335">
        <v>0</v>
      </c>
      <c r="I52" s="335">
        <v>0</v>
      </c>
      <c r="J52" s="335">
        <v>0</v>
      </c>
      <c r="K52" s="335">
        <v>0</v>
      </c>
      <c r="L52" s="335">
        <v>0</v>
      </c>
      <c r="M52" s="335">
        <v>1</v>
      </c>
      <c r="N52" s="335">
        <v>0</v>
      </c>
      <c r="O52" s="335">
        <v>0</v>
      </c>
      <c r="P52" s="335">
        <v>1</v>
      </c>
      <c r="Q52" s="335">
        <v>3</v>
      </c>
      <c r="R52" s="335">
        <v>0</v>
      </c>
      <c r="S52" s="335">
        <v>0</v>
      </c>
      <c r="T52" s="335">
        <v>0</v>
      </c>
      <c r="U52" s="335">
        <v>0</v>
      </c>
      <c r="V52" s="335">
        <v>0</v>
      </c>
      <c r="W52" s="335">
        <v>1</v>
      </c>
      <c r="X52" s="335">
        <v>0</v>
      </c>
      <c r="Y52" s="335">
        <v>0</v>
      </c>
      <c r="Z52" s="335">
        <v>0</v>
      </c>
      <c r="AA52" s="335"/>
      <c r="AB52" s="335"/>
      <c r="AC52" s="71"/>
      <c r="AE52" s="170" t="s">
        <v>59</v>
      </c>
      <c r="AF52" s="169">
        <f t="shared" si="16"/>
        <v>5</v>
      </c>
      <c r="AG52" s="169">
        <f t="shared" si="17"/>
        <v>1</v>
      </c>
      <c r="AH52" s="335">
        <v>0</v>
      </c>
      <c r="AI52" s="335">
        <v>0</v>
      </c>
      <c r="AJ52" s="335">
        <v>0</v>
      </c>
      <c r="AK52" s="335">
        <v>0</v>
      </c>
      <c r="AL52" s="335">
        <v>0</v>
      </c>
      <c r="AM52" s="335">
        <v>0</v>
      </c>
      <c r="AN52" s="335">
        <v>0</v>
      </c>
      <c r="AO52" s="335">
        <v>0</v>
      </c>
      <c r="AP52" s="335">
        <v>0</v>
      </c>
      <c r="AQ52" s="335">
        <v>0</v>
      </c>
      <c r="AR52" s="335">
        <v>1</v>
      </c>
      <c r="AS52" s="335">
        <v>0</v>
      </c>
      <c r="AT52" s="335">
        <v>0</v>
      </c>
      <c r="AU52" s="335">
        <v>1</v>
      </c>
      <c r="AV52" s="335">
        <v>3</v>
      </c>
      <c r="AW52" s="335">
        <v>0</v>
      </c>
      <c r="AX52" s="335">
        <v>0</v>
      </c>
      <c r="AY52" s="335">
        <v>0</v>
      </c>
      <c r="AZ52" s="335">
        <v>0</v>
      </c>
      <c r="BA52" s="335">
        <v>0</v>
      </c>
      <c r="BB52" s="335">
        <v>1</v>
      </c>
      <c r="BC52" s="335">
        <v>0</v>
      </c>
      <c r="BD52" s="335">
        <v>0</v>
      </c>
      <c r="BE52" s="335">
        <v>0</v>
      </c>
      <c r="BG52" s="171" t="s">
        <v>59</v>
      </c>
      <c r="BH52" s="169">
        <f t="shared" si="18"/>
        <v>5</v>
      </c>
      <c r="BI52" s="169">
        <f>+BK52+BM52+BO52+BQ52+BS52+BU52+BW52+BY52+CA52+CC52+CE52+CG52</f>
        <v>1</v>
      </c>
      <c r="BJ52" s="337">
        <v>0</v>
      </c>
      <c r="BK52" s="337">
        <v>0</v>
      </c>
      <c r="BL52" s="337">
        <v>0</v>
      </c>
      <c r="BM52" s="337">
        <v>0</v>
      </c>
      <c r="BN52" s="337">
        <v>0</v>
      </c>
      <c r="BO52" s="337">
        <v>0</v>
      </c>
      <c r="BP52" s="337">
        <v>0</v>
      </c>
      <c r="BQ52" s="337">
        <v>0</v>
      </c>
      <c r="BR52" s="337">
        <v>0</v>
      </c>
      <c r="BS52" s="337">
        <v>0</v>
      </c>
      <c r="BT52" s="337">
        <v>1</v>
      </c>
      <c r="BU52" s="337">
        <v>0</v>
      </c>
      <c r="BV52" s="337">
        <v>0</v>
      </c>
      <c r="BW52" s="337">
        <v>1</v>
      </c>
      <c r="BX52" s="337">
        <v>3</v>
      </c>
      <c r="BY52" s="337">
        <v>0</v>
      </c>
      <c r="BZ52" s="337">
        <v>0</v>
      </c>
      <c r="CA52" s="337">
        <v>0</v>
      </c>
      <c r="CB52" s="337">
        <v>0</v>
      </c>
      <c r="CC52" s="337">
        <v>0</v>
      </c>
      <c r="CD52" s="337">
        <v>1</v>
      </c>
      <c r="CE52" s="337">
        <v>0</v>
      </c>
      <c r="CF52" s="337">
        <v>0</v>
      </c>
      <c r="CG52" s="337">
        <v>0</v>
      </c>
      <c r="CH52" s="71"/>
      <c r="CI52" s="71"/>
      <c r="CJ52" s="71"/>
      <c r="CK52" s="71"/>
      <c r="CL52" s="71"/>
      <c r="CM52" s="71"/>
      <c r="CN52" s="71"/>
      <c r="CO52" s="71"/>
      <c r="CP52" s="71"/>
    </row>
    <row r="53" spans="2:94" ht="12.75">
      <c r="B53" s="167" t="s">
        <v>58</v>
      </c>
      <c r="C53" s="169">
        <f t="shared" si="14"/>
        <v>3</v>
      </c>
      <c r="D53" s="169">
        <f t="shared" si="15"/>
        <v>0</v>
      </c>
      <c r="E53" s="335">
        <v>0</v>
      </c>
      <c r="F53" s="335">
        <v>0</v>
      </c>
      <c r="G53" s="335">
        <v>0</v>
      </c>
      <c r="H53" s="335">
        <v>0</v>
      </c>
      <c r="I53" s="335">
        <v>0</v>
      </c>
      <c r="J53" s="335">
        <v>0</v>
      </c>
      <c r="K53" s="335">
        <v>0</v>
      </c>
      <c r="L53" s="335">
        <v>0</v>
      </c>
      <c r="M53" s="335">
        <v>0</v>
      </c>
      <c r="N53" s="335">
        <v>0</v>
      </c>
      <c r="O53" s="335">
        <v>0</v>
      </c>
      <c r="P53" s="335">
        <v>0</v>
      </c>
      <c r="Q53" s="335">
        <v>1</v>
      </c>
      <c r="R53" s="335">
        <v>0</v>
      </c>
      <c r="S53" s="335">
        <v>2</v>
      </c>
      <c r="T53" s="335">
        <v>0</v>
      </c>
      <c r="U53" s="335">
        <v>0</v>
      </c>
      <c r="V53" s="335">
        <v>0</v>
      </c>
      <c r="W53" s="335">
        <v>0</v>
      </c>
      <c r="X53" s="335">
        <v>0</v>
      </c>
      <c r="Y53" s="335">
        <v>0</v>
      </c>
      <c r="Z53" s="335">
        <v>0</v>
      </c>
      <c r="AA53" s="335"/>
      <c r="AB53" s="335"/>
      <c r="AC53" s="71"/>
      <c r="AE53" s="170" t="s">
        <v>58</v>
      </c>
      <c r="AF53" s="169">
        <f t="shared" si="16"/>
        <v>3</v>
      </c>
      <c r="AG53" s="169">
        <f t="shared" si="17"/>
        <v>0</v>
      </c>
      <c r="AH53" s="335">
        <v>0</v>
      </c>
      <c r="AI53" s="335">
        <v>0</v>
      </c>
      <c r="AJ53" s="335">
        <v>0</v>
      </c>
      <c r="AK53" s="335">
        <v>0</v>
      </c>
      <c r="AL53" s="335">
        <v>0</v>
      </c>
      <c r="AM53" s="335">
        <v>0</v>
      </c>
      <c r="AN53" s="335">
        <v>0</v>
      </c>
      <c r="AO53" s="335">
        <v>0</v>
      </c>
      <c r="AP53" s="335">
        <v>0</v>
      </c>
      <c r="AQ53" s="335">
        <v>0</v>
      </c>
      <c r="AR53" s="335">
        <v>0</v>
      </c>
      <c r="AS53" s="335">
        <v>0</v>
      </c>
      <c r="AT53" s="335">
        <v>0</v>
      </c>
      <c r="AU53" s="335">
        <v>0</v>
      </c>
      <c r="AV53" s="335">
        <v>1</v>
      </c>
      <c r="AW53" s="335">
        <v>0</v>
      </c>
      <c r="AX53" s="335">
        <v>2</v>
      </c>
      <c r="AY53" s="335">
        <v>0</v>
      </c>
      <c r="AZ53" s="335">
        <v>0</v>
      </c>
      <c r="BA53" s="335">
        <v>0</v>
      </c>
      <c r="BB53" s="335">
        <v>0</v>
      </c>
      <c r="BC53" s="335">
        <v>0</v>
      </c>
      <c r="BD53" s="335">
        <v>0</v>
      </c>
      <c r="BE53" s="335">
        <v>0</v>
      </c>
      <c r="BG53" s="171" t="s">
        <v>58</v>
      </c>
      <c r="BH53" s="169">
        <f t="shared" si="18"/>
        <v>3</v>
      </c>
      <c r="BI53" s="169">
        <f t="shared" si="19"/>
        <v>0</v>
      </c>
      <c r="BJ53" s="337">
        <v>0</v>
      </c>
      <c r="BK53" s="337">
        <v>0</v>
      </c>
      <c r="BL53" s="337">
        <v>0</v>
      </c>
      <c r="BM53" s="337">
        <v>0</v>
      </c>
      <c r="BN53" s="337">
        <v>0</v>
      </c>
      <c r="BO53" s="337">
        <v>0</v>
      </c>
      <c r="BP53" s="337">
        <v>0</v>
      </c>
      <c r="BQ53" s="337">
        <v>0</v>
      </c>
      <c r="BR53" s="337">
        <v>0</v>
      </c>
      <c r="BS53" s="337">
        <v>0</v>
      </c>
      <c r="BT53" s="337">
        <v>0</v>
      </c>
      <c r="BU53" s="337">
        <v>0</v>
      </c>
      <c r="BV53" s="337">
        <v>0</v>
      </c>
      <c r="BW53" s="337">
        <v>0</v>
      </c>
      <c r="BX53" s="337">
        <v>1</v>
      </c>
      <c r="BY53" s="337">
        <v>0</v>
      </c>
      <c r="BZ53" s="337">
        <v>1</v>
      </c>
      <c r="CA53" s="337">
        <v>0</v>
      </c>
      <c r="CB53" s="337">
        <v>1</v>
      </c>
      <c r="CC53" s="337">
        <v>0</v>
      </c>
      <c r="CD53" s="337">
        <v>0</v>
      </c>
      <c r="CE53" s="337">
        <v>0</v>
      </c>
      <c r="CF53" s="337">
        <v>0</v>
      </c>
      <c r="CG53" s="337">
        <v>0</v>
      </c>
      <c r="CH53" s="71"/>
      <c r="CI53" s="71"/>
      <c r="CJ53" s="71"/>
      <c r="CK53" s="71"/>
      <c r="CL53" s="71"/>
      <c r="CM53" s="71"/>
      <c r="CN53" s="71"/>
      <c r="CO53" s="71"/>
      <c r="CP53" s="71"/>
    </row>
    <row r="54" spans="2:94" ht="12.75">
      <c r="B54" s="167" t="s">
        <v>57</v>
      </c>
      <c r="C54" s="169">
        <f t="shared" si="14"/>
        <v>2</v>
      </c>
      <c r="D54" s="169">
        <f t="shared" si="15"/>
        <v>1</v>
      </c>
      <c r="E54" s="335">
        <v>0</v>
      </c>
      <c r="F54" s="335">
        <v>0</v>
      </c>
      <c r="G54" s="335">
        <v>0</v>
      </c>
      <c r="H54" s="335">
        <v>0</v>
      </c>
      <c r="I54" s="335">
        <v>0</v>
      </c>
      <c r="J54" s="335">
        <v>0</v>
      </c>
      <c r="K54" s="335">
        <v>0</v>
      </c>
      <c r="L54" s="335">
        <v>0</v>
      </c>
      <c r="M54" s="335">
        <v>0</v>
      </c>
      <c r="N54" s="335">
        <v>0</v>
      </c>
      <c r="O54" s="335">
        <v>0</v>
      </c>
      <c r="P54" s="335">
        <v>0</v>
      </c>
      <c r="Q54" s="335">
        <v>1</v>
      </c>
      <c r="R54" s="335">
        <v>1</v>
      </c>
      <c r="S54" s="335">
        <v>0</v>
      </c>
      <c r="T54" s="335">
        <v>0</v>
      </c>
      <c r="U54" s="335">
        <v>1</v>
      </c>
      <c r="V54" s="335">
        <v>0</v>
      </c>
      <c r="W54" s="335">
        <v>0</v>
      </c>
      <c r="X54" s="335">
        <v>0</v>
      </c>
      <c r="Y54" s="335">
        <v>0</v>
      </c>
      <c r="Z54" s="335">
        <v>0</v>
      </c>
      <c r="AA54" s="335"/>
      <c r="AB54" s="335"/>
      <c r="AC54" s="71"/>
      <c r="AE54" s="170" t="s">
        <v>57</v>
      </c>
      <c r="AF54" s="169">
        <f t="shared" si="16"/>
        <v>2</v>
      </c>
      <c r="AG54" s="169">
        <f t="shared" si="17"/>
        <v>1</v>
      </c>
      <c r="AH54" s="335">
        <v>0</v>
      </c>
      <c r="AI54" s="335">
        <v>0</v>
      </c>
      <c r="AJ54" s="335">
        <v>0</v>
      </c>
      <c r="AK54" s="335">
        <v>0</v>
      </c>
      <c r="AL54" s="335">
        <v>0</v>
      </c>
      <c r="AM54" s="335">
        <v>0</v>
      </c>
      <c r="AN54" s="335">
        <v>0</v>
      </c>
      <c r="AO54" s="335">
        <v>0</v>
      </c>
      <c r="AP54" s="335">
        <v>0</v>
      </c>
      <c r="AQ54" s="335">
        <v>0</v>
      </c>
      <c r="AR54" s="335">
        <v>0</v>
      </c>
      <c r="AS54" s="335">
        <v>0</v>
      </c>
      <c r="AT54" s="335">
        <v>0</v>
      </c>
      <c r="AU54" s="335">
        <v>0</v>
      </c>
      <c r="AV54" s="335">
        <v>1</v>
      </c>
      <c r="AW54" s="335">
        <v>1</v>
      </c>
      <c r="AX54" s="335">
        <v>0</v>
      </c>
      <c r="AY54" s="335">
        <v>0</v>
      </c>
      <c r="AZ54" s="335">
        <v>1</v>
      </c>
      <c r="BA54" s="335">
        <v>0</v>
      </c>
      <c r="BB54" s="335">
        <v>0</v>
      </c>
      <c r="BC54" s="335">
        <v>0</v>
      </c>
      <c r="BD54" s="335">
        <v>0</v>
      </c>
      <c r="BE54" s="335">
        <v>0</v>
      </c>
      <c r="BG54" s="171" t="s">
        <v>57</v>
      </c>
      <c r="BH54" s="169">
        <f t="shared" si="18"/>
        <v>2</v>
      </c>
      <c r="BI54" s="169">
        <f t="shared" si="19"/>
        <v>1</v>
      </c>
      <c r="BJ54" s="337">
        <v>0</v>
      </c>
      <c r="BK54" s="337">
        <v>0</v>
      </c>
      <c r="BL54" s="337">
        <v>0</v>
      </c>
      <c r="BM54" s="337">
        <v>0</v>
      </c>
      <c r="BN54" s="337">
        <v>0</v>
      </c>
      <c r="BO54" s="337">
        <v>0</v>
      </c>
      <c r="BP54" s="337">
        <v>0</v>
      </c>
      <c r="BQ54" s="337">
        <v>0</v>
      </c>
      <c r="BR54" s="337">
        <v>0</v>
      </c>
      <c r="BS54" s="337">
        <v>0</v>
      </c>
      <c r="BT54" s="337">
        <v>0</v>
      </c>
      <c r="BU54" s="337">
        <v>0</v>
      </c>
      <c r="BV54" s="337">
        <v>0</v>
      </c>
      <c r="BW54" s="337">
        <v>0</v>
      </c>
      <c r="BX54" s="337">
        <v>1</v>
      </c>
      <c r="BY54" s="337">
        <v>1</v>
      </c>
      <c r="BZ54" s="337">
        <v>0</v>
      </c>
      <c r="CA54" s="337">
        <v>0</v>
      </c>
      <c r="CB54" s="337">
        <v>1</v>
      </c>
      <c r="CC54" s="337">
        <v>0</v>
      </c>
      <c r="CD54" s="337">
        <v>0</v>
      </c>
      <c r="CE54" s="337">
        <v>0</v>
      </c>
      <c r="CF54" s="337">
        <v>0</v>
      </c>
      <c r="CG54" s="337">
        <v>0</v>
      </c>
      <c r="CH54" s="71"/>
      <c r="CI54" s="71"/>
      <c r="CJ54" s="71"/>
      <c r="CK54" s="71"/>
      <c r="CL54" s="71"/>
      <c r="CM54" s="71"/>
      <c r="CN54" s="71"/>
      <c r="CO54" s="71"/>
      <c r="CP54" s="71"/>
    </row>
    <row r="55" spans="2:94" ht="12.75">
      <c r="B55" s="167" t="s">
        <v>56</v>
      </c>
      <c r="C55" s="169">
        <f t="shared" si="14"/>
        <v>3</v>
      </c>
      <c r="D55" s="169">
        <f t="shared" si="15"/>
        <v>0</v>
      </c>
      <c r="E55" s="335">
        <v>0</v>
      </c>
      <c r="F55" s="335">
        <v>0</v>
      </c>
      <c r="G55" s="335">
        <v>0</v>
      </c>
      <c r="H55" s="335">
        <v>0</v>
      </c>
      <c r="I55" s="335">
        <v>0</v>
      </c>
      <c r="J55" s="335">
        <v>0</v>
      </c>
      <c r="K55" s="335">
        <v>0</v>
      </c>
      <c r="L55" s="335">
        <v>0</v>
      </c>
      <c r="M55" s="335">
        <v>1</v>
      </c>
      <c r="N55" s="335">
        <v>0</v>
      </c>
      <c r="O55" s="335">
        <v>0</v>
      </c>
      <c r="P55" s="335">
        <v>0</v>
      </c>
      <c r="Q55" s="335">
        <v>1</v>
      </c>
      <c r="R55" s="335">
        <v>0</v>
      </c>
      <c r="S55" s="335">
        <v>1</v>
      </c>
      <c r="T55" s="335">
        <v>0</v>
      </c>
      <c r="U55" s="335">
        <v>0</v>
      </c>
      <c r="V55" s="335">
        <v>0</v>
      </c>
      <c r="W55" s="335">
        <v>0</v>
      </c>
      <c r="X55" s="335">
        <v>0</v>
      </c>
      <c r="Y55" s="335">
        <v>0</v>
      </c>
      <c r="Z55" s="335">
        <v>0</v>
      </c>
      <c r="AA55" s="335"/>
      <c r="AB55" s="335"/>
      <c r="AC55" s="71"/>
      <c r="AE55" s="170" t="s">
        <v>56</v>
      </c>
      <c r="AF55" s="169">
        <f t="shared" si="16"/>
        <v>3</v>
      </c>
      <c r="AG55" s="169">
        <f t="shared" si="17"/>
        <v>0</v>
      </c>
      <c r="AH55" s="335">
        <v>0</v>
      </c>
      <c r="AI55" s="335">
        <v>0</v>
      </c>
      <c r="AJ55" s="335">
        <v>0</v>
      </c>
      <c r="AK55" s="335">
        <v>0</v>
      </c>
      <c r="AL55" s="335">
        <v>0</v>
      </c>
      <c r="AM55" s="335">
        <v>0</v>
      </c>
      <c r="AN55" s="335">
        <v>0</v>
      </c>
      <c r="AO55" s="335">
        <v>0</v>
      </c>
      <c r="AP55" s="335">
        <v>0</v>
      </c>
      <c r="AQ55" s="335">
        <v>0</v>
      </c>
      <c r="AR55" s="335">
        <v>1</v>
      </c>
      <c r="AS55" s="335">
        <v>0</v>
      </c>
      <c r="AT55" s="335">
        <v>0</v>
      </c>
      <c r="AU55" s="335">
        <v>0</v>
      </c>
      <c r="AV55" s="335">
        <v>1</v>
      </c>
      <c r="AW55" s="335">
        <v>0</v>
      </c>
      <c r="AX55" s="335">
        <v>1</v>
      </c>
      <c r="AY55" s="335">
        <v>0</v>
      </c>
      <c r="AZ55" s="335">
        <v>0</v>
      </c>
      <c r="BA55" s="335">
        <v>0</v>
      </c>
      <c r="BB55" s="335">
        <v>0</v>
      </c>
      <c r="BC55" s="335">
        <v>0</v>
      </c>
      <c r="BD55" s="335">
        <v>0</v>
      </c>
      <c r="BE55" s="335">
        <v>0</v>
      </c>
      <c r="BG55" s="171" t="s">
        <v>56</v>
      </c>
      <c r="BH55" s="169">
        <f t="shared" si="18"/>
        <v>3</v>
      </c>
      <c r="BI55" s="169">
        <f t="shared" si="19"/>
        <v>0</v>
      </c>
      <c r="BJ55" s="337">
        <v>0</v>
      </c>
      <c r="BK55" s="337">
        <v>0</v>
      </c>
      <c r="BL55" s="337">
        <v>0</v>
      </c>
      <c r="BM55" s="337">
        <v>0</v>
      </c>
      <c r="BN55" s="337">
        <v>0</v>
      </c>
      <c r="BO55" s="337">
        <v>0</v>
      </c>
      <c r="BP55" s="337">
        <v>0</v>
      </c>
      <c r="BQ55" s="337">
        <v>0</v>
      </c>
      <c r="BR55" s="337">
        <v>0</v>
      </c>
      <c r="BS55" s="337">
        <v>0</v>
      </c>
      <c r="BT55" s="337">
        <v>1</v>
      </c>
      <c r="BU55" s="337">
        <v>0</v>
      </c>
      <c r="BV55" s="337">
        <v>0</v>
      </c>
      <c r="BW55" s="337">
        <v>0</v>
      </c>
      <c r="BX55" s="337">
        <v>1</v>
      </c>
      <c r="BY55" s="337">
        <v>0</v>
      </c>
      <c r="BZ55" s="337">
        <v>1</v>
      </c>
      <c r="CA55" s="337">
        <v>0</v>
      </c>
      <c r="CB55" s="337">
        <v>0</v>
      </c>
      <c r="CC55" s="337">
        <v>0</v>
      </c>
      <c r="CD55" s="337">
        <v>0</v>
      </c>
      <c r="CE55" s="337">
        <v>0</v>
      </c>
      <c r="CF55" s="337">
        <v>0</v>
      </c>
      <c r="CG55" s="337">
        <v>0</v>
      </c>
      <c r="CH55" s="71"/>
      <c r="CI55" s="71"/>
      <c r="CJ55" s="71"/>
      <c r="CK55" s="71"/>
      <c r="CL55" s="71"/>
      <c r="CM55" s="71"/>
      <c r="CN55" s="71"/>
      <c r="CO55" s="71"/>
      <c r="CP55" s="71"/>
    </row>
    <row r="56" spans="2:94" ht="12.75">
      <c r="B56" s="167" t="s">
        <v>55</v>
      </c>
      <c r="C56" s="169">
        <f t="shared" si="14"/>
        <v>0</v>
      </c>
      <c r="D56" s="169">
        <f t="shared" si="15"/>
        <v>0</v>
      </c>
      <c r="E56" s="335">
        <v>0</v>
      </c>
      <c r="F56" s="335">
        <v>0</v>
      </c>
      <c r="G56" s="335">
        <v>0</v>
      </c>
      <c r="H56" s="335">
        <v>0</v>
      </c>
      <c r="I56" s="335">
        <v>0</v>
      </c>
      <c r="J56" s="335">
        <v>0</v>
      </c>
      <c r="K56" s="335">
        <v>0</v>
      </c>
      <c r="L56" s="335">
        <v>0</v>
      </c>
      <c r="M56" s="335">
        <v>0</v>
      </c>
      <c r="N56" s="335">
        <v>0</v>
      </c>
      <c r="O56" s="335">
        <v>0</v>
      </c>
      <c r="P56" s="335">
        <v>0</v>
      </c>
      <c r="Q56" s="335">
        <v>0</v>
      </c>
      <c r="R56" s="335">
        <v>0</v>
      </c>
      <c r="S56" s="335">
        <v>0</v>
      </c>
      <c r="T56" s="335">
        <v>0</v>
      </c>
      <c r="U56" s="335">
        <v>0</v>
      </c>
      <c r="V56" s="335">
        <v>0</v>
      </c>
      <c r="W56" s="335">
        <v>0</v>
      </c>
      <c r="X56" s="335">
        <v>0</v>
      </c>
      <c r="Y56" s="335">
        <v>0</v>
      </c>
      <c r="Z56" s="335">
        <v>0</v>
      </c>
      <c r="AA56" s="335"/>
      <c r="AB56" s="335"/>
      <c r="AC56" s="71"/>
      <c r="AE56" s="170" t="s">
        <v>55</v>
      </c>
      <c r="AF56" s="169">
        <f t="shared" si="16"/>
        <v>0</v>
      </c>
      <c r="AG56" s="169">
        <f t="shared" si="17"/>
        <v>0</v>
      </c>
      <c r="AH56" s="335">
        <v>0</v>
      </c>
      <c r="AI56" s="335">
        <v>0</v>
      </c>
      <c r="AJ56" s="335">
        <v>0</v>
      </c>
      <c r="AK56" s="335">
        <v>0</v>
      </c>
      <c r="AL56" s="335">
        <v>0</v>
      </c>
      <c r="AM56" s="335">
        <v>0</v>
      </c>
      <c r="AN56" s="335">
        <v>0</v>
      </c>
      <c r="AO56" s="335">
        <v>0</v>
      </c>
      <c r="AP56" s="335">
        <v>0</v>
      </c>
      <c r="AQ56" s="335">
        <v>0</v>
      </c>
      <c r="AR56" s="335">
        <v>0</v>
      </c>
      <c r="AS56" s="335">
        <v>0</v>
      </c>
      <c r="AT56" s="335">
        <v>0</v>
      </c>
      <c r="AU56" s="335">
        <v>0</v>
      </c>
      <c r="AV56" s="335">
        <v>0</v>
      </c>
      <c r="AW56" s="335">
        <v>0</v>
      </c>
      <c r="AX56" s="335">
        <v>0</v>
      </c>
      <c r="AY56" s="335">
        <v>0</v>
      </c>
      <c r="AZ56" s="335">
        <v>0</v>
      </c>
      <c r="BA56" s="335">
        <v>0</v>
      </c>
      <c r="BB56" s="335">
        <v>0</v>
      </c>
      <c r="BC56" s="335">
        <v>0</v>
      </c>
      <c r="BD56" s="335">
        <v>0</v>
      </c>
      <c r="BE56" s="335">
        <v>0</v>
      </c>
      <c r="BG56" s="171" t="s">
        <v>55</v>
      </c>
      <c r="BH56" s="169">
        <f t="shared" si="18"/>
        <v>0</v>
      </c>
      <c r="BI56" s="169">
        <f>+BK56+BM56+BO56+BQ56+BS56+BU56+BW56+BY56+CA56+CC56+CE56+CG56</f>
        <v>0</v>
      </c>
      <c r="BJ56" s="337">
        <v>0</v>
      </c>
      <c r="BK56" s="337">
        <v>0</v>
      </c>
      <c r="BL56" s="337">
        <v>0</v>
      </c>
      <c r="BM56" s="337">
        <v>0</v>
      </c>
      <c r="BN56" s="337">
        <v>0</v>
      </c>
      <c r="BO56" s="337">
        <v>0</v>
      </c>
      <c r="BP56" s="337">
        <v>0</v>
      </c>
      <c r="BQ56" s="337">
        <v>0</v>
      </c>
      <c r="BR56" s="337">
        <v>0</v>
      </c>
      <c r="BS56" s="337">
        <v>0</v>
      </c>
      <c r="BT56" s="337">
        <v>0</v>
      </c>
      <c r="BU56" s="337">
        <v>0</v>
      </c>
      <c r="BV56" s="337">
        <v>0</v>
      </c>
      <c r="BW56" s="337">
        <v>0</v>
      </c>
      <c r="BX56" s="337">
        <v>0</v>
      </c>
      <c r="BY56" s="337">
        <v>0</v>
      </c>
      <c r="BZ56" s="337">
        <v>0</v>
      </c>
      <c r="CA56" s="337">
        <v>0</v>
      </c>
      <c r="CB56" s="337">
        <v>0</v>
      </c>
      <c r="CC56" s="337">
        <v>0</v>
      </c>
      <c r="CD56" s="337">
        <v>0</v>
      </c>
      <c r="CE56" s="337">
        <v>0</v>
      </c>
      <c r="CF56" s="337">
        <v>0</v>
      </c>
      <c r="CG56" s="337">
        <v>0</v>
      </c>
      <c r="CH56" s="71"/>
      <c r="CI56" s="71"/>
      <c r="CJ56" s="71"/>
      <c r="CK56" s="71"/>
      <c r="CL56" s="71"/>
      <c r="CM56" s="71"/>
      <c r="CN56" s="71"/>
      <c r="CO56" s="71"/>
      <c r="CP56" s="71"/>
    </row>
    <row r="57" spans="2:94" ht="12.75">
      <c r="B57" s="167" t="s">
        <v>54</v>
      </c>
      <c r="C57" s="169">
        <f t="shared" si="14"/>
        <v>1</v>
      </c>
      <c r="D57" s="169">
        <f t="shared" si="15"/>
        <v>0</v>
      </c>
      <c r="E57" s="335">
        <v>0</v>
      </c>
      <c r="F57" s="335">
        <v>0</v>
      </c>
      <c r="G57" s="335">
        <v>0</v>
      </c>
      <c r="H57" s="335">
        <v>0</v>
      </c>
      <c r="I57" s="335">
        <v>0</v>
      </c>
      <c r="J57" s="335">
        <v>0</v>
      </c>
      <c r="K57" s="335">
        <v>0</v>
      </c>
      <c r="L57" s="335">
        <v>0</v>
      </c>
      <c r="M57" s="335">
        <v>0</v>
      </c>
      <c r="N57" s="335">
        <v>0</v>
      </c>
      <c r="O57" s="335">
        <v>0</v>
      </c>
      <c r="P57" s="335">
        <v>0</v>
      </c>
      <c r="Q57" s="335">
        <v>0</v>
      </c>
      <c r="R57" s="335">
        <v>0</v>
      </c>
      <c r="S57" s="335">
        <v>1</v>
      </c>
      <c r="T57" s="335">
        <v>0</v>
      </c>
      <c r="U57" s="335">
        <v>0</v>
      </c>
      <c r="V57" s="335">
        <v>0</v>
      </c>
      <c r="W57" s="335">
        <v>0</v>
      </c>
      <c r="X57" s="335">
        <v>0</v>
      </c>
      <c r="Y57" s="335">
        <v>0</v>
      </c>
      <c r="Z57" s="335">
        <v>0</v>
      </c>
      <c r="AA57" s="335"/>
      <c r="AB57" s="335"/>
      <c r="AC57" s="71"/>
      <c r="AE57" s="170" t="s">
        <v>54</v>
      </c>
      <c r="AF57" s="169">
        <f t="shared" si="16"/>
        <v>1</v>
      </c>
      <c r="AG57" s="169">
        <f t="shared" si="17"/>
        <v>0</v>
      </c>
      <c r="AH57" s="335">
        <v>0</v>
      </c>
      <c r="AI57" s="335">
        <v>0</v>
      </c>
      <c r="AJ57" s="335">
        <v>0</v>
      </c>
      <c r="AK57" s="335">
        <v>0</v>
      </c>
      <c r="AL57" s="335">
        <v>0</v>
      </c>
      <c r="AM57" s="335">
        <v>0</v>
      </c>
      <c r="AN57" s="335">
        <v>0</v>
      </c>
      <c r="AO57" s="335">
        <v>0</v>
      </c>
      <c r="AP57" s="335">
        <v>0</v>
      </c>
      <c r="AQ57" s="335">
        <v>0</v>
      </c>
      <c r="AR57" s="335">
        <v>0</v>
      </c>
      <c r="AS57" s="335">
        <v>0</v>
      </c>
      <c r="AT57" s="335">
        <v>0</v>
      </c>
      <c r="AU57" s="335">
        <v>0</v>
      </c>
      <c r="AV57" s="335">
        <v>0</v>
      </c>
      <c r="AW57" s="335">
        <v>0</v>
      </c>
      <c r="AX57" s="335">
        <v>1</v>
      </c>
      <c r="AY57" s="335">
        <v>0</v>
      </c>
      <c r="AZ57" s="335">
        <v>0</v>
      </c>
      <c r="BA57" s="335">
        <v>0</v>
      </c>
      <c r="BB57" s="335">
        <v>0</v>
      </c>
      <c r="BC57" s="335">
        <v>0</v>
      </c>
      <c r="BD57" s="335">
        <v>0</v>
      </c>
      <c r="BE57" s="335">
        <v>0</v>
      </c>
      <c r="BG57" s="171" t="s">
        <v>54</v>
      </c>
      <c r="BH57" s="169">
        <f t="shared" si="18"/>
        <v>1</v>
      </c>
      <c r="BI57" s="169">
        <f t="shared" si="19"/>
        <v>0</v>
      </c>
      <c r="BJ57" s="337">
        <v>0</v>
      </c>
      <c r="BK57" s="337">
        <v>0</v>
      </c>
      <c r="BL57" s="337">
        <v>0</v>
      </c>
      <c r="BM57" s="337">
        <v>0</v>
      </c>
      <c r="BN57" s="337">
        <v>0</v>
      </c>
      <c r="BO57" s="337">
        <v>0</v>
      </c>
      <c r="BP57" s="337">
        <v>0</v>
      </c>
      <c r="BQ57" s="337">
        <v>0</v>
      </c>
      <c r="BR57" s="337">
        <v>0</v>
      </c>
      <c r="BS57" s="337">
        <v>0</v>
      </c>
      <c r="BT57" s="337">
        <v>0</v>
      </c>
      <c r="BU57" s="337">
        <v>0</v>
      </c>
      <c r="BV57" s="337">
        <v>0</v>
      </c>
      <c r="BW57" s="337">
        <v>0</v>
      </c>
      <c r="BX57" s="337">
        <v>0</v>
      </c>
      <c r="BY57" s="337">
        <v>0</v>
      </c>
      <c r="BZ57" s="337">
        <v>1</v>
      </c>
      <c r="CA57" s="337">
        <v>0</v>
      </c>
      <c r="CB57" s="337">
        <v>0</v>
      </c>
      <c r="CC57" s="337">
        <v>0</v>
      </c>
      <c r="CD57" s="337">
        <v>0</v>
      </c>
      <c r="CE57" s="337">
        <v>0</v>
      </c>
      <c r="CF57" s="337">
        <v>0</v>
      </c>
      <c r="CG57" s="337">
        <v>0</v>
      </c>
      <c r="CH57" s="71"/>
      <c r="CI57" s="71"/>
      <c r="CJ57" s="71"/>
      <c r="CK57" s="71"/>
      <c r="CL57" s="71"/>
      <c r="CM57" s="71"/>
      <c r="CN57" s="71"/>
      <c r="CO57" s="71"/>
      <c r="CP57" s="71"/>
    </row>
    <row r="58" spans="2:94" ht="12.75">
      <c r="B58" s="167" t="s">
        <v>53</v>
      </c>
      <c r="C58" s="169">
        <f t="shared" si="14"/>
        <v>2</v>
      </c>
      <c r="D58" s="169">
        <f t="shared" si="15"/>
        <v>1</v>
      </c>
      <c r="E58" s="335">
        <v>0</v>
      </c>
      <c r="F58" s="335">
        <v>0</v>
      </c>
      <c r="G58" s="335">
        <v>0</v>
      </c>
      <c r="H58" s="335">
        <v>0</v>
      </c>
      <c r="I58" s="335">
        <v>0</v>
      </c>
      <c r="J58" s="335">
        <v>0</v>
      </c>
      <c r="K58" s="335">
        <v>0</v>
      </c>
      <c r="L58" s="335">
        <v>0</v>
      </c>
      <c r="M58" s="335">
        <v>0</v>
      </c>
      <c r="N58" s="335">
        <v>0</v>
      </c>
      <c r="O58" s="335">
        <v>1</v>
      </c>
      <c r="P58" s="335">
        <v>0</v>
      </c>
      <c r="Q58" s="335">
        <v>0</v>
      </c>
      <c r="R58" s="335">
        <v>1</v>
      </c>
      <c r="S58" s="335">
        <v>1</v>
      </c>
      <c r="T58" s="335">
        <v>0</v>
      </c>
      <c r="U58" s="335">
        <v>0</v>
      </c>
      <c r="V58" s="335">
        <v>0</v>
      </c>
      <c r="W58" s="335">
        <v>0</v>
      </c>
      <c r="X58" s="335">
        <v>0</v>
      </c>
      <c r="Y58" s="335">
        <v>0</v>
      </c>
      <c r="Z58" s="335">
        <v>0</v>
      </c>
      <c r="AA58" s="335"/>
      <c r="AB58" s="335"/>
      <c r="AC58" s="71"/>
      <c r="AE58" s="170" t="s">
        <v>53</v>
      </c>
      <c r="AF58" s="169">
        <f t="shared" si="16"/>
        <v>2</v>
      </c>
      <c r="AG58" s="169">
        <f t="shared" si="17"/>
        <v>1</v>
      </c>
      <c r="AH58" s="335">
        <v>0</v>
      </c>
      <c r="AI58" s="335">
        <v>0</v>
      </c>
      <c r="AJ58" s="335">
        <v>0</v>
      </c>
      <c r="AK58" s="335">
        <v>0</v>
      </c>
      <c r="AL58" s="335">
        <v>0</v>
      </c>
      <c r="AM58" s="335">
        <v>0</v>
      </c>
      <c r="AN58" s="335">
        <v>0</v>
      </c>
      <c r="AO58" s="335">
        <v>0</v>
      </c>
      <c r="AP58" s="335">
        <v>0</v>
      </c>
      <c r="AQ58" s="335">
        <v>0</v>
      </c>
      <c r="AR58" s="335">
        <v>0</v>
      </c>
      <c r="AS58" s="335">
        <v>0</v>
      </c>
      <c r="AT58" s="335">
        <v>1</v>
      </c>
      <c r="AU58" s="335">
        <v>0</v>
      </c>
      <c r="AV58" s="335">
        <v>0</v>
      </c>
      <c r="AW58" s="335">
        <v>1</v>
      </c>
      <c r="AX58" s="335">
        <v>1</v>
      </c>
      <c r="AY58" s="335">
        <v>0</v>
      </c>
      <c r="AZ58" s="335">
        <v>0</v>
      </c>
      <c r="BA58" s="335">
        <v>0</v>
      </c>
      <c r="BB58" s="335">
        <v>0</v>
      </c>
      <c r="BC58" s="335">
        <v>0</v>
      </c>
      <c r="BD58" s="335">
        <v>0</v>
      </c>
      <c r="BE58" s="335">
        <v>0</v>
      </c>
      <c r="BG58" s="171" t="s">
        <v>53</v>
      </c>
      <c r="BH58" s="169">
        <f t="shared" si="18"/>
        <v>2</v>
      </c>
      <c r="BI58" s="169">
        <f t="shared" si="19"/>
        <v>1</v>
      </c>
      <c r="BJ58" s="337">
        <v>0</v>
      </c>
      <c r="BK58" s="337">
        <v>0</v>
      </c>
      <c r="BL58" s="337">
        <v>0</v>
      </c>
      <c r="BM58" s="337">
        <v>0</v>
      </c>
      <c r="BN58" s="337">
        <v>0</v>
      </c>
      <c r="BO58" s="337">
        <v>0</v>
      </c>
      <c r="BP58" s="337">
        <v>0</v>
      </c>
      <c r="BQ58" s="337">
        <v>0</v>
      </c>
      <c r="BR58" s="337">
        <v>0</v>
      </c>
      <c r="BS58" s="337">
        <v>0</v>
      </c>
      <c r="BT58" s="337">
        <v>0</v>
      </c>
      <c r="BU58" s="337">
        <v>0</v>
      </c>
      <c r="BV58" s="337">
        <v>1</v>
      </c>
      <c r="BW58" s="337">
        <v>0</v>
      </c>
      <c r="BX58" s="337">
        <v>0</v>
      </c>
      <c r="BY58" s="337">
        <v>1</v>
      </c>
      <c r="BZ58" s="337">
        <v>1</v>
      </c>
      <c r="CA58" s="337">
        <v>0</v>
      </c>
      <c r="CB58" s="337">
        <v>0</v>
      </c>
      <c r="CC58" s="337">
        <v>0</v>
      </c>
      <c r="CD58" s="337">
        <v>0</v>
      </c>
      <c r="CE58" s="337">
        <v>0</v>
      </c>
      <c r="CF58" s="337">
        <v>0</v>
      </c>
      <c r="CG58" s="337">
        <v>0</v>
      </c>
      <c r="CH58" s="71"/>
      <c r="CI58" s="71"/>
      <c r="CJ58" s="71"/>
      <c r="CK58" s="71"/>
      <c r="CL58" s="71"/>
      <c r="CM58" s="71"/>
      <c r="CN58" s="71"/>
      <c r="CO58" s="71"/>
      <c r="CP58" s="71"/>
    </row>
    <row r="59" spans="2:94" ht="12.75">
      <c r="B59" s="167" t="s">
        <v>52</v>
      </c>
      <c r="C59" s="169">
        <f t="shared" si="14"/>
        <v>0</v>
      </c>
      <c r="D59" s="169">
        <f t="shared" si="15"/>
        <v>0</v>
      </c>
      <c r="E59" s="335">
        <v>0</v>
      </c>
      <c r="F59" s="335">
        <v>0</v>
      </c>
      <c r="G59" s="335">
        <v>0</v>
      </c>
      <c r="H59" s="335">
        <v>0</v>
      </c>
      <c r="I59" s="335">
        <v>0</v>
      </c>
      <c r="J59" s="335">
        <v>0</v>
      </c>
      <c r="K59" s="335">
        <v>0</v>
      </c>
      <c r="L59" s="335">
        <v>0</v>
      </c>
      <c r="M59" s="335">
        <v>0</v>
      </c>
      <c r="N59" s="335">
        <v>0</v>
      </c>
      <c r="O59" s="335">
        <v>0</v>
      </c>
      <c r="P59" s="335">
        <v>0</v>
      </c>
      <c r="Q59" s="335">
        <v>0</v>
      </c>
      <c r="R59" s="335">
        <v>0</v>
      </c>
      <c r="S59" s="335">
        <v>0</v>
      </c>
      <c r="T59" s="335">
        <v>0</v>
      </c>
      <c r="U59" s="335">
        <v>0</v>
      </c>
      <c r="V59" s="335">
        <v>0</v>
      </c>
      <c r="W59" s="335">
        <v>0</v>
      </c>
      <c r="X59" s="335">
        <v>0</v>
      </c>
      <c r="Y59" s="335">
        <v>0</v>
      </c>
      <c r="Z59" s="335">
        <v>0</v>
      </c>
      <c r="AA59" s="335"/>
      <c r="AB59" s="335"/>
      <c r="AC59" s="71"/>
      <c r="AE59" s="170" t="s">
        <v>52</v>
      </c>
      <c r="AF59" s="169">
        <f t="shared" si="16"/>
        <v>0</v>
      </c>
      <c r="AG59" s="169">
        <f t="shared" si="17"/>
        <v>0</v>
      </c>
      <c r="AH59" s="335">
        <v>0</v>
      </c>
      <c r="AI59" s="335">
        <v>0</v>
      </c>
      <c r="AJ59" s="335">
        <v>0</v>
      </c>
      <c r="AK59" s="335">
        <v>0</v>
      </c>
      <c r="AL59" s="335">
        <v>0</v>
      </c>
      <c r="AM59" s="335">
        <v>0</v>
      </c>
      <c r="AN59" s="335">
        <v>0</v>
      </c>
      <c r="AO59" s="335">
        <v>0</v>
      </c>
      <c r="AP59" s="335">
        <v>0</v>
      </c>
      <c r="AQ59" s="335">
        <v>0</v>
      </c>
      <c r="AR59" s="335">
        <v>0</v>
      </c>
      <c r="AS59" s="335">
        <v>0</v>
      </c>
      <c r="AT59" s="335">
        <v>0</v>
      </c>
      <c r="AU59" s="335">
        <v>0</v>
      </c>
      <c r="AV59" s="335">
        <v>0</v>
      </c>
      <c r="AW59" s="335">
        <v>0</v>
      </c>
      <c r="AX59" s="335">
        <v>0</v>
      </c>
      <c r="AY59" s="335">
        <v>0</v>
      </c>
      <c r="AZ59" s="335">
        <v>0</v>
      </c>
      <c r="BA59" s="335">
        <v>0</v>
      </c>
      <c r="BB59" s="335">
        <v>0</v>
      </c>
      <c r="BC59" s="335">
        <v>0</v>
      </c>
      <c r="BD59" s="335">
        <v>0</v>
      </c>
      <c r="BE59" s="335">
        <v>0</v>
      </c>
      <c r="BG59" s="171" t="s">
        <v>52</v>
      </c>
      <c r="BH59" s="169">
        <f t="shared" si="18"/>
        <v>0</v>
      </c>
      <c r="BI59" s="169">
        <f t="shared" si="19"/>
        <v>0</v>
      </c>
      <c r="BJ59" s="337">
        <v>0</v>
      </c>
      <c r="BK59" s="337">
        <v>0</v>
      </c>
      <c r="BL59" s="337">
        <v>0</v>
      </c>
      <c r="BM59" s="337">
        <v>0</v>
      </c>
      <c r="BN59" s="337">
        <v>0</v>
      </c>
      <c r="BO59" s="337">
        <v>0</v>
      </c>
      <c r="BP59" s="337">
        <v>0</v>
      </c>
      <c r="BQ59" s="337">
        <v>0</v>
      </c>
      <c r="BR59" s="337">
        <v>0</v>
      </c>
      <c r="BS59" s="337">
        <v>0</v>
      </c>
      <c r="BT59" s="337">
        <v>0</v>
      </c>
      <c r="BU59" s="337">
        <v>0</v>
      </c>
      <c r="BV59" s="337">
        <v>0</v>
      </c>
      <c r="BW59" s="337">
        <v>0</v>
      </c>
      <c r="BX59" s="337">
        <v>0</v>
      </c>
      <c r="BY59" s="337">
        <v>0</v>
      </c>
      <c r="BZ59" s="337">
        <v>0</v>
      </c>
      <c r="CA59" s="337">
        <v>0</v>
      </c>
      <c r="CB59" s="337">
        <v>0</v>
      </c>
      <c r="CC59" s="337">
        <v>0</v>
      </c>
      <c r="CD59" s="337">
        <v>0</v>
      </c>
      <c r="CE59" s="337">
        <v>0</v>
      </c>
      <c r="CF59" s="337">
        <v>0</v>
      </c>
      <c r="CG59" s="337">
        <v>0</v>
      </c>
      <c r="CH59" s="71"/>
      <c r="CI59" s="71"/>
      <c r="CJ59" s="71"/>
      <c r="CK59" s="71"/>
      <c r="CL59" s="71"/>
      <c r="CM59" s="71"/>
      <c r="CN59" s="71"/>
      <c r="CO59" s="71"/>
      <c r="CP59" s="71"/>
    </row>
    <row r="60" spans="2:94" ht="12.75">
      <c r="B60" s="167" t="s">
        <v>51</v>
      </c>
      <c r="C60" s="169">
        <f t="shared" si="14"/>
        <v>0</v>
      </c>
      <c r="D60" s="169">
        <f t="shared" si="15"/>
        <v>0</v>
      </c>
      <c r="E60" s="335">
        <v>0</v>
      </c>
      <c r="F60" s="335">
        <v>0</v>
      </c>
      <c r="G60" s="335">
        <v>0</v>
      </c>
      <c r="H60" s="335">
        <v>0</v>
      </c>
      <c r="I60" s="335">
        <v>0</v>
      </c>
      <c r="J60" s="335">
        <v>0</v>
      </c>
      <c r="K60" s="335">
        <v>0</v>
      </c>
      <c r="L60" s="335">
        <v>0</v>
      </c>
      <c r="M60" s="335">
        <v>0</v>
      </c>
      <c r="N60" s="335">
        <v>0</v>
      </c>
      <c r="O60" s="335">
        <v>0</v>
      </c>
      <c r="P60" s="335">
        <v>0</v>
      </c>
      <c r="Q60" s="335">
        <v>0</v>
      </c>
      <c r="R60" s="335">
        <v>0</v>
      </c>
      <c r="S60" s="335">
        <v>0</v>
      </c>
      <c r="T60" s="335">
        <v>0</v>
      </c>
      <c r="U60" s="335">
        <v>0</v>
      </c>
      <c r="V60" s="335">
        <v>0</v>
      </c>
      <c r="W60" s="335">
        <v>0</v>
      </c>
      <c r="X60" s="335">
        <v>0</v>
      </c>
      <c r="Y60" s="335">
        <v>0</v>
      </c>
      <c r="Z60" s="335">
        <v>0</v>
      </c>
      <c r="AA60" s="335"/>
      <c r="AB60" s="335"/>
      <c r="AC60" s="71"/>
      <c r="AE60" s="170" t="s">
        <v>51</v>
      </c>
      <c r="AF60" s="169">
        <f t="shared" si="16"/>
        <v>0</v>
      </c>
      <c r="AG60" s="169">
        <f t="shared" si="17"/>
        <v>0</v>
      </c>
      <c r="AH60" s="335">
        <v>0</v>
      </c>
      <c r="AI60" s="335">
        <v>0</v>
      </c>
      <c r="AJ60" s="335">
        <v>0</v>
      </c>
      <c r="AK60" s="335">
        <v>0</v>
      </c>
      <c r="AL60" s="335">
        <v>0</v>
      </c>
      <c r="AM60" s="335">
        <v>0</v>
      </c>
      <c r="AN60" s="335">
        <v>0</v>
      </c>
      <c r="AO60" s="335">
        <v>0</v>
      </c>
      <c r="AP60" s="335">
        <v>0</v>
      </c>
      <c r="AQ60" s="335">
        <v>0</v>
      </c>
      <c r="AR60" s="335">
        <v>0</v>
      </c>
      <c r="AS60" s="335">
        <v>0</v>
      </c>
      <c r="AT60" s="335">
        <v>0</v>
      </c>
      <c r="AU60" s="335">
        <v>0</v>
      </c>
      <c r="AV60" s="335">
        <v>0</v>
      </c>
      <c r="AW60" s="335">
        <v>0</v>
      </c>
      <c r="AX60" s="335">
        <v>0</v>
      </c>
      <c r="AY60" s="335">
        <v>0</v>
      </c>
      <c r="AZ60" s="335">
        <v>0</v>
      </c>
      <c r="BA60" s="335">
        <v>0</v>
      </c>
      <c r="BB60" s="335">
        <v>0</v>
      </c>
      <c r="BC60" s="335">
        <v>0</v>
      </c>
      <c r="BD60" s="335">
        <v>0</v>
      </c>
      <c r="BE60" s="335">
        <v>0</v>
      </c>
      <c r="BG60" s="171" t="s">
        <v>51</v>
      </c>
      <c r="BH60" s="169">
        <f t="shared" si="18"/>
        <v>0</v>
      </c>
      <c r="BI60" s="169">
        <f t="shared" si="19"/>
        <v>0</v>
      </c>
      <c r="BJ60" s="337">
        <v>0</v>
      </c>
      <c r="BK60" s="337">
        <v>0</v>
      </c>
      <c r="BL60" s="337">
        <v>0</v>
      </c>
      <c r="BM60" s="337">
        <v>0</v>
      </c>
      <c r="BN60" s="337">
        <v>0</v>
      </c>
      <c r="BO60" s="337">
        <v>0</v>
      </c>
      <c r="BP60" s="337">
        <v>0</v>
      </c>
      <c r="BQ60" s="337">
        <v>0</v>
      </c>
      <c r="BR60" s="337">
        <v>0</v>
      </c>
      <c r="BS60" s="337">
        <v>0</v>
      </c>
      <c r="BT60" s="337">
        <v>0</v>
      </c>
      <c r="BU60" s="337">
        <v>0</v>
      </c>
      <c r="BV60" s="337">
        <v>0</v>
      </c>
      <c r="BW60" s="337">
        <v>0</v>
      </c>
      <c r="BX60" s="337">
        <v>0</v>
      </c>
      <c r="BY60" s="337">
        <v>0</v>
      </c>
      <c r="BZ60" s="337">
        <v>0</v>
      </c>
      <c r="CA60" s="337">
        <v>0</v>
      </c>
      <c r="CB60" s="337">
        <v>0</v>
      </c>
      <c r="CC60" s="337">
        <v>0</v>
      </c>
      <c r="CD60" s="337">
        <v>0</v>
      </c>
      <c r="CE60" s="337">
        <v>0</v>
      </c>
      <c r="CF60" s="337">
        <v>0</v>
      </c>
      <c r="CG60" s="337">
        <v>0</v>
      </c>
      <c r="CH60" s="71"/>
      <c r="CI60" s="71"/>
      <c r="CJ60" s="71"/>
      <c r="CK60" s="71"/>
      <c r="CL60" s="71"/>
      <c r="CM60" s="71"/>
      <c r="CN60" s="71"/>
      <c r="CO60" s="71"/>
      <c r="CP60" s="71"/>
    </row>
    <row r="61" spans="2:94" ht="12.75">
      <c r="B61" s="167" t="s">
        <v>50</v>
      </c>
      <c r="C61" s="169">
        <f t="shared" si="14"/>
        <v>1</v>
      </c>
      <c r="D61" s="169">
        <f t="shared" si="15"/>
        <v>0</v>
      </c>
      <c r="E61" s="335">
        <v>0</v>
      </c>
      <c r="F61" s="335">
        <v>0</v>
      </c>
      <c r="G61" s="335">
        <v>0</v>
      </c>
      <c r="H61" s="335">
        <v>0</v>
      </c>
      <c r="I61" s="335">
        <v>0</v>
      </c>
      <c r="J61" s="335">
        <v>0</v>
      </c>
      <c r="K61" s="335">
        <v>0</v>
      </c>
      <c r="L61" s="335">
        <v>0</v>
      </c>
      <c r="M61" s="335">
        <v>0</v>
      </c>
      <c r="N61" s="335">
        <v>0</v>
      </c>
      <c r="O61" s="335">
        <v>0</v>
      </c>
      <c r="P61" s="335">
        <v>0</v>
      </c>
      <c r="Q61" s="335">
        <v>1</v>
      </c>
      <c r="R61" s="335">
        <v>0</v>
      </c>
      <c r="S61" s="335">
        <v>0</v>
      </c>
      <c r="T61" s="335">
        <v>0</v>
      </c>
      <c r="U61" s="335">
        <v>0</v>
      </c>
      <c r="V61" s="335">
        <v>0</v>
      </c>
      <c r="W61" s="335">
        <v>0</v>
      </c>
      <c r="X61" s="335">
        <v>0</v>
      </c>
      <c r="Y61" s="335">
        <v>0</v>
      </c>
      <c r="Z61" s="335">
        <v>0</v>
      </c>
      <c r="AA61" s="335"/>
      <c r="AB61" s="335"/>
      <c r="AC61" s="71"/>
      <c r="AE61" s="170" t="s">
        <v>50</v>
      </c>
      <c r="AF61" s="169">
        <f t="shared" si="16"/>
        <v>1</v>
      </c>
      <c r="AG61" s="169">
        <f t="shared" si="17"/>
        <v>0</v>
      </c>
      <c r="AH61" s="335">
        <v>0</v>
      </c>
      <c r="AI61" s="335">
        <v>0</v>
      </c>
      <c r="AJ61" s="335">
        <v>0</v>
      </c>
      <c r="AK61" s="335">
        <v>0</v>
      </c>
      <c r="AL61" s="335">
        <v>0</v>
      </c>
      <c r="AM61" s="335">
        <v>0</v>
      </c>
      <c r="AN61" s="335">
        <v>0</v>
      </c>
      <c r="AO61" s="335">
        <v>0</v>
      </c>
      <c r="AP61" s="335">
        <v>0</v>
      </c>
      <c r="AQ61" s="335">
        <v>0</v>
      </c>
      <c r="AR61" s="335">
        <v>0</v>
      </c>
      <c r="AS61" s="335">
        <v>0</v>
      </c>
      <c r="AT61" s="335">
        <v>0</v>
      </c>
      <c r="AU61" s="335">
        <v>0</v>
      </c>
      <c r="AV61" s="335">
        <v>1</v>
      </c>
      <c r="AW61" s="335">
        <v>0</v>
      </c>
      <c r="AX61" s="335">
        <v>0</v>
      </c>
      <c r="AY61" s="335">
        <v>0</v>
      </c>
      <c r="AZ61" s="335">
        <v>0</v>
      </c>
      <c r="BA61" s="335">
        <v>0</v>
      </c>
      <c r="BB61" s="335">
        <v>0</v>
      </c>
      <c r="BC61" s="335">
        <v>0</v>
      </c>
      <c r="BD61" s="335">
        <v>0</v>
      </c>
      <c r="BE61" s="335">
        <v>0</v>
      </c>
      <c r="BG61" s="171" t="s">
        <v>50</v>
      </c>
      <c r="BH61" s="169">
        <f t="shared" si="18"/>
        <v>1</v>
      </c>
      <c r="BI61" s="169">
        <f t="shared" si="19"/>
        <v>0</v>
      </c>
      <c r="BJ61" s="337">
        <v>0</v>
      </c>
      <c r="BK61" s="337">
        <v>0</v>
      </c>
      <c r="BL61" s="337">
        <v>0</v>
      </c>
      <c r="BM61" s="337">
        <v>0</v>
      </c>
      <c r="BN61" s="337">
        <v>0</v>
      </c>
      <c r="BO61" s="337">
        <v>0</v>
      </c>
      <c r="BP61" s="337">
        <v>0</v>
      </c>
      <c r="BQ61" s="337">
        <v>0</v>
      </c>
      <c r="BR61" s="337">
        <v>0</v>
      </c>
      <c r="BS61" s="337">
        <v>0</v>
      </c>
      <c r="BT61" s="337">
        <v>0</v>
      </c>
      <c r="BU61" s="337">
        <v>0</v>
      </c>
      <c r="BV61" s="337">
        <v>0</v>
      </c>
      <c r="BW61" s="337">
        <v>0</v>
      </c>
      <c r="BX61" s="337">
        <v>1</v>
      </c>
      <c r="BY61" s="337">
        <v>0</v>
      </c>
      <c r="BZ61" s="337">
        <v>0</v>
      </c>
      <c r="CA61" s="337">
        <v>0</v>
      </c>
      <c r="CB61" s="337">
        <v>0</v>
      </c>
      <c r="CC61" s="337">
        <v>0</v>
      </c>
      <c r="CD61" s="337">
        <v>0</v>
      </c>
      <c r="CE61" s="337">
        <v>0</v>
      </c>
      <c r="CF61" s="337">
        <v>0</v>
      </c>
      <c r="CG61" s="337">
        <v>0</v>
      </c>
      <c r="CH61" s="71"/>
      <c r="CI61" s="71"/>
      <c r="CJ61" s="71"/>
      <c r="CK61" s="71"/>
      <c r="CL61" s="71"/>
      <c r="CM61" s="71"/>
      <c r="CN61" s="71"/>
      <c r="CO61" s="71"/>
      <c r="CP61" s="71"/>
    </row>
    <row r="62" spans="2:94" ht="12.75">
      <c r="B62" s="167" t="s">
        <v>49</v>
      </c>
      <c r="C62" s="169">
        <f t="shared" si="14"/>
        <v>1</v>
      </c>
      <c r="D62" s="169">
        <f t="shared" si="15"/>
        <v>0</v>
      </c>
      <c r="E62" s="335">
        <v>0</v>
      </c>
      <c r="F62" s="335">
        <v>0</v>
      </c>
      <c r="G62" s="335">
        <v>0</v>
      </c>
      <c r="H62" s="335">
        <v>0</v>
      </c>
      <c r="I62" s="335">
        <v>0</v>
      </c>
      <c r="J62" s="335">
        <v>0</v>
      </c>
      <c r="K62" s="335">
        <v>0</v>
      </c>
      <c r="L62" s="335">
        <v>0</v>
      </c>
      <c r="M62" s="335">
        <v>0</v>
      </c>
      <c r="N62" s="335">
        <v>0</v>
      </c>
      <c r="O62" s="335">
        <v>0</v>
      </c>
      <c r="P62" s="335">
        <v>0</v>
      </c>
      <c r="Q62" s="335">
        <v>1</v>
      </c>
      <c r="R62" s="335">
        <v>0</v>
      </c>
      <c r="S62" s="335">
        <v>0</v>
      </c>
      <c r="T62" s="335">
        <v>0</v>
      </c>
      <c r="U62" s="335">
        <v>0</v>
      </c>
      <c r="V62" s="335">
        <v>0</v>
      </c>
      <c r="W62" s="335">
        <v>0</v>
      </c>
      <c r="X62" s="335">
        <v>0</v>
      </c>
      <c r="Y62" s="335">
        <v>0</v>
      </c>
      <c r="Z62" s="335">
        <v>0</v>
      </c>
      <c r="AA62" s="335"/>
      <c r="AB62" s="335"/>
      <c r="AC62" s="71"/>
      <c r="AE62" s="170" t="s">
        <v>49</v>
      </c>
      <c r="AF62" s="169">
        <f t="shared" si="16"/>
        <v>1</v>
      </c>
      <c r="AG62" s="169">
        <f t="shared" si="17"/>
        <v>0</v>
      </c>
      <c r="AH62" s="335">
        <v>0</v>
      </c>
      <c r="AI62" s="335">
        <v>0</v>
      </c>
      <c r="AJ62" s="335">
        <v>0</v>
      </c>
      <c r="AK62" s="335">
        <v>0</v>
      </c>
      <c r="AL62" s="335">
        <v>0</v>
      </c>
      <c r="AM62" s="335">
        <v>0</v>
      </c>
      <c r="AN62" s="335">
        <v>0</v>
      </c>
      <c r="AO62" s="335">
        <v>0</v>
      </c>
      <c r="AP62" s="335">
        <v>0</v>
      </c>
      <c r="AQ62" s="335">
        <v>0</v>
      </c>
      <c r="AR62" s="335">
        <v>0</v>
      </c>
      <c r="AS62" s="335">
        <v>0</v>
      </c>
      <c r="AT62" s="335">
        <v>0</v>
      </c>
      <c r="AU62" s="335">
        <v>0</v>
      </c>
      <c r="AV62" s="335">
        <v>1</v>
      </c>
      <c r="AW62" s="335">
        <v>0</v>
      </c>
      <c r="AX62" s="335">
        <v>0</v>
      </c>
      <c r="AY62" s="335">
        <v>0</v>
      </c>
      <c r="AZ62" s="335">
        <v>0</v>
      </c>
      <c r="BA62" s="335">
        <v>0</v>
      </c>
      <c r="BB62" s="335">
        <v>0</v>
      </c>
      <c r="BC62" s="335">
        <v>0</v>
      </c>
      <c r="BD62" s="335">
        <v>0</v>
      </c>
      <c r="BE62" s="335">
        <v>0</v>
      </c>
      <c r="BG62" s="171" t="s">
        <v>49</v>
      </c>
      <c r="BH62" s="169">
        <f t="shared" si="18"/>
        <v>1</v>
      </c>
      <c r="BI62" s="169">
        <f t="shared" si="19"/>
        <v>0</v>
      </c>
      <c r="BJ62" s="337">
        <v>0</v>
      </c>
      <c r="BK62" s="337">
        <v>0</v>
      </c>
      <c r="BL62" s="337">
        <v>0</v>
      </c>
      <c r="BM62" s="337">
        <v>0</v>
      </c>
      <c r="BN62" s="337">
        <v>0</v>
      </c>
      <c r="BO62" s="337">
        <v>0</v>
      </c>
      <c r="BP62" s="337">
        <v>0</v>
      </c>
      <c r="BQ62" s="337">
        <v>0</v>
      </c>
      <c r="BR62" s="337">
        <v>0</v>
      </c>
      <c r="BS62" s="337">
        <v>0</v>
      </c>
      <c r="BT62" s="337">
        <v>0</v>
      </c>
      <c r="BU62" s="337">
        <v>0</v>
      </c>
      <c r="BV62" s="337">
        <v>0</v>
      </c>
      <c r="BW62" s="337">
        <v>0</v>
      </c>
      <c r="BX62" s="337">
        <v>1</v>
      </c>
      <c r="BY62" s="337">
        <v>0</v>
      </c>
      <c r="BZ62" s="337">
        <v>0</v>
      </c>
      <c r="CA62" s="337">
        <v>0</v>
      </c>
      <c r="CB62" s="337">
        <v>0</v>
      </c>
      <c r="CC62" s="337">
        <v>0</v>
      </c>
      <c r="CD62" s="337">
        <v>0</v>
      </c>
      <c r="CE62" s="337">
        <v>0</v>
      </c>
      <c r="CF62" s="337">
        <v>0</v>
      </c>
      <c r="CG62" s="337">
        <v>0</v>
      </c>
      <c r="CH62" s="71"/>
      <c r="CI62" s="71"/>
      <c r="CJ62" s="71"/>
      <c r="CK62" s="71"/>
      <c r="CL62" s="71"/>
      <c r="CM62" s="71"/>
      <c r="CN62" s="71"/>
      <c r="CO62" s="71"/>
      <c r="CP62" s="71"/>
    </row>
    <row r="63" spans="2:94" ht="12.75">
      <c r="B63" s="167" t="s">
        <v>48</v>
      </c>
      <c r="C63" s="169">
        <f t="shared" si="14"/>
        <v>0</v>
      </c>
      <c r="D63" s="169">
        <f t="shared" si="15"/>
        <v>1</v>
      </c>
      <c r="E63" s="335">
        <v>0</v>
      </c>
      <c r="F63" s="335">
        <v>0</v>
      </c>
      <c r="G63" s="335">
        <v>0</v>
      </c>
      <c r="H63" s="335">
        <v>0</v>
      </c>
      <c r="I63" s="335">
        <v>0</v>
      </c>
      <c r="J63" s="335">
        <v>0</v>
      </c>
      <c r="K63" s="335">
        <v>0</v>
      </c>
      <c r="L63" s="335">
        <v>0</v>
      </c>
      <c r="M63" s="335">
        <v>0</v>
      </c>
      <c r="N63" s="335">
        <v>0</v>
      </c>
      <c r="O63" s="335">
        <v>0</v>
      </c>
      <c r="P63" s="335">
        <v>0</v>
      </c>
      <c r="Q63" s="335">
        <v>0</v>
      </c>
      <c r="R63" s="335">
        <v>1</v>
      </c>
      <c r="S63" s="335">
        <v>0</v>
      </c>
      <c r="T63" s="335">
        <v>0</v>
      </c>
      <c r="U63" s="335">
        <v>0</v>
      </c>
      <c r="V63" s="335">
        <v>0</v>
      </c>
      <c r="W63" s="335">
        <v>0</v>
      </c>
      <c r="X63" s="335">
        <v>0</v>
      </c>
      <c r="Y63" s="335">
        <v>0</v>
      </c>
      <c r="Z63" s="335">
        <v>0</v>
      </c>
      <c r="AA63" s="335"/>
      <c r="AB63" s="335"/>
      <c r="AC63" s="71"/>
      <c r="AE63" s="170" t="s">
        <v>48</v>
      </c>
      <c r="AF63" s="169">
        <f t="shared" si="16"/>
        <v>0</v>
      </c>
      <c r="AG63" s="169">
        <f t="shared" si="17"/>
        <v>1</v>
      </c>
      <c r="AH63" s="335">
        <v>0</v>
      </c>
      <c r="AI63" s="335">
        <v>0</v>
      </c>
      <c r="AJ63" s="335">
        <v>0</v>
      </c>
      <c r="AK63" s="335">
        <v>0</v>
      </c>
      <c r="AL63" s="335">
        <v>0</v>
      </c>
      <c r="AM63" s="335">
        <v>0</v>
      </c>
      <c r="AN63" s="335">
        <v>0</v>
      </c>
      <c r="AO63" s="335">
        <v>0</v>
      </c>
      <c r="AP63" s="335">
        <v>0</v>
      </c>
      <c r="AQ63" s="335">
        <v>0</v>
      </c>
      <c r="AR63" s="335">
        <v>0</v>
      </c>
      <c r="AS63" s="335">
        <v>0</v>
      </c>
      <c r="AT63" s="335">
        <v>0</v>
      </c>
      <c r="AU63" s="335">
        <v>0</v>
      </c>
      <c r="AV63" s="335">
        <v>0</v>
      </c>
      <c r="AW63" s="335">
        <v>0</v>
      </c>
      <c r="AX63" s="335">
        <v>0</v>
      </c>
      <c r="AY63" s="335">
        <v>1</v>
      </c>
      <c r="AZ63" s="335">
        <v>0</v>
      </c>
      <c r="BA63" s="335">
        <v>0</v>
      </c>
      <c r="BB63" s="335">
        <v>0</v>
      </c>
      <c r="BC63" s="335">
        <v>0</v>
      </c>
      <c r="BD63" s="335">
        <v>0</v>
      </c>
      <c r="BE63" s="335">
        <v>0</v>
      </c>
      <c r="BG63" s="171" t="s">
        <v>48</v>
      </c>
      <c r="BH63" s="169">
        <f t="shared" si="18"/>
        <v>0</v>
      </c>
      <c r="BI63" s="169">
        <f t="shared" si="19"/>
        <v>1</v>
      </c>
      <c r="BJ63" s="337">
        <v>0</v>
      </c>
      <c r="BK63" s="337">
        <v>0</v>
      </c>
      <c r="BL63" s="337">
        <v>0</v>
      </c>
      <c r="BM63" s="337">
        <v>0</v>
      </c>
      <c r="BN63" s="337">
        <v>0</v>
      </c>
      <c r="BO63" s="337">
        <v>0</v>
      </c>
      <c r="BP63" s="337">
        <v>0</v>
      </c>
      <c r="BQ63" s="337">
        <v>0</v>
      </c>
      <c r="BR63" s="337">
        <v>0</v>
      </c>
      <c r="BS63" s="337">
        <v>0</v>
      </c>
      <c r="BT63" s="337">
        <v>0</v>
      </c>
      <c r="BU63" s="337">
        <v>0</v>
      </c>
      <c r="BV63" s="337">
        <v>0</v>
      </c>
      <c r="BW63" s="337">
        <v>0</v>
      </c>
      <c r="BX63" s="337">
        <v>0</v>
      </c>
      <c r="BY63" s="337">
        <v>0</v>
      </c>
      <c r="BZ63" s="337">
        <v>0</v>
      </c>
      <c r="CA63" s="337">
        <v>1</v>
      </c>
      <c r="CB63" s="337">
        <v>0</v>
      </c>
      <c r="CC63" s="337">
        <v>0</v>
      </c>
      <c r="CD63" s="337">
        <v>0</v>
      </c>
      <c r="CE63" s="337">
        <v>0</v>
      </c>
      <c r="CF63" s="337">
        <v>0</v>
      </c>
      <c r="CG63" s="337">
        <v>0</v>
      </c>
      <c r="CH63" s="71"/>
      <c r="CI63" s="71"/>
      <c r="CJ63" s="71"/>
      <c r="CK63" s="71"/>
      <c r="CL63" s="71"/>
      <c r="CM63" s="71"/>
      <c r="CN63" s="71"/>
      <c r="CO63" s="71"/>
      <c r="CP63" s="71"/>
    </row>
    <row r="64" spans="2:94" ht="12.75">
      <c r="B64" s="167" t="s">
        <v>47</v>
      </c>
      <c r="C64" s="169">
        <f t="shared" si="14"/>
        <v>0</v>
      </c>
      <c r="D64" s="169">
        <f t="shared" si="15"/>
        <v>0</v>
      </c>
      <c r="E64" s="335">
        <v>0</v>
      </c>
      <c r="F64" s="335">
        <v>0</v>
      </c>
      <c r="G64" s="335">
        <v>0</v>
      </c>
      <c r="H64" s="335">
        <v>0</v>
      </c>
      <c r="I64" s="335">
        <v>0</v>
      </c>
      <c r="J64" s="335">
        <v>0</v>
      </c>
      <c r="K64" s="335">
        <v>0</v>
      </c>
      <c r="L64" s="335">
        <v>0</v>
      </c>
      <c r="M64" s="335">
        <v>0</v>
      </c>
      <c r="N64" s="335">
        <v>0</v>
      </c>
      <c r="O64" s="335">
        <v>0</v>
      </c>
      <c r="P64" s="335">
        <v>0</v>
      </c>
      <c r="Q64" s="335">
        <v>0</v>
      </c>
      <c r="R64" s="335">
        <v>0</v>
      </c>
      <c r="S64" s="335">
        <v>0</v>
      </c>
      <c r="T64" s="335">
        <v>0</v>
      </c>
      <c r="U64" s="335">
        <v>0</v>
      </c>
      <c r="V64" s="335">
        <v>0</v>
      </c>
      <c r="W64" s="335">
        <v>0</v>
      </c>
      <c r="X64" s="335">
        <v>0</v>
      </c>
      <c r="Y64" s="335">
        <v>0</v>
      </c>
      <c r="Z64" s="335">
        <v>0</v>
      </c>
      <c r="AA64" s="335"/>
      <c r="AB64" s="335"/>
      <c r="AC64" s="71"/>
      <c r="AE64" s="170" t="s">
        <v>47</v>
      </c>
      <c r="AF64" s="169">
        <f t="shared" si="16"/>
        <v>0</v>
      </c>
      <c r="AG64" s="169">
        <f t="shared" si="17"/>
        <v>0</v>
      </c>
      <c r="AH64" s="335">
        <v>0</v>
      </c>
      <c r="AI64" s="335">
        <v>0</v>
      </c>
      <c r="AJ64" s="335">
        <v>0</v>
      </c>
      <c r="AK64" s="335">
        <v>0</v>
      </c>
      <c r="AL64" s="335">
        <v>0</v>
      </c>
      <c r="AM64" s="335">
        <v>0</v>
      </c>
      <c r="AN64" s="335">
        <v>0</v>
      </c>
      <c r="AO64" s="335">
        <v>0</v>
      </c>
      <c r="AP64" s="335">
        <v>0</v>
      </c>
      <c r="AQ64" s="335">
        <v>0</v>
      </c>
      <c r="AR64" s="335">
        <v>0</v>
      </c>
      <c r="AS64" s="335">
        <v>0</v>
      </c>
      <c r="AT64" s="335">
        <v>0</v>
      </c>
      <c r="AU64" s="335">
        <v>0</v>
      </c>
      <c r="AV64" s="335">
        <v>0</v>
      </c>
      <c r="AW64" s="335">
        <v>0</v>
      </c>
      <c r="AX64" s="335">
        <v>0</v>
      </c>
      <c r="AY64" s="335">
        <v>0</v>
      </c>
      <c r="AZ64" s="335">
        <v>0</v>
      </c>
      <c r="BA64" s="335">
        <v>0</v>
      </c>
      <c r="BB64" s="335">
        <v>0</v>
      </c>
      <c r="BC64" s="335">
        <v>0</v>
      </c>
      <c r="BD64" s="335">
        <v>0</v>
      </c>
      <c r="BE64" s="335">
        <v>0</v>
      </c>
      <c r="BG64" s="171" t="s">
        <v>47</v>
      </c>
      <c r="BH64" s="169">
        <f t="shared" si="18"/>
        <v>0</v>
      </c>
      <c r="BI64" s="169">
        <f t="shared" si="19"/>
        <v>0</v>
      </c>
      <c r="BJ64" s="337">
        <v>0</v>
      </c>
      <c r="BK64" s="337">
        <v>0</v>
      </c>
      <c r="BL64" s="337">
        <v>0</v>
      </c>
      <c r="BM64" s="337">
        <v>0</v>
      </c>
      <c r="BN64" s="337">
        <v>0</v>
      </c>
      <c r="BO64" s="337">
        <v>0</v>
      </c>
      <c r="BP64" s="337">
        <v>0</v>
      </c>
      <c r="BQ64" s="337">
        <v>0</v>
      </c>
      <c r="BR64" s="337">
        <v>0</v>
      </c>
      <c r="BS64" s="337">
        <v>0</v>
      </c>
      <c r="BT64" s="337">
        <v>0</v>
      </c>
      <c r="BU64" s="337">
        <v>0</v>
      </c>
      <c r="BV64" s="337">
        <v>0</v>
      </c>
      <c r="BW64" s="337">
        <v>0</v>
      </c>
      <c r="BX64" s="337">
        <v>0</v>
      </c>
      <c r="BY64" s="337">
        <v>0</v>
      </c>
      <c r="BZ64" s="337">
        <v>0</v>
      </c>
      <c r="CA64" s="337">
        <v>0</v>
      </c>
      <c r="CB64" s="337">
        <v>0</v>
      </c>
      <c r="CC64" s="337">
        <v>0</v>
      </c>
      <c r="CD64" s="337">
        <v>0</v>
      </c>
      <c r="CE64" s="337">
        <v>0</v>
      </c>
      <c r="CF64" s="337">
        <v>0</v>
      </c>
      <c r="CG64" s="337">
        <v>0</v>
      </c>
      <c r="CH64" s="71"/>
      <c r="CI64" s="71"/>
      <c r="CJ64" s="71"/>
      <c r="CK64" s="71"/>
      <c r="CL64" s="71"/>
      <c r="CM64" s="71"/>
      <c r="CN64" s="71"/>
      <c r="CO64" s="71"/>
      <c r="CP64" s="71"/>
    </row>
    <row r="65" spans="2:94" ht="12.75">
      <c r="B65" s="167" t="s">
        <v>46</v>
      </c>
      <c r="C65" s="169">
        <f t="shared" si="14"/>
        <v>0</v>
      </c>
      <c r="D65" s="169">
        <f t="shared" si="15"/>
        <v>0</v>
      </c>
      <c r="E65" s="335">
        <v>0</v>
      </c>
      <c r="F65" s="335">
        <v>0</v>
      </c>
      <c r="G65" s="335">
        <v>0</v>
      </c>
      <c r="H65" s="335">
        <v>0</v>
      </c>
      <c r="I65" s="335">
        <v>0</v>
      </c>
      <c r="J65" s="335">
        <v>0</v>
      </c>
      <c r="K65" s="335">
        <v>0</v>
      </c>
      <c r="L65" s="335">
        <v>0</v>
      </c>
      <c r="M65" s="335">
        <v>0</v>
      </c>
      <c r="N65" s="335">
        <v>0</v>
      </c>
      <c r="O65" s="335">
        <v>0</v>
      </c>
      <c r="P65" s="335">
        <v>0</v>
      </c>
      <c r="Q65" s="335">
        <v>0</v>
      </c>
      <c r="R65" s="335">
        <v>0</v>
      </c>
      <c r="S65" s="335">
        <v>0</v>
      </c>
      <c r="T65" s="335">
        <v>0</v>
      </c>
      <c r="U65" s="335">
        <v>0</v>
      </c>
      <c r="V65" s="335">
        <v>0</v>
      </c>
      <c r="W65" s="335">
        <v>0</v>
      </c>
      <c r="X65" s="335">
        <v>0</v>
      </c>
      <c r="Y65" s="335">
        <v>0</v>
      </c>
      <c r="Z65" s="335">
        <v>0</v>
      </c>
      <c r="AA65" s="335"/>
      <c r="AB65" s="335"/>
      <c r="AC65" s="71"/>
      <c r="AE65" s="170" t="s">
        <v>46</v>
      </c>
      <c r="AF65" s="169">
        <f t="shared" si="16"/>
        <v>0</v>
      </c>
      <c r="AG65" s="169">
        <f t="shared" si="17"/>
        <v>0</v>
      </c>
      <c r="AH65" s="335">
        <v>0</v>
      </c>
      <c r="AI65" s="335">
        <v>0</v>
      </c>
      <c r="AJ65" s="335">
        <v>0</v>
      </c>
      <c r="AK65" s="335">
        <v>0</v>
      </c>
      <c r="AL65" s="335">
        <v>0</v>
      </c>
      <c r="AM65" s="335">
        <v>0</v>
      </c>
      <c r="AN65" s="335">
        <v>0</v>
      </c>
      <c r="AO65" s="335">
        <v>0</v>
      </c>
      <c r="AP65" s="335">
        <v>0</v>
      </c>
      <c r="AQ65" s="335">
        <v>0</v>
      </c>
      <c r="AR65" s="335">
        <v>0</v>
      </c>
      <c r="AS65" s="335">
        <v>0</v>
      </c>
      <c r="AT65" s="335">
        <v>0</v>
      </c>
      <c r="AU65" s="335">
        <v>0</v>
      </c>
      <c r="AV65" s="335">
        <v>0</v>
      </c>
      <c r="AW65" s="335">
        <v>0</v>
      </c>
      <c r="AX65" s="335">
        <v>0</v>
      </c>
      <c r="AY65" s="335">
        <v>0</v>
      </c>
      <c r="AZ65" s="335">
        <v>0</v>
      </c>
      <c r="BA65" s="335">
        <v>0</v>
      </c>
      <c r="BB65" s="335">
        <v>0</v>
      </c>
      <c r="BC65" s="335">
        <v>0</v>
      </c>
      <c r="BD65" s="335">
        <v>0</v>
      </c>
      <c r="BE65" s="335">
        <v>0</v>
      </c>
      <c r="BG65" s="171" t="s">
        <v>46</v>
      </c>
      <c r="BH65" s="169">
        <f t="shared" si="18"/>
        <v>0</v>
      </c>
      <c r="BI65" s="169">
        <f t="shared" si="19"/>
        <v>0</v>
      </c>
      <c r="BJ65" s="337">
        <v>0</v>
      </c>
      <c r="BK65" s="337">
        <v>0</v>
      </c>
      <c r="BL65" s="337">
        <v>0</v>
      </c>
      <c r="BM65" s="337">
        <v>0</v>
      </c>
      <c r="BN65" s="337">
        <v>0</v>
      </c>
      <c r="BO65" s="337">
        <v>0</v>
      </c>
      <c r="BP65" s="337">
        <v>0</v>
      </c>
      <c r="BQ65" s="337">
        <v>0</v>
      </c>
      <c r="BR65" s="337">
        <v>0</v>
      </c>
      <c r="BS65" s="337">
        <v>0</v>
      </c>
      <c r="BT65" s="337">
        <v>0</v>
      </c>
      <c r="BU65" s="337">
        <v>0</v>
      </c>
      <c r="BV65" s="337">
        <v>0</v>
      </c>
      <c r="BW65" s="337">
        <v>0</v>
      </c>
      <c r="BX65" s="337">
        <v>0</v>
      </c>
      <c r="BY65" s="337">
        <v>0</v>
      </c>
      <c r="BZ65" s="337">
        <v>0</v>
      </c>
      <c r="CA65" s="337">
        <v>0</v>
      </c>
      <c r="CB65" s="337">
        <v>0</v>
      </c>
      <c r="CC65" s="337">
        <v>0</v>
      </c>
      <c r="CD65" s="337">
        <v>0</v>
      </c>
      <c r="CE65" s="337">
        <v>0</v>
      </c>
      <c r="CF65" s="337">
        <v>0</v>
      </c>
      <c r="CG65" s="337">
        <v>0</v>
      </c>
      <c r="CH65" s="71"/>
      <c r="CI65" s="71"/>
      <c r="CJ65" s="71"/>
      <c r="CK65" s="71"/>
      <c r="CL65" s="71"/>
      <c r="CM65" s="71"/>
      <c r="CN65" s="71"/>
      <c r="CO65" s="71"/>
      <c r="CP65" s="71"/>
    </row>
    <row r="66" spans="2:94" ht="12.75">
      <c r="B66" s="167" t="s">
        <v>45</v>
      </c>
      <c r="C66" s="169">
        <f t="shared" si="14"/>
        <v>0</v>
      </c>
      <c r="D66" s="169">
        <f t="shared" si="15"/>
        <v>0</v>
      </c>
      <c r="E66" s="335">
        <v>0</v>
      </c>
      <c r="F66" s="335">
        <v>0</v>
      </c>
      <c r="G66" s="335">
        <v>0</v>
      </c>
      <c r="H66" s="335">
        <v>0</v>
      </c>
      <c r="I66" s="335">
        <v>0</v>
      </c>
      <c r="J66" s="335">
        <v>0</v>
      </c>
      <c r="K66" s="335">
        <v>0</v>
      </c>
      <c r="L66" s="335">
        <v>0</v>
      </c>
      <c r="M66" s="335">
        <v>0</v>
      </c>
      <c r="N66" s="335">
        <v>0</v>
      </c>
      <c r="O66" s="335">
        <v>0</v>
      </c>
      <c r="P66" s="335">
        <v>0</v>
      </c>
      <c r="Q66" s="335">
        <v>0</v>
      </c>
      <c r="R66" s="335">
        <v>0</v>
      </c>
      <c r="S66" s="335">
        <v>0</v>
      </c>
      <c r="T66" s="335">
        <v>0</v>
      </c>
      <c r="U66" s="335">
        <v>0</v>
      </c>
      <c r="V66" s="335">
        <v>0</v>
      </c>
      <c r="W66" s="335">
        <v>0</v>
      </c>
      <c r="X66" s="335">
        <v>0</v>
      </c>
      <c r="Y66" s="335">
        <v>0</v>
      </c>
      <c r="Z66" s="335">
        <v>0</v>
      </c>
      <c r="AA66" s="335"/>
      <c r="AB66" s="335"/>
      <c r="AC66" s="71"/>
      <c r="AE66" s="170" t="s">
        <v>45</v>
      </c>
      <c r="AF66" s="169">
        <f t="shared" si="16"/>
        <v>0</v>
      </c>
      <c r="AG66" s="169">
        <f t="shared" si="17"/>
        <v>0</v>
      </c>
      <c r="AH66" s="335">
        <v>0</v>
      </c>
      <c r="AI66" s="335">
        <v>0</v>
      </c>
      <c r="AJ66" s="335">
        <v>0</v>
      </c>
      <c r="AK66" s="335">
        <v>0</v>
      </c>
      <c r="AL66" s="335">
        <v>0</v>
      </c>
      <c r="AM66" s="335">
        <v>0</v>
      </c>
      <c r="AN66" s="335">
        <v>0</v>
      </c>
      <c r="AO66" s="335">
        <v>0</v>
      </c>
      <c r="AP66" s="335">
        <v>0</v>
      </c>
      <c r="AQ66" s="335">
        <v>0</v>
      </c>
      <c r="AR66" s="335">
        <v>0</v>
      </c>
      <c r="AS66" s="335">
        <v>0</v>
      </c>
      <c r="AT66" s="335">
        <v>0</v>
      </c>
      <c r="AU66" s="335">
        <v>0</v>
      </c>
      <c r="AV66" s="335">
        <v>0</v>
      </c>
      <c r="AW66" s="335">
        <v>0</v>
      </c>
      <c r="AX66" s="335">
        <v>0</v>
      </c>
      <c r="AY66" s="335">
        <v>0</v>
      </c>
      <c r="AZ66" s="335">
        <v>0</v>
      </c>
      <c r="BA66" s="335">
        <v>0</v>
      </c>
      <c r="BB66" s="335">
        <v>0</v>
      </c>
      <c r="BC66" s="335">
        <v>0</v>
      </c>
      <c r="BD66" s="335">
        <v>0</v>
      </c>
      <c r="BE66" s="335">
        <v>0</v>
      </c>
      <c r="BG66" s="171" t="s">
        <v>45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7">
        <v>0</v>
      </c>
      <c r="BK66" s="337">
        <v>0</v>
      </c>
      <c r="BL66" s="337">
        <v>0</v>
      </c>
      <c r="BM66" s="337">
        <v>0</v>
      </c>
      <c r="BN66" s="337">
        <v>0</v>
      </c>
      <c r="BO66" s="337">
        <v>0</v>
      </c>
      <c r="BP66" s="337">
        <v>0</v>
      </c>
      <c r="BQ66" s="337">
        <v>0</v>
      </c>
      <c r="BR66" s="337">
        <v>0</v>
      </c>
      <c r="BS66" s="337">
        <v>0</v>
      </c>
      <c r="BT66" s="337">
        <v>0</v>
      </c>
      <c r="BU66" s="337">
        <v>0</v>
      </c>
      <c r="BV66" s="337">
        <v>0</v>
      </c>
      <c r="BW66" s="337">
        <v>0</v>
      </c>
      <c r="BX66" s="337">
        <v>0</v>
      </c>
      <c r="BY66" s="337">
        <v>0</v>
      </c>
      <c r="BZ66" s="337">
        <v>0</v>
      </c>
      <c r="CA66" s="337">
        <v>0</v>
      </c>
      <c r="CB66" s="337">
        <v>0</v>
      </c>
      <c r="CC66" s="337">
        <v>0</v>
      </c>
      <c r="CD66" s="337">
        <v>0</v>
      </c>
      <c r="CE66" s="337">
        <v>0</v>
      </c>
      <c r="CF66" s="337">
        <v>0</v>
      </c>
      <c r="CG66" s="337">
        <v>0</v>
      </c>
      <c r="CH66" s="71"/>
      <c r="CI66" s="71"/>
      <c r="CJ66" s="71"/>
      <c r="CK66" s="71"/>
      <c r="CL66" s="71"/>
      <c r="CM66" s="71"/>
      <c r="CN66" s="71"/>
      <c r="CO66" s="71"/>
      <c r="CP66" s="71"/>
    </row>
    <row r="67" spans="2:94" ht="12.75">
      <c r="B67" s="167" t="s">
        <v>44</v>
      </c>
      <c r="C67" s="169">
        <f t="shared" si="14"/>
        <v>0</v>
      </c>
      <c r="D67" s="169">
        <f t="shared" si="15"/>
        <v>0</v>
      </c>
      <c r="E67" s="335">
        <v>0</v>
      </c>
      <c r="F67" s="335">
        <v>0</v>
      </c>
      <c r="G67" s="335">
        <v>0</v>
      </c>
      <c r="H67" s="335">
        <v>0</v>
      </c>
      <c r="I67" s="335">
        <v>0</v>
      </c>
      <c r="J67" s="335">
        <v>0</v>
      </c>
      <c r="K67" s="335">
        <v>0</v>
      </c>
      <c r="L67" s="335">
        <v>0</v>
      </c>
      <c r="M67" s="335">
        <v>0</v>
      </c>
      <c r="N67" s="335">
        <v>0</v>
      </c>
      <c r="O67" s="335">
        <v>0</v>
      </c>
      <c r="P67" s="335">
        <v>0</v>
      </c>
      <c r="Q67" s="335">
        <v>0</v>
      </c>
      <c r="R67" s="335">
        <v>0</v>
      </c>
      <c r="S67" s="335">
        <v>0</v>
      </c>
      <c r="T67" s="335">
        <v>0</v>
      </c>
      <c r="U67" s="335">
        <v>0</v>
      </c>
      <c r="V67" s="335">
        <v>0</v>
      </c>
      <c r="W67" s="335">
        <v>0</v>
      </c>
      <c r="X67" s="335">
        <v>0</v>
      </c>
      <c r="Y67" s="335">
        <v>0</v>
      </c>
      <c r="Z67" s="335">
        <v>0</v>
      </c>
      <c r="AA67" s="335"/>
      <c r="AB67" s="335"/>
      <c r="AC67" s="71"/>
      <c r="AE67" s="170" t="s">
        <v>44</v>
      </c>
      <c r="AF67" s="169">
        <f t="shared" si="16"/>
        <v>0</v>
      </c>
      <c r="AG67" s="169">
        <f t="shared" si="17"/>
        <v>0</v>
      </c>
      <c r="AH67" s="335">
        <v>0</v>
      </c>
      <c r="AI67" s="335">
        <v>0</v>
      </c>
      <c r="AJ67" s="335">
        <v>0</v>
      </c>
      <c r="AK67" s="335">
        <v>0</v>
      </c>
      <c r="AL67" s="335">
        <v>0</v>
      </c>
      <c r="AM67" s="335">
        <v>0</v>
      </c>
      <c r="AN67" s="335">
        <v>0</v>
      </c>
      <c r="AO67" s="335">
        <v>0</v>
      </c>
      <c r="AP67" s="335">
        <v>0</v>
      </c>
      <c r="AQ67" s="335">
        <v>0</v>
      </c>
      <c r="AR67" s="335">
        <v>0</v>
      </c>
      <c r="AS67" s="335">
        <v>0</v>
      </c>
      <c r="AT67" s="335">
        <v>0</v>
      </c>
      <c r="AU67" s="335">
        <v>0</v>
      </c>
      <c r="AV67" s="335">
        <v>0</v>
      </c>
      <c r="AW67" s="335">
        <v>0</v>
      </c>
      <c r="AX67" s="335">
        <v>0</v>
      </c>
      <c r="AY67" s="335">
        <v>0</v>
      </c>
      <c r="AZ67" s="335">
        <v>0</v>
      </c>
      <c r="BA67" s="335">
        <v>0</v>
      </c>
      <c r="BB67" s="335">
        <v>0</v>
      </c>
      <c r="BC67" s="335">
        <v>0</v>
      </c>
      <c r="BD67" s="335">
        <v>0</v>
      </c>
      <c r="BE67" s="335">
        <v>0</v>
      </c>
      <c r="BG67" s="171" t="s">
        <v>44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7">
        <v>0</v>
      </c>
      <c r="BK67" s="337">
        <v>0</v>
      </c>
      <c r="BL67" s="337">
        <v>0</v>
      </c>
      <c r="BM67" s="337">
        <v>0</v>
      </c>
      <c r="BN67" s="337">
        <v>0</v>
      </c>
      <c r="BO67" s="337">
        <v>0</v>
      </c>
      <c r="BP67" s="337">
        <v>0</v>
      </c>
      <c r="BQ67" s="337">
        <v>0</v>
      </c>
      <c r="BR67" s="337">
        <v>0</v>
      </c>
      <c r="BS67" s="337">
        <v>0</v>
      </c>
      <c r="BT67" s="337">
        <v>0</v>
      </c>
      <c r="BU67" s="337">
        <v>0</v>
      </c>
      <c r="BV67" s="337">
        <v>0</v>
      </c>
      <c r="BW67" s="337">
        <v>0</v>
      </c>
      <c r="BX67" s="337">
        <v>0</v>
      </c>
      <c r="BY67" s="337">
        <v>0</v>
      </c>
      <c r="BZ67" s="337">
        <v>0</v>
      </c>
      <c r="CA67" s="337">
        <v>0</v>
      </c>
      <c r="CB67" s="337">
        <v>0</v>
      </c>
      <c r="CC67" s="337">
        <v>0</v>
      </c>
      <c r="CD67" s="337">
        <v>0</v>
      </c>
      <c r="CE67" s="337">
        <v>0</v>
      </c>
      <c r="CF67" s="337">
        <v>0</v>
      </c>
      <c r="CG67" s="337">
        <v>0</v>
      </c>
      <c r="CH67" s="71"/>
      <c r="CI67" s="71"/>
      <c r="CJ67" s="71"/>
      <c r="CK67" s="71"/>
      <c r="CL67" s="71"/>
      <c r="CM67" s="71"/>
      <c r="CN67" s="71"/>
      <c r="CO67" s="71"/>
      <c r="CP67" s="71"/>
    </row>
    <row r="68" spans="2:94" ht="12.75">
      <c r="B68" s="167" t="s">
        <v>43</v>
      </c>
      <c r="C68" s="169">
        <f t="shared" si="14"/>
        <v>0</v>
      </c>
      <c r="D68" s="169">
        <f t="shared" si="15"/>
        <v>0</v>
      </c>
      <c r="E68" s="335">
        <v>0</v>
      </c>
      <c r="F68" s="335">
        <v>0</v>
      </c>
      <c r="G68" s="335">
        <v>0</v>
      </c>
      <c r="H68" s="335">
        <v>0</v>
      </c>
      <c r="I68" s="335">
        <v>0</v>
      </c>
      <c r="J68" s="335">
        <v>0</v>
      </c>
      <c r="K68" s="335">
        <v>0</v>
      </c>
      <c r="L68" s="335">
        <v>0</v>
      </c>
      <c r="M68" s="335">
        <v>0</v>
      </c>
      <c r="N68" s="335">
        <v>0</v>
      </c>
      <c r="O68" s="335">
        <v>0</v>
      </c>
      <c r="P68" s="335">
        <v>0</v>
      </c>
      <c r="Q68" s="335">
        <v>0</v>
      </c>
      <c r="R68" s="335">
        <v>0</v>
      </c>
      <c r="S68" s="335">
        <v>0</v>
      </c>
      <c r="T68" s="335">
        <v>0</v>
      </c>
      <c r="U68" s="335">
        <v>0</v>
      </c>
      <c r="V68" s="335">
        <v>0</v>
      </c>
      <c r="W68" s="335">
        <v>0</v>
      </c>
      <c r="X68" s="335">
        <v>0</v>
      </c>
      <c r="Y68" s="335">
        <v>0</v>
      </c>
      <c r="Z68" s="335">
        <v>0</v>
      </c>
      <c r="AA68" s="335"/>
      <c r="AB68" s="335"/>
      <c r="AC68" s="71"/>
      <c r="AE68" s="170" t="s">
        <v>43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5">
        <v>0</v>
      </c>
      <c r="AI68" s="335">
        <v>0</v>
      </c>
      <c r="AJ68" s="335">
        <v>0</v>
      </c>
      <c r="AK68" s="335">
        <v>0</v>
      </c>
      <c r="AL68" s="335">
        <v>0</v>
      </c>
      <c r="AM68" s="335">
        <v>0</v>
      </c>
      <c r="AN68" s="335">
        <v>0</v>
      </c>
      <c r="AO68" s="335">
        <v>0</v>
      </c>
      <c r="AP68" s="335">
        <v>0</v>
      </c>
      <c r="AQ68" s="335">
        <v>0</v>
      </c>
      <c r="AR68" s="335">
        <v>0</v>
      </c>
      <c r="AS68" s="335">
        <v>0</v>
      </c>
      <c r="AT68" s="335">
        <v>0</v>
      </c>
      <c r="AU68" s="335">
        <v>0</v>
      </c>
      <c r="AV68" s="335">
        <v>0</v>
      </c>
      <c r="AW68" s="335">
        <v>0</v>
      </c>
      <c r="AX68" s="335">
        <v>0</v>
      </c>
      <c r="AY68" s="335">
        <v>0</v>
      </c>
      <c r="AZ68" s="335">
        <v>0</v>
      </c>
      <c r="BA68" s="335">
        <v>0</v>
      </c>
      <c r="BB68" s="335">
        <v>0</v>
      </c>
      <c r="BC68" s="335">
        <v>0</v>
      </c>
      <c r="BD68" s="335">
        <v>0</v>
      </c>
      <c r="BE68" s="335">
        <v>0</v>
      </c>
      <c r="BG68" s="171" t="s">
        <v>43</v>
      </c>
      <c r="BH68" s="172">
        <v>0</v>
      </c>
      <c r="BI68" s="172">
        <v>0</v>
      </c>
      <c r="BJ68" s="337">
        <v>0</v>
      </c>
      <c r="BK68" s="337">
        <v>0</v>
      </c>
      <c r="BL68" s="337">
        <v>0</v>
      </c>
      <c r="BM68" s="337">
        <v>0</v>
      </c>
      <c r="BN68" s="337">
        <v>0</v>
      </c>
      <c r="BO68" s="337">
        <v>0</v>
      </c>
      <c r="BP68" s="337">
        <v>0</v>
      </c>
      <c r="BQ68" s="337">
        <v>0</v>
      </c>
      <c r="BR68" s="337">
        <v>0</v>
      </c>
      <c r="BS68" s="337">
        <v>0</v>
      </c>
      <c r="BT68" s="337">
        <v>0</v>
      </c>
      <c r="BU68" s="337">
        <v>0</v>
      </c>
      <c r="BV68" s="337">
        <v>0</v>
      </c>
      <c r="BW68" s="337">
        <v>0</v>
      </c>
      <c r="BX68" s="337">
        <v>0</v>
      </c>
      <c r="BY68" s="337">
        <v>0</v>
      </c>
      <c r="BZ68" s="337">
        <v>0</v>
      </c>
      <c r="CA68" s="337">
        <v>0</v>
      </c>
      <c r="CB68" s="337">
        <v>0</v>
      </c>
      <c r="CC68" s="337">
        <v>0</v>
      </c>
      <c r="CD68" s="337">
        <v>0</v>
      </c>
      <c r="CE68" s="337">
        <v>0</v>
      </c>
      <c r="CF68" s="337">
        <v>0</v>
      </c>
      <c r="CG68" s="337">
        <v>0</v>
      </c>
      <c r="CH68" s="71"/>
      <c r="CI68" s="71"/>
      <c r="CJ68" s="71"/>
      <c r="CK68" s="71"/>
      <c r="CL68" s="71"/>
      <c r="CM68" s="71"/>
      <c r="CN68" s="71"/>
      <c r="CO68" s="71"/>
      <c r="CP68" s="71"/>
    </row>
    <row r="69" spans="2:94" ht="12.75">
      <c r="B69" s="71"/>
      <c r="C69" s="173"/>
      <c r="D69" s="173"/>
      <c r="E69" s="269"/>
      <c r="F69" s="269"/>
      <c r="G69" s="269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9"/>
      <c r="AI69" s="269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9"/>
      <c r="BK69" s="269"/>
      <c r="BL69" s="269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</row>
    <row r="70" spans="2:94" ht="12.75">
      <c r="B70" s="71"/>
      <c r="C70" s="173"/>
      <c r="D70" s="1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</row>
    <row r="71" spans="2:94" ht="12.75">
      <c r="B71" s="71"/>
      <c r="C71" s="284"/>
      <c r="D71" s="284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4"/>
      <c r="AG71" s="284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3"/>
      <c r="BH71" s="284"/>
      <c r="BI71" s="284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</row>
    <row r="72" spans="2:94" ht="12.75">
      <c r="B72" s="71"/>
      <c r="C72" s="173"/>
      <c r="D72" s="1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</row>
    <row r="73" spans="2:94" ht="12.75">
      <c r="B73" s="71"/>
      <c r="C73" s="173"/>
      <c r="D73" s="173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</row>
    <row r="74" spans="2:94" ht="12.75">
      <c r="B74" s="71"/>
      <c r="C74" s="173"/>
      <c r="D74" s="1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</row>
    <row r="75" spans="2:94" ht="12.75">
      <c r="B75" s="71"/>
      <c r="C75" s="173"/>
      <c r="D75" s="173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</row>
    <row r="76" spans="2:94" ht="12.75">
      <c r="B76" s="71"/>
      <c r="C76" s="173"/>
      <c r="D76" s="173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</row>
    <row r="77" spans="2:94" ht="12.75">
      <c r="B77" s="71"/>
      <c r="C77" s="173"/>
      <c r="D77" s="173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</row>
    <row r="78" spans="2:94" ht="12.75">
      <c r="B78" s="71"/>
      <c r="C78" s="173"/>
      <c r="D78" s="173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</row>
    <row r="79" spans="2:94" ht="12.75">
      <c r="B79" s="71"/>
      <c r="C79" s="173"/>
      <c r="D79" s="173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</row>
    <row r="80" spans="2:94" ht="12.75">
      <c r="B80" s="71"/>
      <c r="C80" s="173"/>
      <c r="D80" s="173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</row>
    <row r="81" spans="2:94" ht="12.75">
      <c r="B81" s="71"/>
      <c r="C81" s="173"/>
      <c r="D81" s="173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</row>
    <row r="82" spans="2:94" ht="12.75">
      <c r="B82" s="71"/>
      <c r="C82" s="173"/>
      <c r="D82" s="173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</row>
    <row r="83" spans="2:94" ht="12.75">
      <c r="B83" s="71"/>
      <c r="C83" s="173"/>
      <c r="D83" s="1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</row>
    <row r="84" spans="2:94" ht="12.75">
      <c r="B84" s="71"/>
      <c r="C84" s="173"/>
      <c r="D84" s="173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</row>
    <row r="85" spans="2:94" ht="12.75">
      <c r="B85" s="71"/>
      <c r="C85" s="173"/>
      <c r="D85" s="1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</row>
    <row r="86" spans="2:94" ht="12.75">
      <c r="B86" s="71"/>
      <c r="C86" s="173"/>
      <c r="D86" s="173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</row>
    <row r="87" spans="2:94" ht="12.75">
      <c r="B87" s="71"/>
      <c r="C87" s="173"/>
      <c r="D87" s="1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</row>
    <row r="88" spans="2:94" ht="12.75">
      <c r="B88" s="71"/>
      <c r="C88" s="173"/>
      <c r="D88" s="173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</row>
    <row r="89" spans="2:94" ht="12.75">
      <c r="B89" s="71"/>
      <c r="C89" s="173"/>
      <c r="D89" s="1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</row>
    <row r="90" spans="2:94" ht="12.75">
      <c r="B90" s="71"/>
      <c r="C90" s="173"/>
      <c r="D90" s="173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</row>
    <row r="91" spans="2:94" ht="12.75">
      <c r="B91" s="71"/>
      <c r="C91" s="173"/>
      <c r="D91" s="1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</row>
    <row r="92" spans="2:94" ht="12.75">
      <c r="B92" s="71"/>
      <c r="C92" s="173"/>
      <c r="D92" s="173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</row>
    <row r="93" spans="2:94" ht="12.75">
      <c r="B93" s="71"/>
      <c r="C93" s="173"/>
      <c r="D93" s="173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</row>
    <row r="94" spans="2:94" ht="12.75">
      <c r="B94" s="71"/>
      <c r="C94" s="173"/>
      <c r="D94" s="173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</row>
    <row r="95" spans="2:94" ht="12.75">
      <c r="B95" s="71"/>
      <c r="C95" s="173"/>
      <c r="D95" s="17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</row>
    <row r="96" spans="2:94" ht="12.75">
      <c r="B96" s="71"/>
      <c r="C96" s="173"/>
      <c r="D96" s="173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</row>
    <row r="97" spans="2:94" ht="12.75">
      <c r="B97" s="71"/>
      <c r="C97" s="173"/>
      <c r="D97" s="173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</row>
    <row r="98" spans="2:94" ht="12.75">
      <c r="B98" s="71"/>
      <c r="C98" s="173"/>
      <c r="D98" s="173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</row>
    <row r="99" spans="2:94" ht="12.75">
      <c r="B99" s="71"/>
      <c r="C99" s="173"/>
      <c r="D99" s="173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</row>
    <row r="100" spans="2:94" ht="12.75">
      <c r="B100" s="71"/>
      <c r="C100" s="173"/>
      <c r="D100" s="1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</row>
    <row r="101" spans="2:94" ht="12.75">
      <c r="B101" s="71"/>
      <c r="C101" s="173"/>
      <c r="D101" s="173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</row>
    <row r="102" spans="2:94" ht="12.75">
      <c r="B102" s="71"/>
      <c r="C102" s="173"/>
      <c r="D102" s="1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</row>
    <row r="103" spans="2:94" ht="12.75">
      <c r="B103" s="71"/>
      <c r="C103" s="173"/>
      <c r="D103" s="173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</row>
    <row r="104" spans="2:94" ht="12.75">
      <c r="B104" s="71"/>
      <c r="C104" s="173"/>
      <c r="D104" s="1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</row>
    <row r="105" spans="2:94" ht="12.75">
      <c r="B105" s="71"/>
      <c r="C105" s="173"/>
      <c r="D105" s="173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</row>
    <row r="106" spans="2:94" ht="12.75">
      <c r="B106" s="71"/>
      <c r="C106" s="173"/>
      <c r="D106" s="1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</row>
    <row r="107" spans="2:94" ht="12.75">
      <c r="B107" s="71"/>
      <c r="C107" s="173"/>
      <c r="D107" s="173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</row>
    <row r="108" spans="2:94" ht="12.75">
      <c r="B108" s="71"/>
      <c r="C108" s="173"/>
      <c r="D108" s="1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</row>
    <row r="109" spans="2:94" ht="12.75">
      <c r="B109" s="71"/>
      <c r="C109" s="173"/>
      <c r="D109" s="173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</row>
    <row r="110" spans="2:94" ht="12.75">
      <c r="B110" s="71"/>
      <c r="C110" s="173"/>
      <c r="D110" s="173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</row>
    <row r="111" spans="2:94" ht="12.75">
      <c r="B111" s="71"/>
      <c r="C111" s="173"/>
      <c r="D111" s="173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</row>
    <row r="112" spans="2:94" ht="12.75">
      <c r="B112" s="71"/>
      <c r="C112" s="173"/>
      <c r="D112" s="173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</row>
    <row r="113" spans="2:94" ht="12.75">
      <c r="B113" s="71"/>
      <c r="C113" s="173"/>
      <c r="D113" s="173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</row>
    <row r="114" spans="2:94" ht="12.75">
      <c r="B114" s="71"/>
      <c r="C114" s="173"/>
      <c r="D114" s="173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</row>
    <row r="115" spans="2:94" ht="12.75">
      <c r="B115" s="71"/>
      <c r="C115" s="173"/>
      <c r="D115" s="173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</row>
    <row r="116" spans="2:94" ht="12.75">
      <c r="B116" s="71"/>
      <c r="C116" s="173"/>
      <c r="D116" s="1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</row>
    <row r="117" spans="2:94" ht="12.75">
      <c r="B117" s="71"/>
      <c r="C117" s="173"/>
      <c r="D117" s="1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</row>
    <row r="118" spans="2:94" ht="12.75">
      <c r="B118" s="71"/>
      <c r="C118" s="173"/>
      <c r="D118" s="173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</row>
    <row r="119" spans="2:94" ht="12.75">
      <c r="B119" s="71"/>
      <c r="C119" s="173"/>
      <c r="D119" s="1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</row>
    <row r="120" spans="2:94" ht="12.75">
      <c r="B120" s="71"/>
      <c r="C120" s="173"/>
      <c r="D120" s="173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</row>
    <row r="121" spans="2:94" ht="12.75">
      <c r="B121" s="71"/>
      <c r="C121" s="173"/>
      <c r="D121" s="1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</row>
    <row r="122" spans="2:94" ht="12.75">
      <c r="B122" s="71"/>
      <c r="C122" s="173"/>
      <c r="D122" s="173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</row>
    <row r="123" spans="2:94" ht="12.75">
      <c r="B123" s="71"/>
      <c r="C123" s="173"/>
      <c r="D123" s="1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</row>
    <row r="124" spans="2:94" ht="12.75">
      <c r="B124" s="71"/>
      <c r="C124" s="173"/>
      <c r="D124" s="173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</row>
    <row r="125" spans="2:94" ht="12.75">
      <c r="B125" s="71"/>
      <c r="C125" s="173"/>
      <c r="D125" s="1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</row>
    <row r="126" spans="2:94" ht="12.75">
      <c r="B126" s="71"/>
      <c r="C126" s="173"/>
      <c r="D126" s="173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</row>
    <row r="127" spans="2:94" ht="12.75">
      <c r="B127" s="71"/>
      <c r="C127" s="173"/>
      <c r="D127" s="173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</row>
    <row r="128" spans="2:94" ht="12.75">
      <c r="B128" s="71"/>
      <c r="C128" s="173"/>
      <c r="D128" s="173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</row>
    <row r="129" spans="2:94" ht="12.75">
      <c r="B129" s="71"/>
      <c r="C129" s="173"/>
      <c r="D129" s="173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</row>
    <row r="130" spans="2:94" ht="12.75">
      <c r="B130" s="71"/>
      <c r="C130" s="173"/>
      <c r="D130" s="173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</row>
    <row r="131" spans="2:94" ht="12.75">
      <c r="B131" s="71"/>
      <c r="C131" s="173"/>
      <c r="D131" s="173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</row>
    <row r="132" spans="2:94" ht="12.75">
      <c r="B132" s="71"/>
      <c r="C132" s="173"/>
      <c r="D132" s="173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</row>
    <row r="133" spans="2:94" ht="12.75">
      <c r="B133" s="71"/>
      <c r="C133" s="173"/>
      <c r="D133" s="173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</row>
    <row r="134" spans="2:94" ht="12.75">
      <c r="B134" s="71"/>
      <c r="C134" s="173"/>
      <c r="D134" s="1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</row>
    <row r="135" spans="2:94" ht="12.75">
      <c r="B135" s="71"/>
      <c r="C135" s="173"/>
      <c r="D135" s="173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</row>
    <row r="136" spans="2:94" ht="12.75">
      <c r="B136" s="71"/>
      <c r="C136" s="173"/>
      <c r="D136" s="1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</row>
    <row r="137" spans="2:94" ht="12.75">
      <c r="B137" s="71"/>
      <c r="C137" s="173"/>
      <c r="D137" s="173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</row>
    <row r="138" spans="2:94" ht="12.75">
      <c r="B138" s="71"/>
      <c r="C138" s="173"/>
      <c r="D138" s="1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</row>
    <row r="139" spans="2:94" ht="12.75">
      <c r="B139" s="71"/>
      <c r="C139" s="173"/>
      <c r="D139" s="17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</row>
    <row r="140" spans="2:94" ht="12.75">
      <c r="B140" s="71"/>
      <c r="C140" s="173"/>
      <c r="D140" s="1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</row>
    <row r="141" spans="2:94" ht="12.75">
      <c r="B141" s="71"/>
      <c r="C141" s="173"/>
      <c r="D141" s="173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</row>
    <row r="142" spans="2:94" ht="12.75">
      <c r="B142" s="71"/>
      <c r="C142" s="173"/>
      <c r="D142" s="1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</row>
    <row r="143" spans="2:94" ht="12.75">
      <c r="B143" s="71"/>
      <c r="C143" s="173"/>
      <c r="D143" s="173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</row>
    <row r="144" spans="2:94" ht="12.75">
      <c r="B144" s="71"/>
      <c r="C144" s="173"/>
      <c r="D144" s="173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</row>
    <row r="145" spans="2:94" ht="12.75">
      <c r="B145" s="71"/>
      <c r="C145" s="173"/>
      <c r="D145" s="173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</row>
    <row r="146" spans="2:94" ht="12.75">
      <c r="B146" s="71"/>
      <c r="C146" s="173"/>
      <c r="D146" s="173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</row>
    <row r="147" spans="2:94" ht="12.75">
      <c r="B147" s="71"/>
      <c r="C147" s="173"/>
      <c r="D147" s="173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</row>
    <row r="148" spans="2:94" ht="12.75">
      <c r="B148" s="71"/>
      <c r="C148" s="173"/>
      <c r="D148" s="173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</row>
    <row r="149" spans="2:94" ht="12.75">
      <c r="B149" s="71"/>
      <c r="C149" s="173"/>
      <c r="D149" s="173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</row>
    <row r="150" spans="2:94" ht="12.75">
      <c r="B150" s="71"/>
      <c r="C150" s="173"/>
      <c r="D150" s="1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</row>
    <row r="151" spans="2:94" ht="12.75">
      <c r="B151" s="71"/>
      <c r="C151" s="173"/>
      <c r="D151" s="1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</row>
    <row r="152" spans="2:94" ht="12.75">
      <c r="B152" s="71"/>
      <c r="C152" s="173"/>
      <c r="D152" s="1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</row>
    <row r="153" spans="2:94" ht="12.75">
      <c r="B153" s="71"/>
      <c r="C153" s="173"/>
      <c r="D153" s="1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</row>
    <row r="154" spans="2:94" ht="12.75">
      <c r="B154" s="71"/>
      <c r="C154" s="173"/>
      <c r="D154" s="173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</row>
    <row r="155" spans="2:94" ht="12.75">
      <c r="B155" s="71"/>
      <c r="C155" s="173"/>
      <c r="D155" s="1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</row>
    <row r="156" spans="2:94" ht="12.75">
      <c r="B156" s="71"/>
      <c r="C156" s="173"/>
      <c r="D156" s="173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</row>
    <row r="157" spans="2:94" ht="12.75">
      <c r="B157" s="71"/>
      <c r="C157" s="173"/>
      <c r="D157" s="1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</row>
    <row r="158" spans="2:94" ht="12.75">
      <c r="B158" s="71"/>
      <c r="C158" s="173"/>
      <c r="D158" s="173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</row>
    <row r="159" spans="2:94" ht="12.75">
      <c r="B159" s="71"/>
      <c r="C159" s="173"/>
      <c r="D159" s="1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</row>
    <row r="160" spans="2:94" ht="12.75">
      <c r="B160" s="71"/>
      <c r="C160" s="173"/>
      <c r="D160" s="173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</row>
    <row r="161" spans="2:94" ht="12.75">
      <c r="B161" s="71"/>
      <c r="C161" s="173"/>
      <c r="D161" s="173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</row>
    <row r="162" spans="2:94" ht="12.75">
      <c r="B162" s="71"/>
      <c r="C162" s="173"/>
      <c r="D162" s="173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</row>
    <row r="163" spans="2:94" ht="12.75">
      <c r="B163" s="71"/>
      <c r="C163" s="173"/>
      <c r="D163" s="173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</row>
    <row r="164" spans="2:94" ht="12.75">
      <c r="B164" s="71"/>
      <c r="C164" s="173"/>
      <c r="D164" s="173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</row>
    <row r="165" spans="2:94" ht="12.75">
      <c r="B165" s="71"/>
      <c r="C165" s="173"/>
      <c r="D165" s="173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</row>
    <row r="166" spans="2:94" ht="12.75">
      <c r="B166" s="71"/>
      <c r="C166" s="173"/>
      <c r="D166" s="173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</row>
    <row r="167" spans="2:94" ht="12.75">
      <c r="B167" s="71"/>
      <c r="C167" s="173"/>
      <c r="D167" s="173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</row>
    <row r="168" spans="2:94" ht="12.75">
      <c r="B168" s="71"/>
      <c r="C168" s="173"/>
      <c r="D168" s="1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</row>
    <row r="169" spans="2:94" ht="12.75">
      <c r="B169" s="71"/>
      <c r="C169" s="173"/>
      <c r="D169" s="173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</row>
    <row r="170" spans="2:94" ht="12.75">
      <c r="B170" s="71"/>
      <c r="C170" s="173"/>
      <c r="D170" s="1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</row>
    <row r="171" spans="2:94" ht="12.75">
      <c r="B171" s="71"/>
      <c r="C171" s="173"/>
      <c r="D171" s="173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</row>
    <row r="172" spans="2:94" ht="12.75">
      <c r="B172" s="71"/>
      <c r="C172" s="173"/>
      <c r="D172" s="1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</row>
    <row r="173" spans="2:94" ht="12.75">
      <c r="B173" s="71"/>
      <c r="C173" s="173"/>
      <c r="D173" s="173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</row>
    <row r="174" spans="2:94" ht="12.75">
      <c r="B174" s="71"/>
      <c r="C174" s="173"/>
      <c r="D174" s="1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</row>
    <row r="175" spans="2:94" ht="12.75">
      <c r="B175" s="71"/>
      <c r="C175" s="173"/>
      <c r="D175" s="173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</row>
    <row r="176" spans="2:94" ht="12.75">
      <c r="B176" s="71"/>
      <c r="C176" s="173"/>
      <c r="D176" s="1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</row>
    <row r="177" spans="2:94" ht="12.75">
      <c r="B177" s="71"/>
      <c r="C177" s="173"/>
      <c r="D177" s="173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153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03" t="s">
        <v>206</v>
      </c>
      <c r="C6" s="404"/>
      <c r="D6" s="40" t="s">
        <v>201</v>
      </c>
      <c r="E6" s="40" t="s">
        <v>115</v>
      </c>
      <c r="F6" s="40" t="s">
        <v>119</v>
      </c>
      <c r="G6" s="40" t="s">
        <v>113</v>
      </c>
    </row>
    <row r="7" spans="1:9" ht="21">
      <c r="A7" s="41"/>
      <c r="B7" s="42"/>
      <c r="C7" s="43" t="s">
        <v>120</v>
      </c>
      <c r="D7" s="44" t="s">
        <v>121</v>
      </c>
      <c r="E7" s="44" t="s">
        <v>121</v>
      </c>
      <c r="F7" s="44"/>
      <c r="G7" s="44" t="s">
        <v>121</v>
      </c>
      <c r="I7" s="9" t="s">
        <v>21</v>
      </c>
    </row>
    <row r="8" spans="1:7" ht="12.75">
      <c r="A8" s="41"/>
      <c r="B8" s="45"/>
      <c r="C8" s="46" t="s">
        <v>122</v>
      </c>
      <c r="D8" s="47" t="s">
        <v>123</v>
      </c>
      <c r="E8" s="47" t="s">
        <v>123</v>
      </c>
      <c r="F8" s="47"/>
      <c r="G8" s="47" t="s">
        <v>123</v>
      </c>
    </row>
    <row r="9" spans="1:7" ht="12.75">
      <c r="A9" s="41"/>
      <c r="B9" s="45"/>
      <c r="C9" s="46" t="s">
        <v>124</v>
      </c>
      <c r="D9" s="47" t="s">
        <v>125</v>
      </c>
      <c r="E9" s="47" t="s">
        <v>125</v>
      </c>
      <c r="F9" s="47"/>
      <c r="G9" s="47" t="s">
        <v>125</v>
      </c>
    </row>
    <row r="10" spans="1:7" ht="21">
      <c r="A10" s="41"/>
      <c r="B10" s="45"/>
      <c r="C10" s="46" t="s">
        <v>126</v>
      </c>
      <c r="D10" s="47" t="s">
        <v>127</v>
      </c>
      <c r="E10" s="47" t="s">
        <v>127</v>
      </c>
      <c r="F10" s="47"/>
      <c r="G10" s="47" t="s">
        <v>127</v>
      </c>
    </row>
    <row r="11" spans="1:7" ht="21">
      <c r="A11" s="41"/>
      <c r="B11" s="45"/>
      <c r="C11" s="48" t="s">
        <v>128</v>
      </c>
      <c r="D11" s="49" t="s">
        <v>129</v>
      </c>
      <c r="E11" s="305" t="s">
        <v>203</v>
      </c>
      <c r="F11" s="49"/>
      <c r="G11" s="49" t="s">
        <v>130</v>
      </c>
    </row>
    <row r="12" spans="1:7" ht="21">
      <c r="A12" s="41"/>
      <c r="B12" s="45"/>
      <c r="C12" s="46" t="s">
        <v>131</v>
      </c>
      <c r="D12" s="47" t="s">
        <v>132</v>
      </c>
      <c r="E12" s="47" t="s">
        <v>132</v>
      </c>
      <c r="F12" s="47"/>
      <c r="G12" s="47" t="s">
        <v>132</v>
      </c>
    </row>
    <row r="13" spans="1:7" ht="31.5">
      <c r="A13" s="41"/>
      <c r="B13" s="50" t="s">
        <v>152</v>
      </c>
      <c r="C13" s="46" t="s">
        <v>3</v>
      </c>
      <c r="D13" s="47" t="s">
        <v>133</v>
      </c>
      <c r="E13" s="47" t="s">
        <v>134</v>
      </c>
      <c r="F13" s="47"/>
      <c r="G13" s="47" t="s">
        <v>133</v>
      </c>
    </row>
    <row r="14" spans="1:7" ht="52.5">
      <c r="A14" s="41"/>
      <c r="B14" s="45"/>
      <c r="C14" s="46" t="s">
        <v>135</v>
      </c>
      <c r="D14" s="47" t="s">
        <v>136</v>
      </c>
      <c r="E14" s="47" t="s">
        <v>136</v>
      </c>
      <c r="F14" s="47"/>
      <c r="G14" s="47" t="s">
        <v>137</v>
      </c>
    </row>
    <row r="15" spans="1:7" ht="32.25" thickBot="1">
      <c r="A15" s="41"/>
      <c r="B15" s="51"/>
      <c r="C15" s="52" t="s">
        <v>138</v>
      </c>
      <c r="D15" s="53" t="s">
        <v>139</v>
      </c>
      <c r="E15" s="53" t="s">
        <v>139</v>
      </c>
      <c r="F15" s="53"/>
      <c r="G15" s="53" t="s">
        <v>139</v>
      </c>
    </row>
    <row r="16" spans="1:7" ht="12.75" customHeight="1">
      <c r="A16" s="41"/>
      <c r="B16" s="54"/>
      <c r="C16" s="405" t="s">
        <v>120</v>
      </c>
      <c r="D16" s="406" t="s">
        <v>121</v>
      </c>
      <c r="E16" s="406"/>
      <c r="F16" s="406" t="s">
        <v>121</v>
      </c>
      <c r="G16" s="406" t="s">
        <v>121</v>
      </c>
    </row>
    <row r="17" spans="1:7" ht="12.75">
      <c r="A17" s="41"/>
      <c r="B17" s="54"/>
      <c r="C17" s="405"/>
      <c r="D17" s="406"/>
      <c r="E17" s="406"/>
      <c r="F17" s="406"/>
      <c r="G17" s="406"/>
    </row>
    <row r="18" spans="1:7" ht="12.75">
      <c r="A18" s="41"/>
      <c r="B18" s="54"/>
      <c r="C18" s="56" t="s">
        <v>122</v>
      </c>
      <c r="D18" s="47" t="s">
        <v>123</v>
      </c>
      <c r="E18" s="47"/>
      <c r="F18" s="47" t="s">
        <v>123</v>
      </c>
      <c r="G18" s="47" t="s">
        <v>123</v>
      </c>
    </row>
    <row r="19" spans="1:7" ht="31.5">
      <c r="A19" s="41"/>
      <c r="B19" s="57" t="s">
        <v>140</v>
      </c>
      <c r="C19" s="56" t="s">
        <v>124</v>
      </c>
      <c r="D19" s="47" t="s">
        <v>125</v>
      </c>
      <c r="E19" s="47"/>
      <c r="F19" s="47" t="s">
        <v>125</v>
      </c>
      <c r="G19" s="47" t="s">
        <v>125</v>
      </c>
    </row>
    <row r="20" spans="1:7" ht="12.75" customHeight="1">
      <c r="A20" s="41"/>
      <c r="B20" s="54"/>
      <c r="C20" s="407" t="s">
        <v>126</v>
      </c>
      <c r="D20" s="409" t="s">
        <v>127</v>
      </c>
      <c r="E20" s="409"/>
      <c r="F20" s="409" t="s">
        <v>127</v>
      </c>
      <c r="G20" s="409" t="s">
        <v>141</v>
      </c>
    </row>
    <row r="21" spans="1:7" ht="12.75">
      <c r="A21" s="41"/>
      <c r="B21" s="58"/>
      <c r="C21" s="408"/>
      <c r="D21" s="410"/>
      <c r="E21" s="410"/>
      <c r="F21" s="410"/>
      <c r="G21" s="410"/>
    </row>
    <row r="22" spans="1:7" ht="21">
      <c r="A22" s="41"/>
      <c r="B22" s="58"/>
      <c r="C22" s="55" t="s">
        <v>128</v>
      </c>
      <c r="D22" s="49" t="s">
        <v>142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131</v>
      </c>
      <c r="D23" s="47" t="s">
        <v>132</v>
      </c>
      <c r="E23" s="47"/>
      <c r="F23" s="47" t="s">
        <v>132</v>
      </c>
      <c r="G23" s="47" t="s">
        <v>132</v>
      </c>
    </row>
    <row r="24" spans="1:7" ht="12.75">
      <c r="A24" s="41"/>
      <c r="B24" s="58"/>
      <c r="C24" s="56" t="s">
        <v>143</v>
      </c>
      <c r="D24" s="47" t="s">
        <v>144</v>
      </c>
      <c r="E24" s="47"/>
      <c r="F24" s="47" t="s">
        <v>144</v>
      </c>
      <c r="G24" s="47" t="s">
        <v>144</v>
      </c>
    </row>
    <row r="25" spans="1:7" ht="52.5">
      <c r="A25" s="41"/>
      <c r="B25" s="59"/>
      <c r="C25" s="60" t="s">
        <v>135</v>
      </c>
      <c r="D25" s="61" t="s">
        <v>136</v>
      </c>
      <c r="E25" s="61"/>
      <c r="F25" s="61" t="s">
        <v>145</v>
      </c>
      <c r="G25" s="61" t="s">
        <v>137</v>
      </c>
    </row>
    <row r="26" spans="1:7" ht="34.5" customHeight="1" thickBot="1">
      <c r="A26" s="41"/>
      <c r="B26" s="62"/>
      <c r="C26" s="63" t="s">
        <v>138</v>
      </c>
      <c r="D26" s="53" t="s">
        <v>139</v>
      </c>
      <c r="E26" s="53"/>
      <c r="F26" s="53" t="s">
        <v>146</v>
      </c>
      <c r="G26" s="53" t="s">
        <v>139</v>
      </c>
    </row>
    <row r="27" spans="1:7" ht="21">
      <c r="A27" s="41"/>
      <c r="B27" s="64"/>
      <c r="C27" s="65" t="s">
        <v>147</v>
      </c>
      <c r="D27" s="66"/>
      <c r="E27" s="66"/>
      <c r="F27" s="66"/>
      <c r="G27" s="66" t="s">
        <v>121</v>
      </c>
    </row>
    <row r="28" spans="1:7" ht="21">
      <c r="A28" s="41"/>
      <c r="B28" s="67" t="s">
        <v>180</v>
      </c>
      <c r="C28" s="60" t="s">
        <v>122</v>
      </c>
      <c r="D28" s="61"/>
      <c r="E28" s="61"/>
      <c r="F28" s="61"/>
      <c r="G28" s="61" t="s">
        <v>123</v>
      </c>
    </row>
    <row r="29" spans="1:7" ht="25.5">
      <c r="A29" s="41"/>
      <c r="B29" s="59" t="s">
        <v>148</v>
      </c>
      <c r="C29" s="60" t="s">
        <v>124</v>
      </c>
      <c r="D29" s="61"/>
      <c r="E29" s="61"/>
      <c r="F29" s="61"/>
      <c r="G29" s="61" t="s">
        <v>149</v>
      </c>
    </row>
    <row r="30" spans="1:7" ht="31.5">
      <c r="A30" s="41"/>
      <c r="B30" s="59"/>
      <c r="C30" s="60" t="s">
        <v>143</v>
      </c>
      <c r="D30" s="61"/>
      <c r="E30" s="61"/>
      <c r="F30" s="61"/>
      <c r="G30" s="61" t="s">
        <v>150</v>
      </c>
    </row>
    <row r="31" spans="1:7" ht="13.5" thickBot="1">
      <c r="A31" s="41"/>
      <c r="B31" s="62"/>
      <c r="C31" s="246" t="s">
        <v>151</v>
      </c>
      <c r="D31" s="247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205</v>
      </c>
      <c r="C34" s="28"/>
      <c r="D34" s="28"/>
    </row>
    <row r="35" ht="12.75">
      <c r="B35" s="70" t="s">
        <v>204</v>
      </c>
    </row>
  </sheetData>
  <sheetProtection/>
  <mergeCells count="11"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2014-01-03T15:01:09Z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