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<sst xmlns="http://schemas.openxmlformats.org/spreadsheetml/2006/main" count="145" uniqueCount="99">
  <si>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</si>
  <si>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</si>
  <si>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</si>
  <si>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</si>
  <si>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</si>
  <si>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</si>
  <si>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</si>
  <si>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</si>
  <si>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</si>
  <si>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</si>
  <si>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</si>
  <si>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</si>
  <si>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</si>
  <si>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</si>
  <si>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</si>
  <si>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</si>
  <si>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</si>
  <si>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</si>
  <si>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</si>
  <si>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</si>
  <si>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</si>
  <si>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</si>
  <si>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</si>
  <si>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</si>
  <si>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</si>
  <si>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</si>
  <si>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</si>
  <si>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</si>
  <si>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</si>
  <si>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</si>
  <si>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</si>
  <si>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</si>
  <si>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</si>
  <si>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</si>
  <si>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</si>
  <si>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</si>
  <si>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</si>
  <si>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</si>
  <si>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</si>
  <si>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</si>
  <si>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</si>
  <si>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</si>
  <si>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</si>
  <si>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</si>
  <si>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</si>
  <si>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</si>
  <si>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</si>
  <si>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</si>
  <si>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</si>
  <si>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</si>
  <si>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</si>
  <si>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</si>
  <si>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</si>
  <si>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</si>
  <si>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</si>
  <si>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</si>
  <si>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</si>
  <si>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</si>
  <si>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</si>
  <si>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</si>
  <si>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</si>
  <si>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</si>
  <si>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</si>
  <si>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</si>
  <si>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</si>
  <si>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</si>
  <si>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</si>
  <si>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</si>
  <si>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</si>
  <si>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</si>
  <si>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</si>
  <si>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</si>
  <si>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</si>
  <si>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</si>
  <si>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</si>
  <si>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</si>
  <si>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</si>
  <si>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</si>
  <si>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</si>
  <si>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</si>
  <si>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</si>
  <si>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</si>
  <si>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</si>
  <si>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</si>
  <si>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</si>
  <si>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</si>
  <si>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</si>
  <si>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</si>
  <si>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</si>
  <si>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</si>
  <si>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</si>
  <si>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</si>
  <si>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</si>
  <si>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</si>
  <si>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</si>
  <si>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 xml:space="preserve">      (entre el 1 de enero y  30 de septiembre de 2019)</t>
  </si>
  <si>
    <t xml:space="preserve">      (entre el 1 de enero y 30 de septiembre de 2019, montos expresados en miles de pesos de septiembre de 2019)</t>
  </si>
  <si>
    <t>Porvenir</t>
  </si>
  <si>
    <t xml:space="preserve">      (entre el 1 de enero y 30 de septiembre de 2019, montos expresados en  pesos de septiembre de 2019)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</si>
</sst>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12"/>
      <color indexed="18"/>
      <name val="MS Sans Serif"/>
      <family val="2"/>
    </font>
    <font>
      <sz val="12"/>
      <color indexed="53"/>
      <name val="MS Sans Serif"/>
      <family val="2"/>
    </font>
    <font>
      <sz val="12"/>
      <color indexed="17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2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 quotePrefix="1">
      <alignment horizontal="lef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5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6" fillId="0" borderId="14" xfId="60" applyFont="1" applyBorder="1">
      <alignment/>
      <protection/>
    </xf>
    <xf numFmtId="3" fontId="4" fillId="0" borderId="39" xfId="54" applyNumberFormat="1" applyFont="1" applyBorder="1" applyAlignment="1">
      <alignment horizontal="right"/>
    </xf>
    <xf numFmtId="3" fontId="55" fillId="0" borderId="40" xfId="54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60" applyFont="1" applyAlignment="1" quotePrefix="1">
      <alignment horizontal="left"/>
      <protection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8" fillId="0" borderId="0" xfId="58" applyFont="1" applyBorder="1" applyAlignment="1" quotePrefix="1">
      <alignment horizontal="left"/>
      <protection/>
    </xf>
    <xf numFmtId="0" fontId="15" fillId="0" borderId="0" xfId="60" applyFont="1" applyAlignment="1" quotePrefix="1">
      <alignment horizontal="left"/>
      <protection/>
    </xf>
    <xf numFmtId="38" fontId="14" fillId="0" borderId="0" xfId="60" applyNumberFormat="1" applyFont="1" applyBorder="1" applyAlignment="1">
      <alignment horizontal="right"/>
      <protection/>
    </xf>
    <xf numFmtId="0" fontId="16" fillId="0" borderId="0" xfId="60" applyFont="1" applyAlignment="1" quotePrefix="1">
      <alignment horizontal="left"/>
      <protection/>
    </xf>
    <xf numFmtId="0" fontId="8" fillId="0" borderId="0" xfId="60" applyFont="1" applyAlignment="1" quotePrefix="1">
      <alignment horizontal="left"/>
      <protection/>
    </xf>
    <xf numFmtId="0" fontId="17" fillId="0" borderId="27" xfId="60" applyFont="1" applyBorder="1" applyAlignment="1" quotePrefix="1">
      <alignment horizontal="left"/>
      <protection/>
    </xf>
    <xf numFmtId="0" fontId="17" fillId="0" borderId="30" xfId="60" applyFont="1" applyBorder="1" applyAlignment="1" quotePrefix="1">
      <alignment horizontal="left"/>
      <protection/>
    </xf>
    <xf numFmtId="0" fontId="17" fillId="0" borderId="30" xfId="60" applyFont="1" applyBorder="1">
      <alignment/>
      <protection/>
    </xf>
    <xf numFmtId="0" fontId="17" fillId="0" borderId="30" xfId="60" applyFont="1" applyBorder="1" applyAlignment="1" quotePrefix="1">
      <alignment horizontal="center"/>
      <protection/>
    </xf>
    <xf numFmtId="0" fontId="17" fillId="0" borderId="30" xfId="60" applyFont="1" applyBorder="1" applyAlignment="1">
      <alignment horizontal="center"/>
      <protection/>
    </xf>
    <xf numFmtId="0" fontId="17" fillId="0" borderId="17" xfId="60" applyFont="1" applyBorder="1" applyAlignment="1">
      <alignment horizontal="right"/>
      <protection/>
    </xf>
    <xf numFmtId="0" fontId="17" fillId="0" borderId="18" xfId="60" applyFont="1" applyBorder="1" applyAlignment="1" quotePrefix="1">
      <alignment horizontal="right"/>
      <protection/>
    </xf>
    <xf numFmtId="0" fontId="17" fillId="0" borderId="28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 quotePrefix="1">
      <alignment horizontal="right"/>
      <protection/>
    </xf>
    <xf numFmtId="0" fontId="17" fillId="0" borderId="20" xfId="60" applyFont="1" applyBorder="1" applyAlignment="1">
      <alignment horizontal="right"/>
      <protection/>
    </xf>
    <xf numFmtId="0" fontId="17" fillId="0" borderId="29" xfId="60" applyFont="1" applyBorder="1">
      <alignment/>
      <protection/>
    </xf>
    <xf numFmtId="0" fontId="17" fillId="0" borderId="22" xfId="60" applyFont="1" applyBorder="1" applyAlignment="1">
      <alignment horizontal="right"/>
      <protection/>
    </xf>
    <xf numFmtId="0" fontId="17" fillId="0" borderId="22" xfId="60" applyFont="1" applyBorder="1" applyAlignment="1" quotePrefix="1">
      <alignment horizontal="right"/>
      <protection/>
    </xf>
    <xf numFmtId="0" fontId="17" fillId="0" borderId="22" xfId="60" applyFont="1" applyBorder="1">
      <alignment/>
      <protection/>
    </xf>
    <xf numFmtId="0" fontId="17" fillId="0" borderId="23" xfId="60" applyFont="1" applyBorder="1" applyAlignment="1" quotePrefix="1">
      <alignment horizontal="right"/>
      <protection/>
    </xf>
    <xf numFmtId="0" fontId="18" fillId="33" borderId="28" xfId="58" applyNumberFormat="1" applyFont="1" applyFill="1" applyBorder="1" applyAlignment="1" quotePrefix="1">
      <alignment horizontal="left"/>
      <protection/>
    </xf>
    <xf numFmtId="3" fontId="13" fillId="33" borderId="0" xfId="0" applyNumberFormat="1" applyFont="1" applyFill="1" applyAlignment="1">
      <alignment/>
    </xf>
    <xf numFmtId="3" fontId="14" fillId="33" borderId="0" xfId="60" applyNumberFormat="1" applyFont="1" applyFill="1" applyBorder="1">
      <alignment/>
      <protection/>
    </xf>
    <xf numFmtId="3" fontId="14" fillId="33" borderId="11" xfId="60" applyNumberFormat="1" applyFont="1" applyFill="1" applyBorder="1">
      <alignment/>
      <protection/>
    </xf>
    <xf numFmtId="3" fontId="13" fillId="33" borderId="0" xfId="60" applyNumberFormat="1" applyFont="1" applyFill="1">
      <alignment/>
      <protection/>
    </xf>
    <xf numFmtId="0" fontId="18" fillId="0" borderId="28" xfId="58" applyNumberFormat="1" applyFont="1" applyBorder="1" applyAlignment="1" quotePrefix="1">
      <alignment horizontal="left"/>
      <protection/>
    </xf>
    <xf numFmtId="3" fontId="13" fillId="0" borderId="0" xfId="0" applyNumberFormat="1" applyFont="1" applyAlignment="1">
      <alignment/>
    </xf>
    <xf numFmtId="38" fontId="13" fillId="0" borderId="12" xfId="53" applyNumberFormat="1" applyFont="1" applyBorder="1" applyAlignment="1">
      <alignment/>
    </xf>
    <xf numFmtId="38" fontId="13" fillId="0" borderId="13" xfId="53" applyNumberFormat="1" applyFont="1" applyBorder="1" applyAlignment="1">
      <alignment/>
    </xf>
    <xf numFmtId="38" fontId="13" fillId="0" borderId="13" xfId="60" applyNumberFormat="1" applyFont="1" applyBorder="1">
      <alignment/>
      <protection/>
    </xf>
    <xf numFmtId="0" fontId="14" fillId="0" borderId="13" xfId="60" applyFont="1" applyBorder="1">
      <alignment/>
      <protection/>
    </xf>
    <xf numFmtId="0" fontId="13" fillId="0" borderId="13" xfId="60" applyFont="1" applyBorder="1">
      <alignment/>
      <protection/>
    </xf>
    <xf numFmtId="0" fontId="14" fillId="0" borderId="24" xfId="60" applyFont="1" applyBorder="1">
      <alignment/>
      <protection/>
    </xf>
    <xf numFmtId="0" fontId="14" fillId="0" borderId="28" xfId="58" applyNumberFormat="1" applyFont="1" applyBorder="1" applyAlignment="1" quotePrefix="1">
      <alignment horizontal="left"/>
      <protection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0" fontId="13" fillId="0" borderId="28" xfId="58" applyNumberFormat="1" applyFont="1" applyBorder="1" applyAlignment="1" quotePrefix="1">
      <alignment horizontal="left"/>
      <protection/>
    </xf>
    <xf numFmtId="169" fontId="13" fillId="0" borderId="33" xfId="53" applyNumberFormat="1" applyFont="1" applyBorder="1" applyAlignment="1">
      <alignment/>
    </xf>
    <xf numFmtId="38" fontId="13" fillId="0" borderId="33" xfId="60" applyNumberFormat="1" applyFont="1" applyBorder="1">
      <alignment/>
      <protection/>
    </xf>
    <xf numFmtId="0" fontId="14" fillId="0" borderId="33" xfId="60" applyFont="1" applyBorder="1">
      <alignment/>
      <protection/>
    </xf>
    <xf numFmtId="0" fontId="13" fillId="0" borderId="33" xfId="60" applyFont="1" applyBorder="1">
      <alignment/>
      <protection/>
    </xf>
    <xf numFmtId="0" fontId="14" fillId="0" borderId="41" xfId="60" applyFont="1" applyBorder="1">
      <alignment/>
      <protection/>
    </xf>
    <xf numFmtId="169" fontId="13" fillId="0" borderId="0" xfId="53" applyNumberFormat="1" applyFont="1" applyBorder="1" applyAlignment="1">
      <alignment/>
    </xf>
    <xf numFmtId="38" fontId="13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zoomScalePageLayoutView="0" workbookViewId="0" topLeftCell="C7">
      <selection activeCell="J24" sqref="J2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8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7" t="s">
        <v>62</v>
      </c>
      <c r="B3" s="14"/>
      <c r="C3" s="14"/>
      <c r="D3" s="14"/>
      <c r="E3" s="89"/>
    </row>
    <row r="5" ht="12.75">
      <c r="A5" s="108" t="s">
        <v>63</v>
      </c>
    </row>
    <row r="6" spans="1:2" ht="12.75" customHeight="1">
      <c r="A6" s="105" t="s">
        <v>95</v>
      </c>
      <c r="B6" s="15"/>
    </row>
    <row r="7" spans="1:5" ht="12.75" customHeight="1">
      <c r="A7" s="118"/>
      <c r="B7" s="119" t="s">
        <v>47</v>
      </c>
      <c r="C7" s="119" t="s">
        <v>47</v>
      </c>
      <c r="D7" s="119" t="s">
        <v>47</v>
      </c>
      <c r="E7" s="120" t="s">
        <v>64</v>
      </c>
    </row>
    <row r="8" spans="1:5" ht="12.75" customHeight="1">
      <c r="A8" s="121" t="s">
        <v>1</v>
      </c>
      <c r="B8" s="122" t="s">
        <v>65</v>
      </c>
      <c r="C8" s="123" t="s">
        <v>23</v>
      </c>
      <c r="D8" s="122" t="s">
        <v>66</v>
      </c>
      <c r="E8" s="124" t="s">
        <v>67</v>
      </c>
    </row>
    <row r="9" spans="1:5" ht="12.75">
      <c r="A9" s="125"/>
      <c r="B9" s="126" t="s">
        <v>68</v>
      </c>
      <c r="C9" s="126" t="s">
        <v>69</v>
      </c>
      <c r="D9" s="126" t="s">
        <v>70</v>
      </c>
      <c r="E9" s="127" t="s">
        <v>71</v>
      </c>
    </row>
    <row r="10" spans="1:5" s="180" customFormat="1" ht="12.75">
      <c r="A10" s="185" t="s">
        <v>86</v>
      </c>
      <c r="B10" s="186">
        <v>23</v>
      </c>
      <c r="C10" s="186"/>
      <c r="D10" s="86">
        <v>3935</v>
      </c>
      <c r="E10" s="187">
        <f aca="true" t="shared" si="0" ref="E10:E23">SUM(B10:D10)</f>
        <v>3958</v>
      </c>
    </row>
    <row r="11" spans="1:5" s="180" customFormat="1" ht="12.75">
      <c r="A11" s="185" t="s">
        <v>91</v>
      </c>
      <c r="B11" s="186">
        <v>701</v>
      </c>
      <c r="C11" s="186">
        <v>566</v>
      </c>
      <c r="D11" s="86">
        <v>461</v>
      </c>
      <c r="E11" s="187">
        <f t="shared" si="0"/>
        <v>1728</v>
      </c>
    </row>
    <row r="12" spans="1:5" s="180" customFormat="1" ht="12.75">
      <c r="A12" s="185" t="s">
        <v>94</v>
      </c>
      <c r="B12" s="186"/>
      <c r="C12" s="186"/>
      <c r="D12" s="86">
        <v>481</v>
      </c>
      <c r="E12" s="187">
        <f t="shared" si="0"/>
        <v>481</v>
      </c>
    </row>
    <row r="13" spans="1:5" s="180" customFormat="1" ht="12.75">
      <c r="A13" s="185" t="s">
        <v>9</v>
      </c>
      <c r="B13" s="186"/>
      <c r="C13" s="186"/>
      <c r="D13" s="86">
        <v>15</v>
      </c>
      <c r="E13" s="187">
        <f t="shared" si="0"/>
        <v>15</v>
      </c>
    </row>
    <row r="14" spans="1:5" s="180" customFormat="1" ht="12.75">
      <c r="A14" s="185" t="s">
        <v>92</v>
      </c>
      <c r="B14" s="86"/>
      <c r="C14" s="86"/>
      <c r="D14" s="86">
        <v>614</v>
      </c>
      <c r="E14" s="187">
        <f t="shared" si="0"/>
        <v>614</v>
      </c>
    </row>
    <row r="15" spans="1:5" s="180" customFormat="1" ht="12.75">
      <c r="A15" s="188" t="s">
        <v>82</v>
      </c>
      <c r="B15" s="86"/>
      <c r="C15" s="86"/>
      <c r="D15" s="86">
        <v>1219</v>
      </c>
      <c r="E15" s="187">
        <f t="shared" si="0"/>
        <v>1219</v>
      </c>
    </row>
    <row r="16" spans="1:5" s="180" customFormat="1" ht="12.75">
      <c r="A16" s="185" t="s">
        <v>88</v>
      </c>
      <c r="B16" s="86"/>
      <c r="C16" s="86">
        <v>48</v>
      </c>
      <c r="D16" s="86">
        <v>3005</v>
      </c>
      <c r="E16" s="187">
        <f t="shared" si="0"/>
        <v>3053</v>
      </c>
    </row>
    <row r="17" spans="1:5" s="180" customFormat="1" ht="12.75">
      <c r="A17" s="185" t="s">
        <v>87</v>
      </c>
      <c r="B17" s="86"/>
      <c r="C17" s="86"/>
      <c r="D17" s="86">
        <v>2680</v>
      </c>
      <c r="E17" s="187">
        <f t="shared" si="0"/>
        <v>2680</v>
      </c>
    </row>
    <row r="18" spans="1:5" s="180" customFormat="1" ht="12.75">
      <c r="A18" s="189" t="s">
        <v>83</v>
      </c>
      <c r="B18" s="86">
        <v>288</v>
      </c>
      <c r="C18" s="86"/>
      <c r="D18" s="86">
        <v>2818</v>
      </c>
      <c r="E18" s="187">
        <f t="shared" si="0"/>
        <v>3106</v>
      </c>
    </row>
    <row r="19" spans="1:5" s="180" customFormat="1" ht="12.75">
      <c r="A19" s="189" t="s">
        <v>90</v>
      </c>
      <c r="B19" s="86">
        <v>91</v>
      </c>
      <c r="C19" s="86"/>
      <c r="D19" s="86">
        <v>2875</v>
      </c>
      <c r="E19" s="187">
        <f t="shared" si="0"/>
        <v>2966</v>
      </c>
    </row>
    <row r="20" spans="1:5" s="180" customFormat="1" ht="12.75">
      <c r="A20" s="189" t="s">
        <v>97</v>
      </c>
      <c r="B20" s="86">
        <v>1</v>
      </c>
      <c r="C20" s="86"/>
      <c r="D20" s="86">
        <v>32</v>
      </c>
      <c r="E20" s="187">
        <f t="shared" si="0"/>
        <v>33</v>
      </c>
    </row>
    <row r="21" spans="1:5" s="180" customFormat="1" ht="12.75">
      <c r="A21" s="185" t="s">
        <v>10</v>
      </c>
      <c r="B21" s="86"/>
      <c r="C21" s="86"/>
      <c r="D21" s="86">
        <v>3</v>
      </c>
      <c r="E21" s="187">
        <f t="shared" si="0"/>
        <v>3</v>
      </c>
    </row>
    <row r="22" spans="1:5" s="190" customFormat="1" ht="12.75">
      <c r="A22" s="185" t="s">
        <v>93</v>
      </c>
      <c r="B22" s="86"/>
      <c r="C22" s="86"/>
      <c r="D22" s="86">
        <v>5567</v>
      </c>
      <c r="E22" s="187">
        <f t="shared" si="0"/>
        <v>5567</v>
      </c>
    </row>
    <row r="23" spans="1:5" ht="12.75" customHeight="1">
      <c r="A23" s="185" t="s">
        <v>89</v>
      </c>
      <c r="B23" s="86"/>
      <c r="C23" s="86"/>
      <c r="D23" s="86">
        <v>1122</v>
      </c>
      <c r="E23" s="187">
        <f t="shared" si="0"/>
        <v>1122</v>
      </c>
    </row>
    <row r="24" spans="1:5" ht="12.75" customHeight="1">
      <c r="A24" s="18"/>
      <c r="B24" s="19"/>
      <c r="C24" s="20"/>
      <c r="D24" s="20"/>
      <c r="E24" s="90"/>
    </row>
    <row r="25" spans="1:5" ht="12.75" customHeight="1">
      <c r="A25" s="111" t="s">
        <v>11</v>
      </c>
      <c r="B25" s="112">
        <f>SUM(B10:B23)</f>
        <v>1104</v>
      </c>
      <c r="C25" s="112">
        <f>SUM(C10:C23)</f>
        <v>614</v>
      </c>
      <c r="D25" s="112">
        <f>SUM(D10:D23)</f>
        <v>24827</v>
      </c>
      <c r="E25" s="10">
        <f>SUM(E10:E23)</f>
        <v>26545</v>
      </c>
    </row>
    <row r="26" spans="1:5" ht="12.75" customHeight="1">
      <c r="A26" s="21"/>
      <c r="B26" s="22"/>
      <c r="C26" s="23"/>
      <c r="D26" s="23"/>
      <c r="E26" s="91"/>
    </row>
    <row r="27" spans="2:5" ht="12.75" customHeight="1">
      <c r="B27" s="24"/>
      <c r="C27" s="16"/>
      <c r="D27" s="16"/>
      <c r="E27" s="92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7">
      <selection activeCell="D26" sqref="D26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7" t="s">
        <v>62</v>
      </c>
    </row>
    <row r="4" spans="1:5" ht="12.75">
      <c r="A4" s="12"/>
      <c r="B4" s="13"/>
      <c r="C4" s="13"/>
      <c r="D4" s="13"/>
      <c r="E4" s="88"/>
    </row>
    <row r="5" spans="1:5" ht="12.75">
      <c r="A5" s="108" t="s">
        <v>72</v>
      </c>
      <c r="B5" s="13"/>
      <c r="C5" s="13"/>
      <c r="D5" s="13"/>
      <c r="E5" s="88"/>
    </row>
    <row r="6" spans="1:5" ht="12.75">
      <c r="A6" s="105" t="str">
        <f>'A-N° Sinies Denun'!A6</f>
        <v>      (entre el 1 de enero y  30 de septiembre de 2019)</v>
      </c>
      <c r="B6" s="94"/>
      <c r="C6" s="13"/>
      <c r="D6" s="13"/>
      <c r="E6" s="88"/>
    </row>
    <row r="7" spans="1:5" ht="12.75">
      <c r="A7" s="118"/>
      <c r="B7" s="119" t="s">
        <v>47</v>
      </c>
      <c r="C7" s="119" t="s">
        <v>47</v>
      </c>
      <c r="D7" s="119" t="s">
        <v>47</v>
      </c>
      <c r="E7" s="120" t="s">
        <v>35</v>
      </c>
    </row>
    <row r="8" spans="1:5" ht="12.75">
      <c r="A8" s="121" t="s">
        <v>1</v>
      </c>
      <c r="B8" s="122" t="s">
        <v>51</v>
      </c>
      <c r="C8" s="123" t="s">
        <v>73</v>
      </c>
      <c r="D8" s="122" t="s">
        <v>52</v>
      </c>
      <c r="E8" s="128"/>
    </row>
    <row r="9" spans="1:5" ht="12.75">
      <c r="A9" s="125"/>
      <c r="B9" s="126" t="s">
        <v>74</v>
      </c>
      <c r="C9" s="126" t="s">
        <v>75</v>
      </c>
      <c r="D9" s="126" t="s">
        <v>76</v>
      </c>
      <c r="E9" s="127" t="s">
        <v>77</v>
      </c>
    </row>
    <row r="10" spans="1:5" ht="12.75">
      <c r="A10" s="181" t="str">
        <f>'A-N° Sinies Denun'!A10</f>
        <v>Bci</v>
      </c>
      <c r="B10" s="179">
        <v>303</v>
      </c>
      <c r="C10" s="179">
        <v>3397</v>
      </c>
      <c r="D10" s="179">
        <v>235</v>
      </c>
      <c r="E10" s="182">
        <f aca="true" t="shared" si="0" ref="E10:E23">SUM(B10:D10)</f>
        <v>3935</v>
      </c>
    </row>
    <row r="11" spans="1:5" ht="12.75">
      <c r="A11" s="181" t="str">
        <f>'A-N° Sinies Denun'!A11</f>
        <v>BNP PARIBAS CARDIF</v>
      </c>
      <c r="B11" s="179">
        <v>339</v>
      </c>
      <c r="C11" s="179"/>
      <c r="D11" s="198">
        <v>122</v>
      </c>
      <c r="E11" s="182">
        <f t="shared" si="0"/>
        <v>461</v>
      </c>
    </row>
    <row r="12" spans="1:5" ht="12.75">
      <c r="A12" s="181" t="str">
        <f>'A-N° Sinies Denun'!A12</f>
        <v>Bupa</v>
      </c>
      <c r="B12" s="179">
        <v>481</v>
      </c>
      <c r="C12" s="179"/>
      <c r="D12" s="179"/>
      <c r="E12" s="182">
        <f t="shared" si="0"/>
        <v>481</v>
      </c>
    </row>
    <row r="13" spans="1:5" ht="12.75">
      <c r="A13" s="181" t="str">
        <f>'A-N° Sinies Denun'!A13</f>
        <v>Chilena Consolidada</v>
      </c>
      <c r="B13" s="179">
        <v>8</v>
      </c>
      <c r="C13" s="179"/>
      <c r="D13" s="179">
        <v>7</v>
      </c>
      <c r="E13" s="182">
        <f t="shared" si="0"/>
        <v>15</v>
      </c>
    </row>
    <row r="14" spans="1:5" ht="12.75">
      <c r="A14" s="181" t="str">
        <f>'A-N° Sinies Denun'!A14</f>
        <v>Chubb</v>
      </c>
      <c r="B14" s="179">
        <v>519</v>
      </c>
      <c r="C14" s="179"/>
      <c r="D14" s="179">
        <v>95</v>
      </c>
      <c r="E14" s="182">
        <f>SUM(B14:D14)</f>
        <v>614</v>
      </c>
    </row>
    <row r="15" spans="1:5" ht="12.75">
      <c r="A15" s="181" t="str">
        <f>'A-N° Sinies Denun'!A15</f>
        <v>Consorcio Nacional</v>
      </c>
      <c r="B15" s="179">
        <v>30</v>
      </c>
      <c r="C15" s="179">
        <v>1126</v>
      </c>
      <c r="D15" s="179">
        <v>63</v>
      </c>
      <c r="E15" s="182">
        <f>SUM(B15:D15)</f>
        <v>1219</v>
      </c>
    </row>
    <row r="16" spans="1:5" ht="12.75">
      <c r="A16" s="181" t="str">
        <f>'A-N° Sinies Denun'!A16</f>
        <v>HDI</v>
      </c>
      <c r="B16" s="179">
        <v>1274</v>
      </c>
      <c r="C16" s="179">
        <v>1033</v>
      </c>
      <c r="D16" s="179">
        <v>698</v>
      </c>
      <c r="E16" s="182">
        <f t="shared" si="0"/>
        <v>3005</v>
      </c>
    </row>
    <row r="17" spans="1:5" ht="12.75">
      <c r="A17" s="181" t="str">
        <f>'A-N° Sinies Denun'!A17</f>
        <v>Liberty</v>
      </c>
      <c r="B17" s="179">
        <v>233</v>
      </c>
      <c r="C17" s="179">
        <v>2348</v>
      </c>
      <c r="D17" s="179">
        <v>99</v>
      </c>
      <c r="E17" s="182">
        <f>SUM(B17:D17)</f>
        <v>2680</v>
      </c>
    </row>
    <row r="18" spans="1:5" ht="12.75">
      <c r="A18" s="181" t="str">
        <f>'A-N° Sinies Denun'!A18</f>
        <v>Mapfre</v>
      </c>
      <c r="B18" s="198">
        <v>1573</v>
      </c>
      <c r="C18" s="179">
        <v>1110</v>
      </c>
      <c r="D18" s="179">
        <v>135</v>
      </c>
      <c r="E18" s="182">
        <f t="shared" si="0"/>
        <v>2818</v>
      </c>
    </row>
    <row r="19" spans="1:5" ht="12.75">
      <c r="A19" s="181" t="str">
        <f>'A-N° Sinies Denun'!A19</f>
        <v>Mutual de Seguros</v>
      </c>
      <c r="B19" s="179">
        <v>2692</v>
      </c>
      <c r="C19" s="179"/>
      <c r="D19" s="179">
        <v>183</v>
      </c>
      <c r="E19" s="182">
        <f t="shared" si="0"/>
        <v>2875</v>
      </c>
    </row>
    <row r="20" spans="1:5" ht="12.75">
      <c r="A20" s="181" t="str">
        <f>'A-N° Sinies Denun'!A20</f>
        <v>Porvenir</v>
      </c>
      <c r="B20" s="179">
        <v>30</v>
      </c>
      <c r="C20" s="179"/>
      <c r="D20" s="179">
        <v>3</v>
      </c>
      <c r="E20" s="182">
        <f t="shared" si="0"/>
        <v>33</v>
      </c>
    </row>
    <row r="21" spans="1:5" ht="12.75">
      <c r="A21" s="181" t="str">
        <f>'A-N° Sinies Denun'!A21</f>
        <v>Renta Nacional</v>
      </c>
      <c r="B21" s="179">
        <v>3</v>
      </c>
      <c r="C21" s="179"/>
      <c r="D21" s="179"/>
      <c r="E21" s="182">
        <f t="shared" si="0"/>
        <v>3</v>
      </c>
    </row>
    <row r="22" spans="1:5" ht="12.75">
      <c r="A22" s="181" t="str">
        <f>'A-N° Sinies Denun'!A22</f>
        <v>Suramericana</v>
      </c>
      <c r="B22" s="179">
        <v>1022</v>
      </c>
      <c r="C22" s="179">
        <v>4177</v>
      </c>
      <c r="D22" s="179">
        <v>368</v>
      </c>
      <c r="E22" s="182">
        <f>SUM(B22:D22)</f>
        <v>5567</v>
      </c>
    </row>
    <row r="23" spans="1:5" ht="12.75">
      <c r="A23" s="104" t="str">
        <f>'A-N° Sinies Denun'!A23</f>
        <v>Zenit</v>
      </c>
      <c r="B23" s="179">
        <v>116</v>
      </c>
      <c r="C23" s="179">
        <v>957</v>
      </c>
      <c r="D23" s="179">
        <v>49</v>
      </c>
      <c r="E23" s="93">
        <f t="shared" si="0"/>
        <v>1122</v>
      </c>
    </row>
    <row r="24" spans="1:5" ht="12.75">
      <c r="A24" s="18"/>
      <c r="B24" s="19"/>
      <c r="C24" s="20"/>
      <c r="D24" s="20"/>
      <c r="E24" s="90"/>
    </row>
    <row r="25" spans="1:5" ht="12.75">
      <c r="A25" s="111" t="s">
        <v>11</v>
      </c>
      <c r="B25" s="112">
        <f>SUM(B10:B23)</f>
        <v>8623</v>
      </c>
      <c r="C25" s="113">
        <f>SUM(C10:C23)</f>
        <v>14148</v>
      </c>
      <c r="D25" s="113">
        <f>SUM(D10:D23)</f>
        <v>2057</v>
      </c>
      <c r="E25" s="1">
        <f>SUM(E10:E23)</f>
        <v>24828</v>
      </c>
    </row>
    <row r="26" spans="1:5" ht="15.75">
      <c r="A26" s="21"/>
      <c r="B26" s="22"/>
      <c r="C26" s="23"/>
      <c r="D26" s="23"/>
      <c r="E26" s="91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6" customWidth="1"/>
    <col min="8" max="16384" width="11.421875" style="26" customWidth="1"/>
  </cols>
  <sheetData>
    <row r="1" ht="12.75">
      <c r="A1" s="25"/>
    </row>
    <row r="3" ht="12.75">
      <c r="A3" s="87" t="s">
        <v>62</v>
      </c>
    </row>
    <row r="4" ht="12.75">
      <c r="A4" s="25"/>
    </row>
    <row r="5" ht="12.75">
      <c r="A5" s="109" t="s">
        <v>15</v>
      </c>
    </row>
    <row r="6" spans="1:2" ht="12.75">
      <c r="A6" s="106" t="str">
        <f>'A-N° Sinies Denun'!$A$6</f>
        <v>      (entre el 1 de enero y  30 de septiembre de 2019)</v>
      </c>
      <c r="B6" s="95"/>
    </row>
    <row r="7" spans="1:7" ht="12.75">
      <c r="A7" s="129"/>
      <c r="B7" s="130" t="s">
        <v>16</v>
      </c>
      <c r="C7" s="131" t="s">
        <v>81</v>
      </c>
      <c r="D7" s="131"/>
      <c r="E7" s="130" t="s">
        <v>17</v>
      </c>
      <c r="F7" s="132" t="s">
        <v>18</v>
      </c>
      <c r="G7" s="133" t="s">
        <v>19</v>
      </c>
    </row>
    <row r="8" spans="1:7" ht="12.75">
      <c r="A8" s="134" t="s">
        <v>1</v>
      </c>
      <c r="B8" s="135"/>
      <c r="C8" s="136" t="s">
        <v>20</v>
      </c>
      <c r="D8" s="135" t="s">
        <v>21</v>
      </c>
      <c r="E8" s="135" t="s">
        <v>22</v>
      </c>
      <c r="F8" s="135" t="s">
        <v>23</v>
      </c>
      <c r="G8" s="137" t="s">
        <v>24</v>
      </c>
    </row>
    <row r="9" spans="1:7" ht="12.75">
      <c r="A9" s="138"/>
      <c r="B9" s="139" t="s">
        <v>25</v>
      </c>
      <c r="C9" s="139" t="s">
        <v>26</v>
      </c>
      <c r="D9" s="139" t="s">
        <v>27</v>
      </c>
      <c r="E9" s="139" t="s">
        <v>28</v>
      </c>
      <c r="F9" s="139" t="s">
        <v>29</v>
      </c>
      <c r="G9" s="140" t="s">
        <v>30</v>
      </c>
    </row>
    <row r="10" spans="1:7" ht="12.75">
      <c r="A10" s="183" t="str">
        <f>'A-N° Sinies Denun'!A10</f>
        <v>Bci</v>
      </c>
      <c r="B10" s="178">
        <v>190</v>
      </c>
      <c r="C10" s="178">
        <v>1</v>
      </c>
      <c r="D10" s="178">
        <v>1</v>
      </c>
      <c r="E10" s="179">
        <v>6725</v>
      </c>
      <c r="F10" s="178"/>
      <c r="G10" s="184">
        <f aca="true" t="shared" si="0" ref="G10:G23">SUM(B10:F10)</f>
        <v>6917</v>
      </c>
    </row>
    <row r="11" spans="1:7" ht="12.75">
      <c r="A11" s="183" t="str">
        <f>'A-N° Sinies Denun'!A11</f>
        <v>BNP PARIBAS CARDIF</v>
      </c>
      <c r="B11" s="178">
        <v>16</v>
      </c>
      <c r="C11" s="178"/>
      <c r="D11" s="178">
        <v>3</v>
      </c>
      <c r="E11" s="179"/>
      <c r="F11" s="178">
        <v>469</v>
      </c>
      <c r="G11" s="184">
        <f t="shared" si="0"/>
        <v>488</v>
      </c>
    </row>
    <row r="12" spans="1:7" ht="12.75">
      <c r="A12" s="183" t="str">
        <f>'A-N° Sinies Denun'!A12</f>
        <v>Bupa</v>
      </c>
      <c r="B12" s="178">
        <v>4</v>
      </c>
      <c r="C12" s="178">
        <v>4</v>
      </c>
      <c r="D12" s="178">
        <v>1</v>
      </c>
      <c r="E12" s="179">
        <v>472</v>
      </c>
      <c r="F12" s="178"/>
      <c r="G12" s="184">
        <f t="shared" si="0"/>
        <v>481</v>
      </c>
    </row>
    <row r="13" spans="1:7" ht="12.75">
      <c r="A13" s="183" t="str">
        <f>'A-N° Sinies Denun'!A13</f>
        <v>Chilena Consolidada</v>
      </c>
      <c r="B13" s="178">
        <v>1</v>
      </c>
      <c r="C13" s="178"/>
      <c r="D13" s="178"/>
      <c r="E13" s="179">
        <v>14</v>
      </c>
      <c r="F13" s="178"/>
      <c r="G13" s="184">
        <f t="shared" si="0"/>
        <v>15</v>
      </c>
    </row>
    <row r="14" spans="1:7" ht="12.75">
      <c r="A14" s="183" t="s">
        <v>92</v>
      </c>
      <c r="B14" s="178">
        <v>12</v>
      </c>
      <c r="C14" s="178"/>
      <c r="D14" s="178"/>
      <c r="E14" s="179">
        <v>602</v>
      </c>
      <c r="F14" s="178"/>
      <c r="G14" s="184">
        <f t="shared" si="0"/>
        <v>614</v>
      </c>
    </row>
    <row r="15" spans="1:7" ht="12.75">
      <c r="A15" s="183" t="str">
        <f>'A-N° Sinies Denun'!A15</f>
        <v>Consorcio Nacional</v>
      </c>
      <c r="B15" s="178">
        <v>1428</v>
      </c>
      <c r="C15" s="178">
        <v>92</v>
      </c>
      <c r="D15" s="178">
        <v>48</v>
      </c>
      <c r="E15" s="179">
        <v>43398</v>
      </c>
      <c r="F15" s="178"/>
      <c r="G15" s="184">
        <f t="shared" si="0"/>
        <v>44966</v>
      </c>
    </row>
    <row r="16" spans="1:7" ht="12.75">
      <c r="A16" s="183" t="str">
        <f>'A-N° Sinies Denun'!A16</f>
        <v>HDI</v>
      </c>
      <c r="B16" s="178">
        <v>122</v>
      </c>
      <c r="C16" s="178">
        <v>2</v>
      </c>
      <c r="D16" s="178">
        <v>1219</v>
      </c>
      <c r="E16" s="179">
        <v>1605</v>
      </c>
      <c r="F16" s="178">
        <v>105</v>
      </c>
      <c r="G16" s="184">
        <f t="shared" si="0"/>
        <v>3053</v>
      </c>
    </row>
    <row r="17" spans="1:7" ht="12.75">
      <c r="A17" s="183" t="str">
        <f>'A-N° Sinies Denun'!A17</f>
        <v>Liberty</v>
      </c>
      <c r="B17" s="178">
        <v>126</v>
      </c>
      <c r="C17" s="178">
        <v>2</v>
      </c>
      <c r="D17" s="178">
        <v>1</v>
      </c>
      <c r="E17" s="179">
        <v>3520</v>
      </c>
      <c r="F17" s="178"/>
      <c r="G17" s="184">
        <f t="shared" si="0"/>
        <v>3649</v>
      </c>
    </row>
    <row r="18" spans="1:7" ht="12.75">
      <c r="A18" s="183" t="str">
        <f>'A-N° Sinies Denun'!A18</f>
        <v>Mapfre</v>
      </c>
      <c r="B18" s="178">
        <v>197</v>
      </c>
      <c r="C18" s="178">
        <v>12</v>
      </c>
      <c r="D18" s="178">
        <v>10</v>
      </c>
      <c r="E18" s="179">
        <v>3350</v>
      </c>
      <c r="F18" s="178"/>
      <c r="G18" s="184">
        <f t="shared" si="0"/>
        <v>3569</v>
      </c>
    </row>
    <row r="19" spans="1:7" ht="12.75">
      <c r="A19" s="183" t="str">
        <f>'A-N° Sinies Denun'!A19</f>
        <v>Mutual de Seguros</v>
      </c>
      <c r="B19" s="178">
        <v>78</v>
      </c>
      <c r="C19" s="178"/>
      <c r="D19" s="178">
        <v>1</v>
      </c>
      <c r="E19" s="179">
        <v>2438</v>
      </c>
      <c r="F19" s="178"/>
      <c r="G19" s="184">
        <f t="shared" si="0"/>
        <v>2517</v>
      </c>
    </row>
    <row r="20" spans="1:7" ht="12.75">
      <c r="A20" s="183" t="str">
        <f>'A-N° Sinies Denun'!A20</f>
        <v>Porvenir</v>
      </c>
      <c r="B20" s="178">
        <v>2</v>
      </c>
      <c r="C20" s="178"/>
      <c r="D20" s="178"/>
      <c r="E20" s="179">
        <v>43</v>
      </c>
      <c r="F20" s="178"/>
      <c r="G20" s="184">
        <f t="shared" si="0"/>
        <v>45</v>
      </c>
    </row>
    <row r="21" spans="1:7" ht="12.75">
      <c r="A21" s="183" t="str">
        <f>'A-N° Sinies Denun'!A21</f>
        <v>Renta Nacional</v>
      </c>
      <c r="B21" s="178"/>
      <c r="C21" s="178"/>
      <c r="D21" s="178"/>
      <c r="E21" s="179">
        <v>3</v>
      </c>
      <c r="F21" s="178"/>
      <c r="G21" s="184">
        <f t="shared" si="0"/>
        <v>3</v>
      </c>
    </row>
    <row r="22" spans="1:7" ht="12.75">
      <c r="A22" s="183" t="str">
        <f>'A-N° Sinies Denun'!A22</f>
        <v>Suramericana</v>
      </c>
      <c r="B22" s="178">
        <v>210</v>
      </c>
      <c r="C22" s="178">
        <v>4</v>
      </c>
      <c r="D22" s="178">
        <v>1</v>
      </c>
      <c r="E22" s="179">
        <v>8001</v>
      </c>
      <c r="F22" s="178"/>
      <c r="G22" s="184">
        <f t="shared" si="0"/>
        <v>8216</v>
      </c>
    </row>
    <row r="23" spans="1:7" ht="12.75">
      <c r="A23" s="183" t="str">
        <f>'A-N° Sinies Denun'!A23</f>
        <v>Zenit</v>
      </c>
      <c r="B23" s="178">
        <v>36</v>
      </c>
      <c r="C23" s="178">
        <v>3</v>
      </c>
      <c r="D23" s="178"/>
      <c r="E23" s="179">
        <v>1750</v>
      </c>
      <c r="F23" s="178"/>
      <c r="G23" s="184">
        <f t="shared" si="0"/>
        <v>1789</v>
      </c>
    </row>
    <row r="24" spans="1:10" ht="12.75">
      <c r="A24" s="27"/>
      <c r="B24" s="28"/>
      <c r="C24" s="29"/>
      <c r="D24" s="29"/>
      <c r="E24" s="30"/>
      <c r="F24" s="30"/>
      <c r="G24" s="97"/>
      <c r="H24" s="31"/>
      <c r="I24" s="32"/>
      <c r="J24" s="32"/>
    </row>
    <row r="25" spans="1:7" ht="12.75" customHeight="1">
      <c r="A25" s="114" t="s">
        <v>11</v>
      </c>
      <c r="B25" s="115">
        <f aca="true" t="shared" si="1" ref="B25:G25">SUM(B10:B23)</f>
        <v>2422</v>
      </c>
      <c r="C25" s="115">
        <f t="shared" si="1"/>
        <v>120</v>
      </c>
      <c r="D25" s="115">
        <f t="shared" si="1"/>
        <v>1285</v>
      </c>
      <c r="E25" s="115">
        <f t="shared" si="1"/>
        <v>71921</v>
      </c>
      <c r="F25" s="115">
        <f t="shared" si="1"/>
        <v>574</v>
      </c>
      <c r="G25" s="9">
        <f t="shared" si="1"/>
        <v>76322</v>
      </c>
    </row>
    <row r="26" spans="1:7" ht="15.75">
      <c r="A26" s="33"/>
      <c r="B26" s="34"/>
      <c r="C26" s="35"/>
      <c r="D26" s="35"/>
      <c r="E26" s="36"/>
      <c r="F26" s="36"/>
      <c r="G26" s="98"/>
    </row>
    <row r="27" ht="12.75">
      <c r="A27" s="13"/>
    </row>
    <row r="35" ht="12.75">
      <c r="I35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8"/>
  <sheetViews>
    <sheetView zoomScale="70" zoomScaleNormal="70" zoomScalePageLayoutView="0" workbookViewId="0" topLeftCell="B4">
      <selection activeCell="A10" sqref="A10:IV10"/>
    </sheetView>
  </sheetViews>
  <sheetFormatPr defaultColWidth="11.421875" defaultRowHeight="12.75"/>
  <cols>
    <col min="1" max="1" width="22.421875" style="201" customWidth="1"/>
    <col min="2" max="2" width="18.57421875" style="201" customWidth="1"/>
    <col min="3" max="3" width="20.57421875" style="201" customWidth="1"/>
    <col min="4" max="4" width="28.00390625" style="201" customWidth="1"/>
    <col min="5" max="5" width="25.7109375" style="202" customWidth="1"/>
    <col min="6" max="6" width="37.8515625" style="201" customWidth="1"/>
    <col min="7" max="7" width="35.140625" style="201" customWidth="1"/>
    <col min="8" max="8" width="35.140625" style="202" customWidth="1"/>
    <col min="9" max="16384" width="11.421875" style="201" customWidth="1"/>
  </cols>
  <sheetData>
    <row r="1" ht="15.75">
      <c r="A1" s="200"/>
    </row>
    <row r="3" ht="15.75">
      <c r="A3" s="203" t="s">
        <v>62</v>
      </c>
    </row>
    <row r="4" ht="15.75">
      <c r="A4" s="200"/>
    </row>
    <row r="5" spans="1:8" ht="15.75">
      <c r="A5" s="204" t="s">
        <v>31</v>
      </c>
      <c r="H5" s="205"/>
    </row>
    <row r="6" spans="1:2" ht="15.75">
      <c r="A6" s="206" t="s">
        <v>96</v>
      </c>
      <c r="B6" s="207"/>
    </row>
    <row r="7" spans="1:8" ht="15.75">
      <c r="A7" s="208"/>
      <c r="B7" s="209" t="s">
        <v>32</v>
      </c>
      <c r="C7" s="210"/>
      <c r="D7" s="211"/>
      <c r="E7" s="212"/>
      <c r="F7" s="213" t="s">
        <v>33</v>
      </c>
      <c r="G7" s="213" t="s">
        <v>34</v>
      </c>
      <c r="H7" s="214" t="s">
        <v>35</v>
      </c>
    </row>
    <row r="8" spans="1:8" ht="15.75">
      <c r="A8" s="215" t="s">
        <v>1</v>
      </c>
      <c r="B8" s="216" t="s">
        <v>16</v>
      </c>
      <c r="C8" s="217" t="s">
        <v>36</v>
      </c>
      <c r="D8" s="217" t="s">
        <v>37</v>
      </c>
      <c r="E8" s="217" t="s">
        <v>38</v>
      </c>
      <c r="F8" s="217" t="s">
        <v>39</v>
      </c>
      <c r="G8" s="216" t="s">
        <v>40</v>
      </c>
      <c r="H8" s="218" t="s">
        <v>41</v>
      </c>
    </row>
    <row r="9" spans="1:8" ht="15.75">
      <c r="A9" s="219"/>
      <c r="B9" s="220"/>
      <c r="C9" s="221"/>
      <c r="D9" s="222"/>
      <c r="E9" s="221" t="s">
        <v>42</v>
      </c>
      <c r="F9" s="221" t="s">
        <v>43</v>
      </c>
      <c r="G9" s="221" t="s">
        <v>44</v>
      </c>
      <c r="H9" s="223" t="s">
        <v>45</v>
      </c>
    </row>
    <row r="10" spans="1:8" ht="15.75">
      <c r="A10" s="224" t="str">
        <f>'A-N° Sinies Denun'!A10</f>
        <v>Bci</v>
      </c>
      <c r="B10" s="225">
        <v>1450725</v>
      </c>
      <c r="C10" s="225">
        <v>19454</v>
      </c>
      <c r="D10" s="225">
        <v>100974</v>
      </c>
      <c r="E10" s="226">
        <f>SUM(B10:D10)</f>
        <v>1571153</v>
      </c>
      <c r="F10" s="225">
        <v>3027173</v>
      </c>
      <c r="G10" s="225">
        <v>637</v>
      </c>
      <c r="H10" s="227">
        <f>SUM(E10:G10)</f>
        <v>4598963</v>
      </c>
    </row>
    <row r="11" spans="1:8" ht="15.75">
      <c r="A11" s="224" t="str">
        <f>'A-N° Sinies Denun'!A11</f>
        <v>BNP PARIBAS CARDIF</v>
      </c>
      <c r="B11" s="228">
        <v>84448</v>
      </c>
      <c r="C11" s="225">
        <v>10768</v>
      </c>
      <c r="D11" s="225"/>
      <c r="E11" s="226">
        <f aca="true" t="shared" si="0" ref="E11:E23">SUM(B11:D11)</f>
        <v>95216</v>
      </c>
      <c r="F11" s="225">
        <v>147116</v>
      </c>
      <c r="G11" s="225"/>
      <c r="H11" s="227">
        <f aca="true" t="shared" si="1" ref="H11:H23">SUM(E11:G11)</f>
        <v>242332</v>
      </c>
    </row>
    <row r="12" spans="1:8" ht="15.75">
      <c r="A12" s="224" t="str">
        <f>'A-N° Sinies Denun'!A12</f>
        <v>Bupa</v>
      </c>
      <c r="B12" s="228">
        <v>24809</v>
      </c>
      <c r="C12" s="225">
        <v>2351</v>
      </c>
      <c r="D12" s="225">
        <v>16644</v>
      </c>
      <c r="E12" s="226">
        <f t="shared" si="0"/>
        <v>43804</v>
      </c>
      <c r="F12" s="225">
        <v>46330</v>
      </c>
      <c r="G12" s="225"/>
      <c r="H12" s="227">
        <f t="shared" si="1"/>
        <v>90134</v>
      </c>
    </row>
    <row r="13" spans="1:8" ht="15.75">
      <c r="A13" s="224" t="str">
        <f>'A-N° Sinies Denun'!A13</f>
        <v>Chilena Consolidada</v>
      </c>
      <c r="B13" s="228">
        <v>8316</v>
      </c>
      <c r="C13" s="225">
        <v>1380</v>
      </c>
      <c r="D13" s="225">
        <v>8270</v>
      </c>
      <c r="E13" s="226">
        <f t="shared" si="0"/>
        <v>17966</v>
      </c>
      <c r="F13" s="225">
        <v>38244</v>
      </c>
      <c r="G13" s="225"/>
      <c r="H13" s="227">
        <f t="shared" si="1"/>
        <v>56210</v>
      </c>
    </row>
    <row r="14" spans="1:8" ht="15.75">
      <c r="A14" s="224" t="str">
        <f>'A-N° Sinies Denun'!A14</f>
        <v>Chubb</v>
      </c>
      <c r="B14" s="228">
        <v>71199</v>
      </c>
      <c r="C14" s="225">
        <v>104493</v>
      </c>
      <c r="D14" s="225"/>
      <c r="E14" s="226">
        <f t="shared" si="0"/>
        <v>175692</v>
      </c>
      <c r="F14" s="225">
        <v>542815</v>
      </c>
      <c r="G14" s="225"/>
      <c r="H14" s="227">
        <f t="shared" si="1"/>
        <v>718507</v>
      </c>
    </row>
    <row r="15" spans="1:8" ht="15.75">
      <c r="A15" s="224" t="str">
        <f>'A-N° Sinies Denun'!A15</f>
        <v>Consorcio Nacional</v>
      </c>
      <c r="B15" s="225">
        <v>646331</v>
      </c>
      <c r="C15" s="225">
        <v>25401</v>
      </c>
      <c r="D15" s="225">
        <v>109188</v>
      </c>
      <c r="E15" s="226">
        <f t="shared" si="0"/>
        <v>780920</v>
      </c>
      <c r="F15" s="225">
        <v>1851612</v>
      </c>
      <c r="G15" s="225"/>
      <c r="H15" s="227">
        <f t="shared" si="1"/>
        <v>2632532</v>
      </c>
    </row>
    <row r="16" spans="1:8" ht="15.75">
      <c r="A16" s="224" t="str">
        <f>'A-N° Sinies Denun'!A16</f>
        <v>HDI</v>
      </c>
      <c r="B16" s="225">
        <v>831383</v>
      </c>
      <c r="C16" s="225">
        <v>1268865</v>
      </c>
      <c r="D16" s="225"/>
      <c r="E16" s="226">
        <f t="shared" si="0"/>
        <v>2100248</v>
      </c>
      <c r="F16" s="225">
        <v>1185538</v>
      </c>
      <c r="G16" s="225"/>
      <c r="H16" s="227">
        <f t="shared" si="1"/>
        <v>3285786</v>
      </c>
    </row>
    <row r="17" spans="1:8" ht="15.75">
      <c r="A17" s="224" t="str">
        <f>'A-N° Sinies Denun'!A17</f>
        <v>Liberty</v>
      </c>
      <c r="B17" s="225">
        <v>1107646</v>
      </c>
      <c r="C17" s="225">
        <v>34595</v>
      </c>
      <c r="D17" s="225">
        <v>56557</v>
      </c>
      <c r="E17" s="226">
        <f t="shared" si="0"/>
        <v>1198798</v>
      </c>
      <c r="F17" s="225">
        <v>3102744</v>
      </c>
      <c r="G17" s="225">
        <v>24988</v>
      </c>
      <c r="H17" s="227">
        <f t="shared" si="1"/>
        <v>4326530</v>
      </c>
    </row>
    <row r="18" spans="1:8" ht="15.75">
      <c r="A18" s="224" t="str">
        <f>'A-N° Sinies Denun'!A18</f>
        <v>Mapfre</v>
      </c>
      <c r="B18" s="225">
        <v>840449</v>
      </c>
      <c r="C18" s="225">
        <v>25509</v>
      </c>
      <c r="D18" s="225">
        <v>83058</v>
      </c>
      <c r="E18" s="226">
        <f t="shared" si="0"/>
        <v>949016</v>
      </c>
      <c r="F18" s="225">
        <v>3140324</v>
      </c>
      <c r="G18" s="225"/>
      <c r="H18" s="227">
        <f t="shared" si="1"/>
        <v>4089340</v>
      </c>
    </row>
    <row r="19" spans="1:8" ht="15.75">
      <c r="A19" s="224" t="str">
        <f>'A-N° Sinies Denun'!A19</f>
        <v>Mutual de Seguros</v>
      </c>
      <c r="B19" s="225">
        <v>526624</v>
      </c>
      <c r="C19" s="225">
        <v>2544</v>
      </c>
      <c r="D19" s="225"/>
      <c r="E19" s="226">
        <f t="shared" si="0"/>
        <v>529168</v>
      </c>
      <c r="F19" s="225">
        <v>1251958</v>
      </c>
      <c r="G19" s="225"/>
      <c r="H19" s="227">
        <f t="shared" si="1"/>
        <v>1781126</v>
      </c>
    </row>
    <row r="20" spans="1:8" ht="15.75">
      <c r="A20" s="224" t="str">
        <f>'A-N° Sinies Denun'!A20</f>
        <v>Porvenir</v>
      </c>
      <c r="B20" s="225">
        <v>16685</v>
      </c>
      <c r="C20" s="225"/>
      <c r="D20" s="225"/>
      <c r="E20" s="226">
        <f t="shared" si="0"/>
        <v>16685</v>
      </c>
      <c r="F20" s="225">
        <v>34640</v>
      </c>
      <c r="G20" s="225">
        <v>778</v>
      </c>
      <c r="H20" s="227">
        <f t="shared" si="1"/>
        <v>52103</v>
      </c>
    </row>
    <row r="21" spans="1:8" ht="15.75">
      <c r="A21" s="224" t="str">
        <f>'A-N° Sinies Denun'!A21</f>
        <v>Renta Nacional</v>
      </c>
      <c r="B21" s="225"/>
      <c r="C21" s="225"/>
      <c r="D21" s="225"/>
      <c r="E21" s="226">
        <f t="shared" si="0"/>
        <v>0</v>
      </c>
      <c r="F21" s="225">
        <v>27053</v>
      </c>
      <c r="G21" s="225"/>
      <c r="H21" s="227">
        <f t="shared" si="1"/>
        <v>27053</v>
      </c>
    </row>
    <row r="22" spans="1:8" ht="15.75">
      <c r="A22" s="224" t="str">
        <f>'A-N° Sinies Denun'!A22</f>
        <v>Suramericana</v>
      </c>
      <c r="B22" s="225">
        <v>1520277</v>
      </c>
      <c r="C22" s="225">
        <v>34233</v>
      </c>
      <c r="D22" s="225">
        <v>94433</v>
      </c>
      <c r="E22" s="226">
        <f t="shared" si="0"/>
        <v>1648943</v>
      </c>
      <c r="F22" s="225">
        <v>4320417</v>
      </c>
      <c r="G22" s="225"/>
      <c r="H22" s="227">
        <f t="shared" si="1"/>
        <v>5969360</v>
      </c>
    </row>
    <row r="23" spans="1:8" ht="15.75">
      <c r="A23" s="229" t="str">
        <f>'A-N° Sinies Denun'!A23</f>
        <v>Zenit</v>
      </c>
      <c r="B23" s="230">
        <v>335509</v>
      </c>
      <c r="C23" s="230">
        <v>2552</v>
      </c>
      <c r="D23" s="230">
        <v>25243</v>
      </c>
      <c r="E23" s="226">
        <f t="shared" si="0"/>
        <v>363304</v>
      </c>
      <c r="F23" s="230">
        <v>844642</v>
      </c>
      <c r="G23" s="230">
        <v>175</v>
      </c>
      <c r="H23" s="227">
        <f t="shared" si="1"/>
        <v>1208121</v>
      </c>
    </row>
    <row r="24" spans="1:8" ht="15.75">
      <c r="A24" s="231"/>
      <c r="B24" s="232"/>
      <c r="C24" s="233"/>
      <c r="D24" s="233"/>
      <c r="E24" s="234"/>
      <c r="F24" s="235"/>
      <c r="G24" s="235"/>
      <c r="H24" s="236"/>
    </row>
    <row r="25" spans="1:8" s="240" customFormat="1" ht="12.75" customHeight="1">
      <c r="A25" s="237" t="s">
        <v>11</v>
      </c>
      <c r="B25" s="238">
        <f aca="true" t="shared" si="2" ref="B25:H25">SUM(B10:B23)</f>
        <v>7464401</v>
      </c>
      <c r="C25" s="238">
        <f t="shared" si="2"/>
        <v>1532145</v>
      </c>
      <c r="D25" s="238">
        <f t="shared" si="2"/>
        <v>494367</v>
      </c>
      <c r="E25" s="238">
        <f t="shared" si="2"/>
        <v>9490913</v>
      </c>
      <c r="F25" s="238">
        <f t="shared" si="2"/>
        <v>19560606</v>
      </c>
      <c r="G25" s="238">
        <f t="shared" si="2"/>
        <v>26578</v>
      </c>
      <c r="H25" s="239">
        <f t="shared" si="2"/>
        <v>29078097</v>
      </c>
    </row>
    <row r="26" spans="1:8" ht="15.75">
      <c r="A26" s="195"/>
      <c r="B26" s="241"/>
      <c r="C26" s="242"/>
      <c r="D26" s="242"/>
      <c r="E26" s="243"/>
      <c r="F26" s="244"/>
      <c r="G26" s="244"/>
      <c r="H26" s="245"/>
    </row>
    <row r="27" spans="1:8" ht="15.75">
      <c r="A27" s="192"/>
      <c r="B27" s="246"/>
      <c r="C27" s="247"/>
      <c r="D27" s="247"/>
      <c r="E27" s="248"/>
      <c r="F27" s="249"/>
      <c r="G27" s="249"/>
      <c r="H27" s="248"/>
    </row>
    <row r="28" ht="15.75">
      <c r="E28" s="201"/>
    </row>
    <row r="29" ht="15.75">
      <c r="E29" s="201"/>
    </row>
    <row r="30" ht="15.75">
      <c r="E30" s="201"/>
    </row>
    <row r="31" ht="15.75">
      <c r="E31" s="201"/>
    </row>
    <row r="32" ht="15.75">
      <c r="E32" s="201"/>
    </row>
    <row r="33" ht="15.75">
      <c r="E33" s="201"/>
    </row>
    <row r="34" ht="15.75">
      <c r="E34" s="201"/>
    </row>
    <row r="35" ht="15.75">
      <c r="E35" s="201"/>
    </row>
    <row r="36" ht="15.75">
      <c r="E36" s="201"/>
    </row>
    <row r="37" ht="15.75">
      <c r="E37" s="201"/>
    </row>
    <row r="38" ht="15.75">
      <c r="E38" s="201"/>
    </row>
    <row r="39" ht="15.75">
      <c r="E39" s="201"/>
    </row>
    <row r="40" ht="15.75">
      <c r="E40" s="201"/>
    </row>
    <row r="41" ht="15.75">
      <c r="E41" s="201"/>
    </row>
    <row r="42" ht="15.75">
      <c r="E42" s="201"/>
    </row>
    <row r="43" ht="15.75">
      <c r="E43" s="201"/>
    </row>
    <row r="44" ht="15.75">
      <c r="E44" s="201"/>
    </row>
    <row r="45" ht="15.75">
      <c r="E45" s="201"/>
    </row>
    <row r="46" ht="15.75">
      <c r="E46" s="201"/>
    </row>
    <row r="47" ht="15.75">
      <c r="E47" s="201"/>
    </row>
    <row r="48" ht="15.75">
      <c r="E48" s="201"/>
    </row>
    <row r="49" ht="15.75">
      <c r="E49" s="201"/>
    </row>
    <row r="50" ht="15.75">
      <c r="E50" s="201"/>
    </row>
    <row r="51" ht="15.75">
      <c r="E51" s="201"/>
    </row>
    <row r="52" ht="15.75">
      <c r="E52" s="201"/>
    </row>
    <row r="53" ht="15.75">
      <c r="E53" s="201"/>
    </row>
    <row r="54" ht="15.75">
      <c r="E54" s="201"/>
    </row>
    <row r="55" ht="15.75">
      <c r="E55" s="201"/>
    </row>
    <row r="56" ht="15.75">
      <c r="E56" s="201"/>
    </row>
    <row r="57" ht="15.75">
      <c r="E57" s="201"/>
    </row>
    <row r="58" ht="15.75">
      <c r="E58" s="201"/>
    </row>
    <row r="59" ht="15.75">
      <c r="E59" s="201"/>
    </row>
    <row r="60" ht="15.75">
      <c r="E60" s="201"/>
    </row>
    <row r="61" ht="15.75">
      <c r="E61" s="201"/>
    </row>
    <row r="62" ht="15.75">
      <c r="E62" s="201"/>
    </row>
    <row r="63" ht="15.75">
      <c r="E63" s="201"/>
    </row>
    <row r="64" ht="15.75">
      <c r="E64" s="201"/>
    </row>
    <row r="65" ht="15.75">
      <c r="E65" s="201"/>
    </row>
    <row r="66" ht="15.75">
      <c r="E66" s="201"/>
    </row>
    <row r="67" ht="15.75">
      <c r="E67" s="201"/>
    </row>
    <row r="68" ht="15.75">
      <c r="E68" s="201"/>
    </row>
    <row r="69" ht="15.75">
      <c r="E69" s="201"/>
    </row>
    <row r="70" ht="15.75">
      <c r="E70" s="201"/>
    </row>
    <row r="71" ht="15.75">
      <c r="E71" s="201"/>
    </row>
    <row r="72" ht="15.75">
      <c r="E72" s="201"/>
    </row>
    <row r="73" ht="15.75">
      <c r="E73" s="201"/>
    </row>
    <row r="74" ht="15.75">
      <c r="E74" s="201"/>
    </row>
    <row r="75" ht="15.75">
      <c r="E75" s="201"/>
    </row>
    <row r="76" ht="15.75">
      <c r="E76" s="201"/>
    </row>
    <row r="77" ht="15.75">
      <c r="E77" s="201"/>
    </row>
    <row r="78" ht="15.75">
      <c r="E78" s="201"/>
    </row>
    <row r="79" ht="15.75">
      <c r="E79" s="201"/>
    </row>
    <row r="80" ht="15.75">
      <c r="E80" s="201"/>
    </row>
    <row r="81" ht="15.75">
      <c r="E81" s="201"/>
    </row>
    <row r="82" ht="15.75">
      <c r="E82" s="201"/>
    </row>
    <row r="83" ht="15.75">
      <c r="E83" s="201"/>
    </row>
    <row r="84" ht="15.75">
      <c r="E84" s="201"/>
    </row>
    <row r="85" ht="15.75">
      <c r="E85" s="201"/>
    </row>
    <row r="86" ht="15.75">
      <c r="E86" s="201"/>
    </row>
    <row r="87" ht="15.75">
      <c r="E87" s="201"/>
    </row>
    <row r="88" ht="15.75">
      <c r="E88" s="201"/>
    </row>
    <row r="89" ht="15.75">
      <c r="E89" s="201"/>
    </row>
    <row r="90" ht="15.75">
      <c r="E90" s="201"/>
    </row>
    <row r="91" ht="15.75">
      <c r="E91" s="201"/>
    </row>
    <row r="92" ht="15.75">
      <c r="E92" s="201"/>
    </row>
    <row r="93" ht="15.75">
      <c r="E93" s="201"/>
    </row>
    <row r="94" ht="15.75">
      <c r="E94" s="201"/>
    </row>
    <row r="95" ht="15.75">
      <c r="E95" s="201"/>
    </row>
    <row r="96" ht="15.75">
      <c r="E96" s="201"/>
    </row>
    <row r="97" ht="15.75">
      <c r="E97" s="201"/>
    </row>
    <row r="98" ht="15.75">
      <c r="E98" s="201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E1">
      <selection activeCell="H1" sqref="H1:J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</cols>
  <sheetData>
    <row r="3" ht="12.75">
      <c r="A3" s="87" t="s">
        <v>62</v>
      </c>
    </row>
    <row r="4" spans="1:6" ht="12.75">
      <c r="A4" s="38"/>
      <c r="B4" s="39"/>
      <c r="C4" s="39"/>
      <c r="D4" s="39"/>
      <c r="E4" s="99"/>
      <c r="F4" s="39"/>
    </row>
    <row r="5" spans="1:6" ht="12.75">
      <c r="A5" s="110" t="s">
        <v>46</v>
      </c>
      <c r="B5" s="39"/>
      <c r="C5" s="39"/>
      <c r="D5" s="39"/>
      <c r="E5" s="99"/>
      <c r="F5" s="39"/>
    </row>
    <row r="6" spans="1:6" ht="12.75">
      <c r="A6" s="107" t="str">
        <f>'D-Sinies Pag Direc'!A6</f>
        <v>      (entre el 1 de enero y 30 de septiembre de 2019, montos expresados en miles de pesos de septiembre de 2019)</v>
      </c>
      <c r="B6" s="100"/>
      <c r="C6" s="39"/>
      <c r="D6" s="39"/>
      <c r="E6" s="99"/>
      <c r="F6" s="39"/>
    </row>
    <row r="7" spans="1:6" ht="12.75">
      <c r="A7" s="141"/>
      <c r="B7" s="250" t="s">
        <v>78</v>
      </c>
      <c r="C7" s="251"/>
      <c r="D7" s="142" t="s">
        <v>48</v>
      </c>
      <c r="E7" s="142" t="s">
        <v>49</v>
      </c>
      <c r="F7" s="143" t="s">
        <v>50</v>
      </c>
    </row>
    <row r="8" spans="1:6" ht="12.75">
      <c r="A8" s="144" t="s">
        <v>1</v>
      </c>
      <c r="B8" s="146" t="s">
        <v>51</v>
      </c>
      <c r="C8" s="146" t="s">
        <v>52</v>
      </c>
      <c r="D8" s="150" t="s">
        <v>79</v>
      </c>
      <c r="E8" s="150" t="s">
        <v>53</v>
      </c>
      <c r="F8" s="151" t="s">
        <v>54</v>
      </c>
    </row>
    <row r="9" spans="1:6" ht="12.75">
      <c r="A9" s="144"/>
      <c r="B9" s="152"/>
      <c r="C9" s="153"/>
      <c r="D9" s="150" t="s">
        <v>80</v>
      </c>
      <c r="E9" s="145" t="s">
        <v>55</v>
      </c>
      <c r="F9" s="151" t="s">
        <v>56</v>
      </c>
    </row>
    <row r="10" spans="1:6" ht="12.75">
      <c r="A10" s="147"/>
      <c r="B10" s="148" t="s">
        <v>57</v>
      </c>
      <c r="C10" s="148" t="s">
        <v>58</v>
      </c>
      <c r="D10" s="148" t="s">
        <v>59</v>
      </c>
      <c r="E10" s="148" t="s">
        <v>60</v>
      </c>
      <c r="F10" s="149" t="s">
        <v>61</v>
      </c>
    </row>
    <row r="11" spans="1:7" ht="12.75">
      <c r="A11" s="83" t="str">
        <f>'D-Sinies Pag Direc'!A10</f>
        <v>Bci</v>
      </c>
      <c r="B11" s="117">
        <f>'D-Sinies Pag Direc'!H10</f>
        <v>4598963</v>
      </c>
      <c r="C11" s="17">
        <v>529490</v>
      </c>
      <c r="D11" s="17">
        <v>1286215</v>
      </c>
      <c r="E11" s="17">
        <v>2307692</v>
      </c>
      <c r="F11" s="103">
        <f aca="true" t="shared" si="0" ref="F11:F16">SUM(B11:D11)-E11</f>
        <v>4106976</v>
      </c>
      <c r="G11" s="154"/>
    </row>
    <row r="12" spans="1:7" ht="12.75">
      <c r="A12" s="83" t="str">
        <f>'D-Sinies Pag Direc'!A11</f>
        <v>BNP PARIBAS CARDIF</v>
      </c>
      <c r="B12" s="117">
        <f>'D-Sinies Pag Direc'!H11</f>
        <v>242332</v>
      </c>
      <c r="C12" s="17">
        <v>98739</v>
      </c>
      <c r="D12" s="17">
        <v>502135</v>
      </c>
      <c r="E12" s="17"/>
      <c r="F12" s="103">
        <f t="shared" si="0"/>
        <v>843206</v>
      </c>
      <c r="G12" s="154"/>
    </row>
    <row r="13" spans="1:7" ht="12.75">
      <c r="A13" s="83" t="str">
        <f>'D-Sinies Pag Direc'!A12</f>
        <v>Bupa</v>
      </c>
      <c r="B13" s="117">
        <f>'D-Sinies Pag Direc'!H12</f>
        <v>90134</v>
      </c>
      <c r="C13" s="17">
        <v>101277</v>
      </c>
      <c r="D13" s="17">
        <v>132853</v>
      </c>
      <c r="E13" s="17">
        <v>709178</v>
      </c>
      <c r="F13" s="103">
        <f t="shared" si="0"/>
        <v>-384914</v>
      </c>
      <c r="G13" s="154"/>
    </row>
    <row r="14" spans="1:7" ht="12.75">
      <c r="A14" s="83" t="str">
        <f>'D-Sinies Pag Direc'!A13</f>
        <v>Chilena Consolidada</v>
      </c>
      <c r="B14" s="117">
        <f>'D-Sinies Pag Direc'!H13</f>
        <v>56210</v>
      </c>
      <c r="C14" s="17">
        <v>11278</v>
      </c>
      <c r="D14" s="17">
        <v>47783</v>
      </c>
      <c r="E14" s="17">
        <v>123220</v>
      </c>
      <c r="F14" s="103">
        <f t="shared" si="0"/>
        <v>-7949</v>
      </c>
      <c r="G14" s="154"/>
    </row>
    <row r="15" spans="1:7" ht="12.75">
      <c r="A15" s="83" t="str">
        <f>'D-Sinies Pag Direc'!A14</f>
        <v>Chubb</v>
      </c>
      <c r="B15" s="117">
        <f>'D-Sinies Pag Direc'!H14</f>
        <v>718507</v>
      </c>
      <c r="C15" s="17">
        <v>115437</v>
      </c>
      <c r="D15" s="17"/>
      <c r="E15" s="17">
        <v>215390</v>
      </c>
      <c r="F15" s="103">
        <f t="shared" si="0"/>
        <v>618554</v>
      </c>
      <c r="G15" s="154"/>
    </row>
    <row r="16" spans="1:7" ht="12.75">
      <c r="A16" s="83" t="str">
        <f>'D-Sinies Pag Direc'!A15</f>
        <v>Consorcio Nacional</v>
      </c>
      <c r="B16" s="117">
        <f>'D-Sinies Pag Direc'!H15</f>
        <v>2632532</v>
      </c>
      <c r="C16" s="17">
        <v>538352</v>
      </c>
      <c r="D16" s="17">
        <v>654462</v>
      </c>
      <c r="E16" s="17">
        <v>1680921</v>
      </c>
      <c r="F16" s="103">
        <f t="shared" si="0"/>
        <v>2144425</v>
      </c>
      <c r="G16" s="154"/>
    </row>
    <row r="17" spans="1:7" ht="12.75">
      <c r="A17" s="175" t="str">
        <f>'D-Sinies Pag Direc'!A16</f>
        <v>HDI</v>
      </c>
      <c r="B17" s="176">
        <f>'D-Sinies Pag Direc'!H16</f>
        <v>3285786</v>
      </c>
      <c r="C17" s="86">
        <v>1181973</v>
      </c>
      <c r="D17" s="86">
        <v>1396294</v>
      </c>
      <c r="E17" s="86">
        <v>940393</v>
      </c>
      <c r="F17" s="177">
        <f aca="true" t="shared" si="1" ref="F17:F24">SUM(B17:D17)-E17</f>
        <v>4923660</v>
      </c>
      <c r="G17" s="154"/>
    </row>
    <row r="18" spans="1:7" ht="12.75">
      <c r="A18" s="83" t="str">
        <f>'D-Sinies Pag Direc'!A17</f>
        <v>Liberty</v>
      </c>
      <c r="B18" s="117">
        <f>'D-Sinies Pag Direc'!H17</f>
        <v>4326530</v>
      </c>
      <c r="C18" s="17">
        <v>1468858</v>
      </c>
      <c r="D18" s="17">
        <v>1123106</v>
      </c>
      <c r="E18" s="17">
        <v>3244533</v>
      </c>
      <c r="F18" s="103">
        <f t="shared" si="1"/>
        <v>3673961</v>
      </c>
      <c r="G18" s="154"/>
    </row>
    <row r="19" spans="1:7" ht="12.75">
      <c r="A19" s="83" t="str">
        <f>'D-Sinies Pag Direc'!A18</f>
        <v>Mapfre</v>
      </c>
      <c r="B19" s="117">
        <f>'D-Sinies Pag Direc'!H18</f>
        <v>4089340</v>
      </c>
      <c r="C19" s="17">
        <v>376099</v>
      </c>
      <c r="D19" s="17">
        <v>703213</v>
      </c>
      <c r="E19" s="17">
        <v>839339</v>
      </c>
      <c r="F19" s="103">
        <f t="shared" si="1"/>
        <v>4329313</v>
      </c>
      <c r="G19" s="154"/>
    </row>
    <row r="20" spans="1:7" ht="12.75">
      <c r="A20" s="83" t="str">
        <f>'D-Sinies Pag Direc'!A19</f>
        <v>Mutual de Seguros</v>
      </c>
      <c r="B20" s="117">
        <f>'D-Sinies Pag Direc'!H19</f>
        <v>1781126</v>
      </c>
      <c r="C20" s="17">
        <v>324589</v>
      </c>
      <c r="D20" s="17">
        <v>508811</v>
      </c>
      <c r="E20" s="17">
        <v>653301</v>
      </c>
      <c r="F20" s="103">
        <f t="shared" si="1"/>
        <v>1961225</v>
      </c>
      <c r="G20" s="154"/>
    </row>
    <row r="21" spans="1:7" ht="12.75">
      <c r="A21" s="83" t="str">
        <f>'D-Sinies Pag Direc'!A20</f>
        <v>Porvenir</v>
      </c>
      <c r="B21" s="117">
        <f>'D-Sinies Pag Direc'!H20</f>
        <v>52103</v>
      </c>
      <c r="C21" s="17">
        <v>3351</v>
      </c>
      <c r="D21" s="17">
        <v>30007</v>
      </c>
      <c r="E21" s="17">
        <v>19441</v>
      </c>
      <c r="F21" s="103">
        <f t="shared" si="1"/>
        <v>66020</v>
      </c>
      <c r="G21" s="154"/>
    </row>
    <row r="22" spans="1:7" ht="12.75">
      <c r="A22" s="83" t="str">
        <f>'D-Sinies Pag Direc'!A21</f>
        <v>Renta Nacional</v>
      </c>
      <c r="B22" s="117">
        <f>'D-Sinies Pag Direc'!H21</f>
        <v>27053</v>
      </c>
      <c r="C22" s="17"/>
      <c r="D22" s="17">
        <v>1179</v>
      </c>
      <c r="E22" s="17">
        <v>34941</v>
      </c>
      <c r="F22" s="103">
        <f>SUM(B22:D22)-E22</f>
        <v>-6709</v>
      </c>
      <c r="G22" s="154"/>
    </row>
    <row r="23" spans="1:7" ht="12.75">
      <c r="A23" s="83" t="str">
        <f>'D-Sinies Pag Direc'!A22</f>
        <v>Suramericana</v>
      </c>
      <c r="B23" s="117">
        <f>'D-Sinies Pag Direc'!H22</f>
        <v>5969360</v>
      </c>
      <c r="C23" s="17">
        <v>5969360</v>
      </c>
      <c r="D23" s="17">
        <v>863343</v>
      </c>
      <c r="E23" s="17">
        <v>1103989</v>
      </c>
      <c r="F23" s="103">
        <f t="shared" si="1"/>
        <v>11698074</v>
      </c>
      <c r="G23" s="154"/>
    </row>
    <row r="24" spans="1:7" ht="12.75">
      <c r="A24" s="83" t="str">
        <f>'D-Sinies Pag Direc'!A23</f>
        <v>Zenit</v>
      </c>
      <c r="B24" s="117">
        <f>'D-Sinies Pag Direc'!H23</f>
        <v>1208121</v>
      </c>
      <c r="C24" s="17">
        <v>161864</v>
      </c>
      <c r="D24" s="17">
        <v>249803</v>
      </c>
      <c r="E24" s="17">
        <v>698320</v>
      </c>
      <c r="F24" s="103">
        <f t="shared" si="1"/>
        <v>921468</v>
      </c>
      <c r="G24" s="154"/>
    </row>
    <row r="25" spans="1:6" ht="12.75">
      <c r="A25" s="40"/>
      <c r="B25" s="41"/>
      <c r="C25" s="42"/>
      <c r="D25" s="42"/>
      <c r="E25" s="42"/>
      <c r="F25" s="101"/>
    </row>
    <row r="26" spans="1:6" ht="12.75">
      <c r="A26" s="116" t="s">
        <v>11</v>
      </c>
      <c r="B26" s="117">
        <f>SUM(B11:B24)</f>
        <v>29078097</v>
      </c>
      <c r="C26" s="117">
        <f>SUM(C11:C24)</f>
        <v>10880667</v>
      </c>
      <c r="D26" s="117">
        <f>SUM(D11:D24)</f>
        <v>7499204</v>
      </c>
      <c r="E26" s="117">
        <f>SUM(E11:E24)</f>
        <v>12570658</v>
      </c>
      <c r="F26" s="3">
        <f>+B26+C26+D26-E26</f>
        <v>34887310</v>
      </c>
    </row>
    <row r="27" spans="1:6" ht="15.75">
      <c r="A27" s="43"/>
      <c r="B27" s="44"/>
      <c r="C27" s="45"/>
      <c r="D27" s="45"/>
      <c r="E27" s="45"/>
      <c r="F27" s="102"/>
    </row>
    <row r="29" spans="1:7" ht="12.75">
      <c r="A29" s="39"/>
      <c r="B29" s="24"/>
      <c r="C29" s="16"/>
      <c r="D29" s="16"/>
      <c r="E29" s="92"/>
      <c r="F29" s="26"/>
      <c r="G29" s="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B35" sqref="B35:B42"/>
    </sheetView>
  </sheetViews>
  <sheetFormatPr defaultColWidth="11.421875" defaultRowHeight="12.75"/>
  <cols>
    <col min="1" max="1" width="45.00390625" style="47" customWidth="1"/>
    <col min="2" max="2" width="25.00390625" style="47" customWidth="1"/>
    <col min="3" max="9" width="38.28125" style="47" customWidth="1"/>
    <col min="10" max="10" width="29.7109375" style="47" bestFit="1" customWidth="1"/>
    <col min="11" max="11" width="23.57421875" style="47" bestFit="1" customWidth="1"/>
    <col min="12" max="16384" width="11.421875" style="47" customWidth="1"/>
  </cols>
  <sheetData>
    <row r="1" ht="12.75">
      <c r="A1" s="46"/>
    </row>
    <row r="3" ht="12.75">
      <c r="A3" s="87" t="s">
        <v>62</v>
      </c>
    </row>
    <row r="4" ht="12.75">
      <c r="A4" s="46"/>
    </row>
    <row r="5" spans="1:9" ht="12.75">
      <c r="A5" s="48" t="s">
        <v>0</v>
      </c>
      <c r="B5" s="49"/>
      <c r="C5" s="49"/>
      <c r="E5" s="49"/>
      <c r="F5" s="49"/>
      <c r="G5" s="49"/>
      <c r="H5" s="49"/>
      <c r="I5" s="49"/>
    </row>
    <row r="6" spans="1:9" ht="12.75">
      <c r="A6" s="2" t="str">
        <f>'A-N° Sinies Denun'!$A$6</f>
        <v>      (entre el 1 de enero y  30 de septiembre de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51"/>
      <c r="B7" s="52"/>
      <c r="C7" s="53"/>
      <c r="D7" s="53"/>
      <c r="E7" s="53"/>
      <c r="F7" s="53"/>
      <c r="G7" s="53"/>
      <c r="H7" s="53"/>
      <c r="I7" s="54"/>
    </row>
    <row r="8" spans="1:9" ht="12.75">
      <c r="A8" s="55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85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58"/>
      <c r="B9" s="59"/>
      <c r="C9" s="59"/>
      <c r="D9" s="59"/>
      <c r="E9" s="59"/>
      <c r="F9" s="59"/>
      <c r="G9" s="59"/>
      <c r="H9" s="59"/>
      <c r="I9" s="60"/>
    </row>
    <row r="10" spans="1:9" ht="12.75">
      <c r="A10" s="84" t="str">
        <f>'A-N° Sinies Denun'!A10</f>
        <v>Bci</v>
      </c>
      <c r="B10" s="61">
        <v>528596</v>
      </c>
      <c r="C10" s="61">
        <v>165077</v>
      </c>
      <c r="D10" s="61">
        <v>53782</v>
      </c>
      <c r="E10" s="61">
        <v>30755</v>
      </c>
      <c r="F10" s="61">
        <v>34426</v>
      </c>
      <c r="G10" s="61">
        <v>18811</v>
      </c>
      <c r="H10" s="61">
        <v>36978</v>
      </c>
      <c r="I10" s="4">
        <f aca="true" t="shared" si="0" ref="I10:I23">SUM(B10:H10)</f>
        <v>868425</v>
      </c>
    </row>
    <row r="11" spans="1:9" ht="12.75">
      <c r="A11" s="84" t="str">
        <f>'A-N° Sinies Denun'!A11</f>
        <v>BNP PARIBAS CARDIF</v>
      </c>
      <c r="B11" s="61">
        <v>212323</v>
      </c>
      <c r="C11" s="61">
        <v>11301</v>
      </c>
      <c r="D11" s="61">
        <v>0</v>
      </c>
      <c r="E11" s="61">
        <v>0</v>
      </c>
      <c r="F11" s="61">
        <v>1787</v>
      </c>
      <c r="G11" s="61">
        <v>0</v>
      </c>
      <c r="H11" s="61">
        <v>439</v>
      </c>
      <c r="I11" s="4">
        <f t="shared" si="0"/>
        <v>225850</v>
      </c>
    </row>
    <row r="12" spans="1:9" ht="12.75">
      <c r="A12" s="84" t="str">
        <f>'A-N° Sinies Denun'!A12</f>
        <v>Bupa</v>
      </c>
      <c r="B12" s="191"/>
      <c r="C12" s="191"/>
      <c r="D12" s="191"/>
      <c r="E12" s="191"/>
      <c r="F12" s="191"/>
      <c r="G12" s="191"/>
      <c r="H12" s="191"/>
      <c r="I12" s="4">
        <f t="shared" si="0"/>
        <v>0</v>
      </c>
    </row>
    <row r="13" spans="1:9" ht="12.75">
      <c r="A13" s="84" t="str">
        <f>'A-N° Sinies Denun'!A13</f>
        <v>Chilena Consolidada</v>
      </c>
      <c r="B13" s="61">
        <v>2529</v>
      </c>
      <c r="C13" s="61">
        <v>857</v>
      </c>
      <c r="D13" s="61">
        <v>0</v>
      </c>
      <c r="E13" s="61">
        <v>0</v>
      </c>
      <c r="F13" s="61">
        <v>49</v>
      </c>
      <c r="G13" s="61">
        <v>0</v>
      </c>
      <c r="H13" s="61">
        <v>119</v>
      </c>
      <c r="I13" s="4">
        <f t="shared" si="0"/>
        <v>3554</v>
      </c>
    </row>
    <row r="14" spans="1:9" s="156" customFormat="1" ht="12.75">
      <c r="A14" s="193" t="str">
        <f>'A-N° Sinies Denun'!A14</f>
        <v>Chubb</v>
      </c>
      <c r="B14" s="61">
        <v>0</v>
      </c>
      <c r="C14" s="61">
        <v>0</v>
      </c>
      <c r="D14" s="61">
        <v>0</v>
      </c>
      <c r="E14" s="61">
        <v>8182</v>
      </c>
      <c r="F14" s="61">
        <v>0</v>
      </c>
      <c r="G14" s="61">
        <v>0</v>
      </c>
      <c r="H14" s="61">
        <v>0</v>
      </c>
      <c r="I14" s="194">
        <f t="shared" si="0"/>
        <v>8182</v>
      </c>
    </row>
    <row r="15" spans="1:9" ht="12.75">
      <c r="A15" s="84" t="str">
        <f>'A-N° Sinies Denun'!A15</f>
        <v>Consorcio Nacional</v>
      </c>
      <c r="B15" s="61">
        <v>365104</v>
      </c>
      <c r="C15" s="61">
        <v>68971</v>
      </c>
      <c r="D15" s="61">
        <v>3274</v>
      </c>
      <c r="E15" s="61">
        <v>2661</v>
      </c>
      <c r="F15" s="61">
        <v>10346</v>
      </c>
      <c r="G15" s="61">
        <v>9386</v>
      </c>
      <c r="H15" s="61">
        <v>4152</v>
      </c>
      <c r="I15" s="4">
        <f t="shared" si="0"/>
        <v>463894</v>
      </c>
    </row>
    <row r="16" spans="1:9" ht="12.75">
      <c r="A16" s="84" t="str">
        <f>'A-N° Sinies Denun'!A16</f>
        <v>HDI</v>
      </c>
      <c r="B16" s="61">
        <v>580507</v>
      </c>
      <c r="C16" s="61">
        <v>276339</v>
      </c>
      <c r="D16" s="61">
        <v>54379</v>
      </c>
      <c r="E16" s="61">
        <v>19820</v>
      </c>
      <c r="F16" s="61">
        <v>67172</v>
      </c>
      <c r="G16" s="61">
        <v>2446</v>
      </c>
      <c r="H16" s="61">
        <v>30217</v>
      </c>
      <c r="I16" s="4">
        <f t="shared" si="0"/>
        <v>1030880</v>
      </c>
    </row>
    <row r="17" spans="1:9" ht="12.75">
      <c r="A17" s="84" t="str">
        <f>'A-N° Sinies Denun'!A17</f>
        <v>Liberty</v>
      </c>
      <c r="B17" s="61">
        <v>161950</v>
      </c>
      <c r="C17" s="61">
        <v>169666</v>
      </c>
      <c r="D17" s="61">
        <v>32363</v>
      </c>
      <c r="E17" s="61">
        <v>16277</v>
      </c>
      <c r="F17" s="61">
        <v>6915</v>
      </c>
      <c r="G17" s="61">
        <v>71204</v>
      </c>
      <c r="H17" s="61">
        <v>44251</v>
      </c>
      <c r="I17" s="4">
        <f t="shared" si="0"/>
        <v>502626</v>
      </c>
    </row>
    <row r="18" spans="1:9" ht="12.75">
      <c r="A18" s="84" t="str">
        <f>'A-N° Sinies Denun'!A18</f>
        <v>Mapfre</v>
      </c>
      <c r="B18" s="61">
        <v>177097</v>
      </c>
      <c r="C18" s="61">
        <v>96227</v>
      </c>
      <c r="D18" s="61">
        <v>7834</v>
      </c>
      <c r="E18" s="61">
        <v>6907</v>
      </c>
      <c r="F18" s="61">
        <v>52555</v>
      </c>
      <c r="G18" s="61">
        <v>7556</v>
      </c>
      <c r="H18" s="61">
        <v>11862</v>
      </c>
      <c r="I18" s="4">
        <f t="shared" si="0"/>
        <v>360038</v>
      </c>
    </row>
    <row r="19" spans="1:9" ht="12.75">
      <c r="A19" s="84" t="str">
        <f>'A-N° Sinies Denun'!A19</f>
        <v>Mutual de Seguros</v>
      </c>
      <c r="B19" s="61">
        <v>295090</v>
      </c>
      <c r="C19" s="61">
        <v>121621</v>
      </c>
      <c r="D19" s="61">
        <v>0</v>
      </c>
      <c r="E19" s="61">
        <v>0</v>
      </c>
      <c r="F19" s="61">
        <v>4671</v>
      </c>
      <c r="G19" s="61">
        <v>0</v>
      </c>
      <c r="H19" s="61">
        <v>10628</v>
      </c>
      <c r="I19" s="4">
        <f t="shared" si="0"/>
        <v>432010</v>
      </c>
    </row>
    <row r="20" spans="1:9" ht="12.75">
      <c r="A20" s="84" t="str">
        <f>'A-N° Sinies Denun'!A20</f>
        <v>Porvenir</v>
      </c>
      <c r="B20" s="61">
        <v>13587</v>
      </c>
      <c r="C20" s="61">
        <v>4632</v>
      </c>
      <c r="D20" s="61">
        <v>145</v>
      </c>
      <c r="E20" s="61">
        <v>0</v>
      </c>
      <c r="F20" s="61">
        <v>161</v>
      </c>
      <c r="G20" s="61">
        <v>0</v>
      </c>
      <c r="H20" s="61">
        <v>91</v>
      </c>
      <c r="I20" s="4">
        <f t="shared" si="0"/>
        <v>18616</v>
      </c>
    </row>
    <row r="21" spans="1:9" ht="12.75">
      <c r="A21" s="84" t="str">
        <f>'A-N° Sinies Denun'!A21</f>
        <v>Renta Nacional</v>
      </c>
      <c r="B21" s="191"/>
      <c r="C21" s="191"/>
      <c r="D21" s="191"/>
      <c r="E21" s="191"/>
      <c r="F21" s="191"/>
      <c r="G21" s="191"/>
      <c r="H21" s="191"/>
      <c r="I21" s="4">
        <f t="shared" si="0"/>
        <v>0</v>
      </c>
    </row>
    <row r="22" spans="1:9" s="156" customFormat="1" ht="12.75">
      <c r="A22" s="84" t="str">
        <f>'A-N° Sinies Denun'!A22</f>
        <v>Suramericana</v>
      </c>
      <c r="B22" s="61">
        <v>1244459</v>
      </c>
      <c r="C22" s="61">
        <v>314796</v>
      </c>
      <c r="D22" s="61">
        <v>8055</v>
      </c>
      <c r="E22" s="61">
        <v>7574</v>
      </c>
      <c r="F22" s="61">
        <v>12411</v>
      </c>
      <c r="G22" s="61">
        <v>21573</v>
      </c>
      <c r="H22" s="61">
        <v>28155</v>
      </c>
      <c r="I22" s="4">
        <f t="shared" si="0"/>
        <v>1637023</v>
      </c>
    </row>
    <row r="23" spans="1:9" s="156" customFormat="1" ht="12.75">
      <c r="A23" s="84" t="str">
        <f>'A-N° Sinies Denun'!A23</f>
        <v>Zenit</v>
      </c>
      <c r="B23" s="61">
        <v>177281</v>
      </c>
      <c r="C23" s="61">
        <v>46537</v>
      </c>
      <c r="D23" s="61">
        <v>0</v>
      </c>
      <c r="E23" s="61">
        <v>2536</v>
      </c>
      <c r="F23" s="61">
        <v>3292</v>
      </c>
      <c r="G23" s="61">
        <v>227</v>
      </c>
      <c r="H23" s="61">
        <v>1530</v>
      </c>
      <c r="I23" s="4">
        <f t="shared" si="0"/>
        <v>231403</v>
      </c>
    </row>
    <row r="24" spans="1:9" ht="12.75">
      <c r="A24" s="62"/>
      <c r="B24" s="63"/>
      <c r="C24" s="64"/>
      <c r="D24" s="64"/>
      <c r="E24" s="64"/>
      <c r="F24" s="64"/>
      <c r="G24" s="65"/>
      <c r="H24" s="65"/>
      <c r="I24" s="66"/>
    </row>
    <row r="25" spans="1:9" ht="12.75">
      <c r="A25" s="67" t="s">
        <v>11</v>
      </c>
      <c r="B25" s="5">
        <f aca="true" t="shared" si="1" ref="B25:I25">SUM(B10:B23)</f>
        <v>3758523</v>
      </c>
      <c r="C25" s="5">
        <f t="shared" si="1"/>
        <v>1276024</v>
      </c>
      <c r="D25" s="5">
        <f t="shared" si="1"/>
        <v>159832</v>
      </c>
      <c r="E25" s="5">
        <f t="shared" si="1"/>
        <v>94712</v>
      </c>
      <c r="F25" s="5">
        <f t="shared" si="1"/>
        <v>193785</v>
      </c>
      <c r="G25" s="5">
        <f t="shared" si="1"/>
        <v>131203</v>
      </c>
      <c r="H25" s="5">
        <f t="shared" si="1"/>
        <v>168422</v>
      </c>
      <c r="I25" s="5">
        <f t="shared" si="1"/>
        <v>5782501</v>
      </c>
    </row>
    <row r="26" spans="1:9" ht="12.75" customHeight="1">
      <c r="A26" s="68"/>
      <c r="B26" s="69"/>
      <c r="C26" s="70"/>
      <c r="D26" s="70"/>
      <c r="E26" s="70"/>
      <c r="F26" s="70"/>
      <c r="G26" s="71"/>
      <c r="H26" s="72"/>
      <c r="I26" s="73"/>
    </row>
    <row r="27" spans="1:9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2:7" ht="12.75">
      <c r="B28" s="191"/>
      <c r="C28" s="191"/>
      <c r="F28" s="191"/>
      <c r="G28" s="61"/>
    </row>
    <row r="29" spans="2:5" ht="12.75">
      <c r="B29" s="191"/>
      <c r="C29" s="191"/>
      <c r="E29" s="61"/>
    </row>
    <row r="30" spans="2:5" ht="12.75">
      <c r="B30" s="191"/>
      <c r="C30" s="191"/>
      <c r="E30" s="61"/>
    </row>
    <row r="31" spans="2:5" ht="12.75">
      <c r="B31" s="191"/>
      <c r="C31" s="191"/>
      <c r="E31" s="61"/>
    </row>
    <row r="33" ht="12.75">
      <c r="B33" s="61"/>
    </row>
    <row r="34" spans="2:8" ht="12.75">
      <c r="B34" s="199"/>
      <c r="C34" s="191"/>
      <c r="D34" s="191"/>
      <c r="E34" s="191"/>
      <c r="F34" s="191"/>
      <c r="G34" s="191"/>
      <c r="H34" s="191"/>
    </row>
    <row r="35" spans="2:8" ht="12.75">
      <c r="B35" s="61"/>
      <c r="C35" s="61"/>
      <c r="D35" s="61"/>
      <c r="E35" s="61"/>
      <c r="F35" s="61"/>
      <c r="G35" s="61"/>
      <c r="H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1">
      <selection activeCell="B29" sqref="B29:B40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7" t="s">
        <v>62</v>
      </c>
    </row>
    <row r="5" spans="1:9" ht="12.75">
      <c r="A5" s="48" t="s">
        <v>12</v>
      </c>
      <c r="B5" s="50"/>
      <c r="C5" s="49"/>
      <c r="D5" s="49"/>
      <c r="E5" s="49"/>
      <c r="F5" s="49"/>
      <c r="G5" s="49"/>
      <c r="H5" s="49"/>
      <c r="I5" s="49"/>
    </row>
    <row r="6" spans="1:9" ht="12.75">
      <c r="A6" s="2" t="str">
        <f>'D-Sinies Pag Direc'!$A$6</f>
        <v>      (entre el 1 de enero y 30 de septiembre de 2019, montos expresados en miles de pesos de septiembre de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75"/>
      <c r="B7" s="52"/>
      <c r="C7" s="53"/>
      <c r="D7" s="53"/>
      <c r="E7" s="53"/>
      <c r="F7" s="53"/>
      <c r="G7" s="53"/>
      <c r="H7" s="53"/>
      <c r="I7" s="54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77"/>
      <c r="B9" s="59"/>
      <c r="C9" s="59"/>
      <c r="D9" s="59"/>
      <c r="E9" s="59"/>
      <c r="F9" s="59"/>
      <c r="G9" s="59"/>
      <c r="H9" s="59"/>
      <c r="I9" s="60"/>
    </row>
    <row r="10" spans="1:9" ht="12.75">
      <c r="A10" s="83" t="str">
        <f>'F-N° Seg Contrat'!A10</f>
        <v>Bci</v>
      </c>
      <c r="B10" s="154">
        <v>3501603</v>
      </c>
      <c r="C10" s="154">
        <v>1671814</v>
      </c>
      <c r="D10" s="154">
        <v>1123871</v>
      </c>
      <c r="E10" s="154">
        <v>1408212</v>
      </c>
      <c r="F10" s="154">
        <v>1237929</v>
      </c>
      <c r="G10" s="154">
        <v>415908</v>
      </c>
      <c r="H10" s="154">
        <v>284236</v>
      </c>
      <c r="I10" s="4">
        <f aca="true" t="shared" si="0" ref="I10:I15">SUM(B10:H10)</f>
        <v>9643573</v>
      </c>
    </row>
    <row r="11" spans="1:9" ht="12.75">
      <c r="A11" s="83" t="str">
        <f>'F-N° Seg Contrat'!A11</f>
        <v>BNP PARIBAS CARDIF</v>
      </c>
      <c r="B11" s="154">
        <v>953694</v>
      </c>
      <c r="C11" s="154">
        <v>89795</v>
      </c>
      <c r="D11" s="154">
        <v>0</v>
      </c>
      <c r="E11" s="154">
        <v>0</v>
      </c>
      <c r="F11" s="154">
        <v>58594</v>
      </c>
      <c r="G11" s="154">
        <v>0</v>
      </c>
      <c r="H11" s="154">
        <v>1368</v>
      </c>
      <c r="I11" s="4">
        <f t="shared" si="0"/>
        <v>1103451</v>
      </c>
    </row>
    <row r="12" spans="1:9" ht="12.75">
      <c r="A12" s="83" t="str">
        <f>'F-N° Seg Contrat'!A12</f>
        <v>Bupa</v>
      </c>
      <c r="B12" s="191"/>
      <c r="C12" s="191"/>
      <c r="D12" s="191"/>
      <c r="E12" s="191"/>
      <c r="F12" s="191"/>
      <c r="G12" s="191"/>
      <c r="H12" s="191"/>
      <c r="I12" s="4">
        <f t="shared" si="0"/>
        <v>0</v>
      </c>
    </row>
    <row r="13" spans="1:9" ht="12.75">
      <c r="A13" s="83" t="str">
        <f>'F-N° Seg Contrat'!A13</f>
        <v>Chilena Consolidada</v>
      </c>
      <c r="B13" s="154">
        <v>15571</v>
      </c>
      <c r="C13" s="154">
        <v>6867</v>
      </c>
      <c r="D13" s="154">
        <v>0</v>
      </c>
      <c r="E13" s="154">
        <v>0</v>
      </c>
      <c r="F13" s="154">
        <v>2067</v>
      </c>
      <c r="G13" s="154">
        <v>0</v>
      </c>
      <c r="H13" s="154">
        <v>792</v>
      </c>
      <c r="I13" s="4">
        <f t="shared" si="0"/>
        <v>25297</v>
      </c>
    </row>
    <row r="14" spans="1:9" ht="12.75">
      <c r="A14" s="83" t="str">
        <f>'F-N° Seg Contrat'!A14</f>
        <v>Chubb</v>
      </c>
      <c r="B14" s="154">
        <v>0</v>
      </c>
      <c r="C14" s="154">
        <v>0</v>
      </c>
      <c r="D14" s="154">
        <v>0</v>
      </c>
      <c r="E14" s="154">
        <v>1121695</v>
      </c>
      <c r="F14" s="154">
        <v>0</v>
      </c>
      <c r="G14" s="154">
        <v>0</v>
      </c>
      <c r="H14" s="154">
        <v>0</v>
      </c>
      <c r="I14" s="4">
        <f t="shared" si="0"/>
        <v>1121695</v>
      </c>
    </row>
    <row r="15" spans="1:9" ht="12.75">
      <c r="A15" s="83" t="str">
        <f>'F-N° Seg Contrat'!A15</f>
        <v>Consorcio Nacional</v>
      </c>
      <c r="B15" s="154">
        <v>2251366</v>
      </c>
      <c r="C15" s="154">
        <v>629740</v>
      </c>
      <c r="D15" s="154">
        <v>72301</v>
      </c>
      <c r="E15" s="154">
        <v>69346</v>
      </c>
      <c r="F15" s="154">
        <v>364411</v>
      </c>
      <c r="G15" s="154">
        <v>187828</v>
      </c>
      <c r="H15" s="154">
        <v>29977</v>
      </c>
      <c r="I15" s="4">
        <f t="shared" si="0"/>
        <v>3604969</v>
      </c>
    </row>
    <row r="16" spans="1:9" ht="12.75">
      <c r="A16" s="83" t="str">
        <f>'F-N° Seg Contrat'!A16</f>
        <v>HDI</v>
      </c>
      <c r="B16" s="154">
        <v>3412618</v>
      </c>
      <c r="C16" s="154">
        <v>2139107</v>
      </c>
      <c r="D16" s="154">
        <v>1006342</v>
      </c>
      <c r="E16" s="154">
        <v>688105</v>
      </c>
      <c r="F16" s="154">
        <v>2042963</v>
      </c>
      <c r="G16" s="154">
        <v>62714</v>
      </c>
      <c r="H16" s="154">
        <v>189250</v>
      </c>
      <c r="I16" s="4">
        <f aca="true" t="shared" si="1" ref="I16:I23">SUM(B16:H16)</f>
        <v>9541099</v>
      </c>
    </row>
    <row r="17" spans="1:9" ht="12.75">
      <c r="A17" s="83" t="str">
        <f>'F-N° Seg Contrat'!A17</f>
        <v>Liberty</v>
      </c>
      <c r="B17" s="154">
        <v>2324067</v>
      </c>
      <c r="C17" s="154">
        <v>2607746</v>
      </c>
      <c r="D17" s="154">
        <v>773620</v>
      </c>
      <c r="E17" s="154">
        <v>1158112</v>
      </c>
      <c r="F17" s="154">
        <v>330829</v>
      </c>
      <c r="G17" s="154">
        <v>148518</v>
      </c>
      <c r="H17" s="154">
        <v>484783</v>
      </c>
      <c r="I17" s="4">
        <f t="shared" si="1"/>
        <v>7827675</v>
      </c>
    </row>
    <row r="18" spans="1:9" ht="12.75">
      <c r="A18" s="83" t="str">
        <f>'F-N° Seg Contrat'!A18</f>
        <v>Mapfre</v>
      </c>
      <c r="B18" s="154">
        <v>1518378</v>
      </c>
      <c r="C18" s="154">
        <v>832336</v>
      </c>
      <c r="D18" s="154">
        <v>108687</v>
      </c>
      <c r="E18" s="154">
        <v>201549</v>
      </c>
      <c r="F18" s="154">
        <v>1617289</v>
      </c>
      <c r="G18" s="154">
        <v>162122</v>
      </c>
      <c r="H18" s="154">
        <v>146003</v>
      </c>
      <c r="I18" s="4">
        <f t="shared" si="1"/>
        <v>4586364</v>
      </c>
    </row>
    <row r="19" spans="1:9" ht="12.75">
      <c r="A19" s="83" t="str">
        <f>'F-N° Seg Contrat'!A19</f>
        <v>Mutual de Seguros</v>
      </c>
      <c r="B19" s="154">
        <v>2810639</v>
      </c>
      <c r="C19" s="154">
        <v>1360468</v>
      </c>
      <c r="D19" s="154">
        <v>0</v>
      </c>
      <c r="E19" s="154">
        <v>0</v>
      </c>
      <c r="F19" s="154">
        <v>209451</v>
      </c>
      <c r="G19" s="154">
        <v>0</v>
      </c>
      <c r="H19" s="154">
        <v>118745</v>
      </c>
      <c r="I19" s="4">
        <f t="shared" si="1"/>
        <v>4499303</v>
      </c>
    </row>
    <row r="20" spans="1:9" ht="12.75">
      <c r="A20" s="83" t="str">
        <f>'F-N° Seg Contrat'!A20</f>
        <v>Porvenir</v>
      </c>
      <c r="B20" s="154">
        <v>90886</v>
      </c>
      <c r="C20" s="154">
        <v>41087</v>
      </c>
      <c r="D20" s="154">
        <v>4175</v>
      </c>
      <c r="E20" s="154">
        <v>0</v>
      </c>
      <c r="F20" s="154">
        <v>4982</v>
      </c>
      <c r="G20" s="154">
        <v>0</v>
      </c>
      <c r="H20" s="154">
        <v>1468</v>
      </c>
      <c r="I20" s="4">
        <f t="shared" si="1"/>
        <v>142598</v>
      </c>
    </row>
    <row r="21" spans="1:9" ht="12.75">
      <c r="A21" s="83" t="str">
        <f>'F-N° Seg Contrat'!A21</f>
        <v>Renta Nacional</v>
      </c>
      <c r="B21" s="191"/>
      <c r="C21" s="191"/>
      <c r="D21" s="191"/>
      <c r="E21" s="191"/>
      <c r="F21" s="191"/>
      <c r="G21" s="191"/>
      <c r="H21" s="191"/>
      <c r="I21" s="4">
        <f>SUM(B21:H21)</f>
        <v>0</v>
      </c>
    </row>
    <row r="22" spans="1:9" s="157" customFormat="1" ht="12.75">
      <c r="A22" s="83" t="str">
        <f>'F-N° Seg Contrat'!A22</f>
        <v>Suramericana</v>
      </c>
      <c r="B22" s="154">
        <v>6417804</v>
      </c>
      <c r="C22" s="154">
        <v>2410747</v>
      </c>
      <c r="D22" s="154">
        <v>148201</v>
      </c>
      <c r="E22" s="154">
        <v>131795</v>
      </c>
      <c r="F22" s="154">
        <v>395191</v>
      </c>
      <c r="G22" s="154">
        <v>402929</v>
      </c>
      <c r="H22" s="154">
        <v>179668</v>
      </c>
      <c r="I22" s="4">
        <f t="shared" si="1"/>
        <v>10086335</v>
      </c>
    </row>
    <row r="23" spans="1:9" s="157" customFormat="1" ht="12.75">
      <c r="A23" s="83" t="str">
        <f>'F-N° Seg Contrat'!A23</f>
        <v>Zenit</v>
      </c>
      <c r="B23" s="154">
        <v>935007</v>
      </c>
      <c r="C23" s="154">
        <v>392099</v>
      </c>
      <c r="D23" s="154">
        <v>0</v>
      </c>
      <c r="E23" s="154">
        <v>35619</v>
      </c>
      <c r="F23" s="154">
        <v>115292</v>
      </c>
      <c r="G23" s="154">
        <v>4651</v>
      </c>
      <c r="H23" s="154">
        <v>6257</v>
      </c>
      <c r="I23" s="4">
        <f t="shared" si="1"/>
        <v>1488925</v>
      </c>
    </row>
    <row r="24" spans="1:9" ht="12.75">
      <c r="A24" s="62"/>
      <c r="B24" s="161"/>
      <c r="C24" s="162"/>
      <c r="D24" s="162"/>
      <c r="E24" s="162"/>
      <c r="F24" s="162"/>
      <c r="G24" s="81"/>
      <c r="H24" s="81"/>
      <c r="I24" s="163"/>
    </row>
    <row r="25" spans="1:9" ht="12.75">
      <c r="A25" s="67" t="s">
        <v>11</v>
      </c>
      <c r="B25" s="5">
        <f aca="true" t="shared" si="2" ref="B25:I25">SUM(B10:B23)</f>
        <v>24231633</v>
      </c>
      <c r="C25" s="6">
        <f t="shared" si="2"/>
        <v>12181806</v>
      </c>
      <c r="D25" s="6">
        <f t="shared" si="2"/>
        <v>3237197</v>
      </c>
      <c r="E25" s="6">
        <f t="shared" si="2"/>
        <v>4814433</v>
      </c>
      <c r="F25" s="6">
        <f t="shared" si="2"/>
        <v>6378998</v>
      </c>
      <c r="G25" s="7">
        <f t="shared" si="2"/>
        <v>1384670</v>
      </c>
      <c r="H25" s="7">
        <f t="shared" si="2"/>
        <v>1442547</v>
      </c>
      <c r="I25" s="8">
        <f t="shared" si="2"/>
        <v>53671284</v>
      </c>
    </row>
    <row r="26" spans="1:9" ht="12.75">
      <c r="A26" s="78"/>
      <c r="B26" s="79"/>
      <c r="C26" s="70"/>
      <c r="D26" s="70"/>
      <c r="E26" s="70"/>
      <c r="F26" s="70"/>
      <c r="G26" s="71"/>
      <c r="H26" s="71"/>
      <c r="I26" s="80"/>
    </row>
    <row r="30" spans="2:7" ht="12.75">
      <c r="B30" s="154"/>
      <c r="C30" s="154"/>
      <c r="D30" s="154"/>
      <c r="E30" s="154"/>
      <c r="F30" s="154"/>
      <c r="G30" s="154"/>
    </row>
    <row r="31" spans="2:7" ht="12.75">
      <c r="B31" s="154"/>
      <c r="C31" s="154"/>
      <c r="D31" s="154"/>
      <c r="E31" s="154"/>
      <c r="F31" s="154"/>
      <c r="G31" s="154"/>
    </row>
    <row r="32" spans="2:7" ht="12.75">
      <c r="B32" s="154"/>
      <c r="C32" s="154"/>
      <c r="D32" s="154"/>
      <c r="E32" s="154"/>
      <c r="F32" s="154"/>
      <c r="G32" s="154"/>
    </row>
    <row r="33" spans="2:7" ht="12.75">
      <c r="B33" s="154"/>
      <c r="C33" s="154"/>
      <c r="D33" s="154"/>
      <c r="E33" s="154"/>
      <c r="F33" s="154"/>
      <c r="G33" s="154"/>
    </row>
    <row r="34" spans="2:7" ht="12.75">
      <c r="B34" s="154"/>
      <c r="C34" s="154"/>
      <c r="D34" s="154"/>
      <c r="E34" s="154"/>
      <c r="F34" s="154"/>
      <c r="G34" s="154"/>
    </row>
    <row r="35" spans="2:7" ht="12.75">
      <c r="B35" s="154"/>
      <c r="C35" s="154"/>
      <c r="D35" s="154"/>
      <c r="E35" s="154"/>
      <c r="F35" s="154"/>
      <c r="G35" s="154"/>
    </row>
    <row r="36" spans="2:7" ht="12.75">
      <c r="B36" s="154"/>
      <c r="C36" s="154"/>
      <c r="D36" s="154"/>
      <c r="E36" s="154"/>
      <c r="F36" s="154"/>
      <c r="G36" s="154"/>
    </row>
    <row r="37" spans="2:7" ht="12.75">
      <c r="B37" s="154"/>
      <c r="C37" s="154"/>
      <c r="D37" s="154"/>
      <c r="E37" s="154"/>
      <c r="F37" s="154"/>
      <c r="G37" s="154"/>
    </row>
    <row r="38" spans="2:7" ht="12.75">
      <c r="B38" s="154"/>
      <c r="C38" s="154"/>
      <c r="D38" s="154"/>
      <c r="E38" s="154"/>
      <c r="F38" s="154"/>
      <c r="G38" s="154"/>
    </row>
    <row r="39" spans="2:7" ht="12.75">
      <c r="B39" s="154"/>
      <c r="C39" s="154"/>
      <c r="D39" s="154"/>
      <c r="E39" s="154"/>
      <c r="F39" s="154"/>
      <c r="G39" s="154"/>
    </row>
    <row r="40" spans="2:7" ht="12.75">
      <c r="B40" s="154"/>
      <c r="C40" s="154"/>
      <c r="D40" s="154"/>
      <c r="E40" s="154"/>
      <c r="F40" s="154"/>
      <c r="G40" s="154"/>
    </row>
    <row r="41" spans="2:7" ht="12.75">
      <c r="B41" s="154"/>
      <c r="C41" s="154"/>
      <c r="D41" s="154"/>
      <c r="E41" s="154"/>
      <c r="F41" s="154"/>
      <c r="G41" s="154"/>
    </row>
    <row r="42" spans="2:7" ht="12.75">
      <c r="B42" s="154"/>
      <c r="C42" s="154"/>
      <c r="D42" s="154"/>
      <c r="E42" s="154"/>
      <c r="F42" s="154"/>
      <c r="G42" s="154"/>
    </row>
    <row r="43" spans="2:7" ht="12.75">
      <c r="B43" s="154"/>
      <c r="C43" s="154"/>
      <c r="D43" s="154"/>
      <c r="E43" s="154"/>
      <c r="F43" s="154"/>
      <c r="G43" s="154"/>
    </row>
    <row r="44" spans="2:7" ht="12.75">
      <c r="B44" s="154"/>
      <c r="C44" s="154"/>
      <c r="D44" s="154"/>
      <c r="E44" s="154"/>
      <c r="F44" s="154"/>
      <c r="G44" s="154"/>
    </row>
    <row r="45" spans="2:7" ht="12.75">
      <c r="B45" s="154"/>
      <c r="C45" s="154"/>
      <c r="D45" s="154"/>
      <c r="E45" s="154"/>
      <c r="F45" s="154"/>
      <c r="G45" s="154"/>
    </row>
    <row r="46" spans="2:7" ht="12.75">
      <c r="B46" s="154"/>
      <c r="C46" s="154"/>
      <c r="D46" s="154"/>
      <c r="E46" s="154"/>
      <c r="F46" s="154"/>
      <c r="G46" s="154"/>
    </row>
    <row r="47" spans="2:7" ht="12.75">
      <c r="B47" s="154"/>
      <c r="C47" s="154"/>
      <c r="D47" s="154"/>
      <c r="E47" s="154"/>
      <c r="F47" s="154"/>
      <c r="G47" s="154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7" t="s">
        <v>62</v>
      </c>
    </row>
    <row r="5" spans="1:9" ht="12.75">
      <c r="A5" s="48" t="s">
        <v>13</v>
      </c>
      <c r="B5" s="49"/>
      <c r="C5" s="49"/>
      <c r="D5" s="47"/>
      <c r="E5" s="49"/>
      <c r="F5" s="49"/>
      <c r="G5" s="49"/>
      <c r="H5" s="49"/>
      <c r="I5" s="47"/>
    </row>
    <row r="6" spans="1:9" ht="12.75">
      <c r="A6" s="2" t="s">
        <v>98</v>
      </c>
      <c r="B6" s="169"/>
      <c r="C6" s="170"/>
      <c r="D6" s="170"/>
      <c r="E6" s="170"/>
      <c r="F6" s="170"/>
      <c r="G6" s="170"/>
      <c r="H6" s="170"/>
      <c r="I6" s="170"/>
    </row>
    <row r="7" spans="1:9" ht="12.75">
      <c r="A7" s="168"/>
      <c r="B7" s="50"/>
      <c r="C7" s="49"/>
      <c r="D7" s="49"/>
      <c r="E7" s="49"/>
      <c r="F7" s="49"/>
      <c r="G7" s="49"/>
      <c r="H7" s="49"/>
      <c r="I7" s="172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173" t="s">
        <v>84</v>
      </c>
    </row>
    <row r="9" spans="1:9" ht="12.75">
      <c r="A9" s="171"/>
      <c r="B9" s="170"/>
      <c r="C9" s="170"/>
      <c r="D9" s="170"/>
      <c r="E9" s="170"/>
      <c r="F9" s="170"/>
      <c r="G9" s="170"/>
      <c r="H9" s="170"/>
      <c r="I9" s="174"/>
    </row>
    <row r="10" spans="1:9" ht="12.75">
      <c r="A10" s="83" t="str">
        <f>'F-N° Seg Contrat'!A10</f>
        <v>Bci</v>
      </c>
      <c r="B10" s="158">
        <f>IF('F-N° Seg Contrat'!B10=0,"   ---",'G-Prima Tot x Tip V'!B10/'F-N° Seg Contrat'!B10*1000)</f>
        <v>6624.346381735769</v>
      </c>
      <c r="C10" s="158">
        <f>IF('F-N° Seg Contrat'!C10=0,"   ---",'G-Prima Tot x Tip V'!C10/'F-N° Seg Contrat'!C10*1000)</f>
        <v>10127.479903317846</v>
      </c>
      <c r="D10" s="158">
        <f>IF('F-N° Seg Contrat'!D10=0,"   ---",'G-Prima Tot x Tip V'!D10/'F-N° Seg Contrat'!D10*1000)</f>
        <v>20896.787029117546</v>
      </c>
      <c r="E10" s="158">
        <f>IF('F-N° Seg Contrat'!E10=0,"   ---",'G-Prima Tot x Tip V'!E10/'F-N° Seg Contrat'!E10*1000)</f>
        <v>45788.06698097871</v>
      </c>
      <c r="F10" s="158">
        <f>IF('F-N° Seg Contrat'!F10=0,"   ---",'G-Prima Tot x Tip V'!F10/'F-N° Seg Contrat'!F10*1000)</f>
        <v>35959.129727531516</v>
      </c>
      <c r="G10" s="158">
        <f>IF('F-N° Seg Contrat'!G10=0,"   ---",'G-Prima Tot x Tip V'!G10/'F-N° Seg Contrat'!G10*1000)</f>
        <v>22109.829355164533</v>
      </c>
      <c r="H10" s="158">
        <f>IF('F-N° Seg Contrat'!H10=0,"   ---",'G-Prima Tot x Tip V'!H10/'F-N° Seg Contrat'!H10*1000)</f>
        <v>7686.624479420196</v>
      </c>
      <c r="I10" s="164">
        <f>IF('F-N° Seg Contrat'!I10=0,"   ---",'G-Prima Tot x Tip V'!I10/'F-N° Seg Contrat'!I10*1000)</f>
        <v>11104.669948469931</v>
      </c>
    </row>
    <row r="11" spans="1:9" ht="12.75">
      <c r="A11" s="83" t="str">
        <f>'F-N° Seg Contrat'!A11</f>
        <v>BNP PARIBAS CARDIF</v>
      </c>
      <c r="B11" s="158">
        <f>IF('F-N° Seg Contrat'!B11=0,"   ---",'G-Prima Tot x Tip V'!B11/'F-N° Seg Contrat'!B11*1000)</f>
        <v>4491.71309749768</v>
      </c>
      <c r="C11" s="158">
        <f>IF('F-N° Seg Contrat'!C11=0,"   ---",'G-Prima Tot x Tip V'!C11/'F-N° Seg Contrat'!C11*1000)</f>
        <v>7945.757012653748</v>
      </c>
      <c r="D11" s="158" t="str">
        <f>IF('F-N° Seg Contrat'!D11=0,"   ---",'G-Prima Tot x Tip V'!D11/'F-N° Seg Contrat'!D11*1000)</f>
        <v>   ---</v>
      </c>
      <c r="E11" s="158" t="str">
        <f>IF('F-N° Seg Contrat'!E11=0,"   ---",'G-Prima Tot x Tip V'!E11/'F-N° Seg Contrat'!E11*1000)</f>
        <v>   ---</v>
      </c>
      <c r="F11" s="158">
        <f>IF('F-N° Seg Contrat'!F11=0,"   ---",'G-Prima Tot x Tip V'!F11/'F-N° Seg Contrat'!F11*1000)</f>
        <v>32789.03189703413</v>
      </c>
      <c r="G11" s="158" t="str">
        <f>IF('F-N° Seg Contrat'!G11=0,"   ---",'G-Prima Tot x Tip V'!G11/'F-N° Seg Contrat'!G11*1000)</f>
        <v>   ---</v>
      </c>
      <c r="H11" s="158">
        <f>IF('F-N° Seg Contrat'!H11=0,"   ---",'G-Prima Tot x Tip V'!H11/'F-N° Seg Contrat'!H11*1000)</f>
        <v>3116.1731207289295</v>
      </c>
      <c r="I11" s="164">
        <f>IF('F-N° Seg Contrat'!I11=0,"   ---",'G-Prima Tot x Tip V'!I11/'F-N° Seg Contrat'!I11*1000)</f>
        <v>4885.769315917645</v>
      </c>
    </row>
    <row r="12" spans="1:9" ht="12.75">
      <c r="A12" s="83" t="str">
        <f>'F-N° Seg Contrat'!A12</f>
        <v>Bupa</v>
      </c>
      <c r="B12" s="158" t="str">
        <f>IF('F-N° Seg Contrat'!B12=0,"   ---",'G-Prima Tot x Tip V'!B12/'F-N° Seg Contrat'!B12*1000)</f>
        <v>   ---</v>
      </c>
      <c r="C12" s="158" t="str">
        <f>IF('F-N° Seg Contrat'!C12=0,"   ---",'G-Prima Tot x Tip V'!C12/'F-N° Seg Contrat'!C12*1000)</f>
        <v>   ---</v>
      </c>
      <c r="D12" s="158" t="str">
        <f>IF('F-N° Seg Contrat'!D12=0,"   ---",'G-Prima Tot x Tip V'!D12/'F-N° Seg Contrat'!D12*1000)</f>
        <v>   ---</v>
      </c>
      <c r="E12" s="158" t="str">
        <f>IF('F-N° Seg Contrat'!E12=0,"   ---",'G-Prima Tot x Tip V'!E12/'F-N° Seg Contrat'!E12*1000)</f>
        <v>   ---</v>
      </c>
      <c r="F12" s="158" t="str">
        <f>IF('F-N° Seg Contrat'!F12=0,"   ---",'G-Prima Tot x Tip V'!F12/'F-N° Seg Contrat'!F12*1000)</f>
        <v>   ---</v>
      </c>
      <c r="G12" s="158" t="str">
        <f>IF('F-N° Seg Contrat'!G12=0,"   ---",'G-Prima Tot x Tip V'!G12/'F-N° Seg Contrat'!G12*1000)</f>
        <v>   ---</v>
      </c>
      <c r="H12" s="158" t="str">
        <f>IF('F-N° Seg Contrat'!H12=0,"   ---",'G-Prima Tot x Tip V'!H12/'F-N° Seg Contrat'!H12*1000)</f>
        <v>   ---</v>
      </c>
      <c r="I12" s="164" t="str">
        <f>IF('F-N° Seg Contrat'!I12=0,"   ---",'G-Prima Tot x Tip V'!I12/'F-N° Seg Contrat'!I12*1000)</f>
        <v>   ---</v>
      </c>
    </row>
    <row r="13" spans="1:9" ht="12.75">
      <c r="A13" s="83" t="str">
        <f>'F-N° Seg Contrat'!A13</f>
        <v>Chilena Consolidada</v>
      </c>
      <c r="B13" s="158">
        <f>IF('F-N° Seg Contrat'!B13=0,"   ---",'G-Prima Tot x Tip V'!B13/'F-N° Seg Contrat'!B13*1000)</f>
        <v>6156.97904310004</v>
      </c>
      <c r="C13" s="158">
        <f>IF('F-N° Seg Contrat'!C13=0,"   ---",'G-Prima Tot x Tip V'!C13/'F-N° Seg Contrat'!C13*1000)</f>
        <v>8012.835472578763</v>
      </c>
      <c r="D13" s="158" t="str">
        <f>IF('F-N° Seg Contrat'!D13=0,"   ---",'G-Prima Tot x Tip V'!D13/'F-N° Seg Contrat'!D13*1000)</f>
        <v>   ---</v>
      </c>
      <c r="E13" s="158" t="str">
        <f>IF('F-N° Seg Contrat'!E13=0,"   ---",'G-Prima Tot x Tip V'!E13/'F-N° Seg Contrat'!E13*1000)</f>
        <v>   ---</v>
      </c>
      <c r="F13" s="158">
        <f>IF('F-N° Seg Contrat'!F13=0,"   ---",'G-Prima Tot x Tip V'!F13/'F-N° Seg Contrat'!F13*1000)</f>
        <v>42183.67346938776</v>
      </c>
      <c r="G13" s="158" t="str">
        <f>IF('F-N° Seg Contrat'!G13=0,"   ---",'G-Prima Tot x Tip V'!G13/'F-N° Seg Contrat'!G13*1000)</f>
        <v>   ---</v>
      </c>
      <c r="H13" s="158">
        <f>IF('F-N° Seg Contrat'!H13=0,"   ---",'G-Prima Tot x Tip V'!H13/'F-N° Seg Contrat'!H13*1000)</f>
        <v>6655.46218487395</v>
      </c>
      <c r="I13" s="164">
        <f>IF('F-N° Seg Contrat'!I13=0,"   ---",'G-Prima Tot x Tip V'!I13/'F-N° Seg Contrat'!I13*1000)</f>
        <v>7117.895329206528</v>
      </c>
    </row>
    <row r="14" spans="1:9" ht="12.75">
      <c r="A14" s="83" t="str">
        <f>'F-N° Seg Contrat'!A14</f>
        <v>Chubb</v>
      </c>
      <c r="B14" s="158" t="str">
        <f>IF('F-N° Seg Contrat'!B14=0,"   ---",'G-Prima Tot x Tip V'!B14/'F-N° Seg Contrat'!B14*1000)</f>
        <v>   ---</v>
      </c>
      <c r="C14" s="158" t="str">
        <f>IF('F-N° Seg Contrat'!C14=0,"   ---",'G-Prima Tot x Tip V'!C14/'F-N° Seg Contrat'!C14*1000)</f>
        <v>   ---</v>
      </c>
      <c r="D14" s="158" t="str">
        <f>IF('F-N° Seg Contrat'!D14=0,"   ---",'G-Prima Tot x Tip V'!D14/'F-N° Seg Contrat'!D14*1000)</f>
        <v>   ---</v>
      </c>
      <c r="E14" s="158">
        <f>IF('F-N° Seg Contrat'!E14=0,"   ---",'G-Prima Tot x Tip V'!E14/'F-N° Seg Contrat'!E14*1000)</f>
        <v>137093.00904424346</v>
      </c>
      <c r="F14" s="158" t="str">
        <f>IF('F-N° Seg Contrat'!F14=0,"   ---",'G-Prima Tot x Tip V'!F14/'F-N° Seg Contrat'!F14*1000)</f>
        <v>   ---</v>
      </c>
      <c r="G14" s="158" t="str">
        <f>IF('F-N° Seg Contrat'!G14=0,"   ---",'G-Prima Tot x Tip V'!G14/'F-N° Seg Contrat'!G14*1000)</f>
        <v>   ---</v>
      </c>
      <c r="H14" s="158" t="str">
        <f>IF('F-N° Seg Contrat'!H14=0,"   ---",'G-Prima Tot x Tip V'!H14/'F-N° Seg Contrat'!H14*1000)</f>
        <v>   ---</v>
      </c>
      <c r="I14" s="164">
        <f>IF('F-N° Seg Contrat'!I14=0,"   ---",'G-Prima Tot x Tip V'!I14/'F-N° Seg Contrat'!I14*1000)</f>
        <v>137093.00904424346</v>
      </c>
    </row>
    <row r="15" spans="1:9" ht="12.75">
      <c r="A15" s="83" t="str">
        <f>'F-N° Seg Contrat'!A15</f>
        <v>Consorcio Nacional</v>
      </c>
      <c r="B15" s="158">
        <f>IF('F-N° Seg Contrat'!B15=0,"   ---",'G-Prima Tot x Tip V'!B15/'F-N° Seg Contrat'!B15*1000)</f>
        <v>6166.36903457645</v>
      </c>
      <c r="C15" s="158">
        <f>IF('F-N° Seg Contrat'!C15=0,"   ---",'G-Prima Tot x Tip V'!C15/'F-N° Seg Contrat'!C15*1000)</f>
        <v>9130.504124922069</v>
      </c>
      <c r="D15" s="158">
        <f>IF('F-N° Seg Contrat'!D15=0,"   ---",'G-Prima Tot x Tip V'!D15/'F-N° Seg Contrat'!D15*1000)</f>
        <v>22083.384239462433</v>
      </c>
      <c r="E15" s="158">
        <f>IF('F-N° Seg Contrat'!E15=0,"   ---",'G-Prima Tot x Tip V'!E15/'F-N° Seg Contrat'!E15*1000)</f>
        <v>26060.127771514468</v>
      </c>
      <c r="F15" s="158">
        <f>IF('F-N° Seg Contrat'!F15=0,"   ---",'G-Prima Tot x Tip V'!F15/'F-N° Seg Contrat'!F15*1000)</f>
        <v>35222.40479412334</v>
      </c>
      <c r="G15" s="158">
        <f>IF('F-N° Seg Contrat'!G15=0,"   ---",'G-Prima Tot x Tip V'!G15/'F-N° Seg Contrat'!G15*1000)</f>
        <v>20011.506499041127</v>
      </c>
      <c r="H15" s="158">
        <f>IF('F-N° Seg Contrat'!H15=0,"   ---",'G-Prima Tot x Tip V'!H15/'F-N° Seg Contrat'!H15*1000)</f>
        <v>7219.894026974952</v>
      </c>
      <c r="I15" s="164">
        <f>IF('F-N° Seg Contrat'!I15=0,"   ---",'G-Prima Tot x Tip V'!I15/'F-N° Seg Contrat'!I15*1000)</f>
        <v>7771.1050369265395</v>
      </c>
    </row>
    <row r="16" spans="1:9" ht="12.75">
      <c r="A16" s="83" t="str">
        <f>'F-N° Seg Contrat'!A16</f>
        <v>HDI</v>
      </c>
      <c r="B16" s="158">
        <f>IF('F-N° Seg Contrat'!B16=0,"   ---",'G-Prima Tot x Tip V'!B16/'F-N° Seg Contrat'!B16*1000)</f>
        <v>5878.685356076671</v>
      </c>
      <c r="C16" s="158">
        <f>IF('F-N° Seg Contrat'!C16=0,"   ---",'G-Prima Tot x Tip V'!C16/'F-N° Seg Contrat'!C16*1000)</f>
        <v>7740.879861329743</v>
      </c>
      <c r="D16" s="158">
        <f>IF('F-N° Seg Contrat'!D16=0,"   ---",'G-Prima Tot x Tip V'!D16/'F-N° Seg Contrat'!D16*1000)</f>
        <v>18506.077713823353</v>
      </c>
      <c r="E16" s="158">
        <f>IF('F-N° Seg Contrat'!E16=0,"   ---",'G-Prima Tot x Tip V'!E16/'F-N° Seg Contrat'!E16*1000)</f>
        <v>34717.70938446014</v>
      </c>
      <c r="F16" s="158">
        <f>IF('F-N° Seg Contrat'!F16=0,"   ---",'G-Prima Tot x Tip V'!F16/'F-N° Seg Contrat'!F16*1000)</f>
        <v>30413.90758053951</v>
      </c>
      <c r="G16" s="158">
        <f>IF('F-N° Seg Contrat'!G16=0,"   ---",'G-Prima Tot x Tip V'!G16/'F-N° Seg Contrat'!G16*1000)</f>
        <v>25639.411283728536</v>
      </c>
      <c r="H16" s="158">
        <f>IF('F-N° Seg Contrat'!H16=0,"   ---",'G-Prima Tot x Tip V'!H16/'F-N° Seg Contrat'!H16*1000)</f>
        <v>6263.03074428302</v>
      </c>
      <c r="I16" s="164">
        <f>IF('F-N° Seg Contrat'!I16=0,"   ---",'G-Prima Tot x Tip V'!I16/'F-N° Seg Contrat'!I16*1000)</f>
        <v>9255.295475710072</v>
      </c>
    </row>
    <row r="17" spans="1:9" ht="12.75">
      <c r="A17" s="83" t="str">
        <f>'F-N° Seg Contrat'!A17</f>
        <v>Liberty</v>
      </c>
      <c r="B17" s="158">
        <f>IF('F-N° Seg Contrat'!B17=0,"   ---",'G-Prima Tot x Tip V'!B17/'F-N° Seg Contrat'!B17*1000)</f>
        <v>14350.521765977153</v>
      </c>
      <c r="C17" s="158">
        <f>IF('F-N° Seg Contrat'!C17=0,"   ---",'G-Prima Tot x Tip V'!C17/'F-N° Seg Contrat'!C17*1000)</f>
        <v>15369.879645892519</v>
      </c>
      <c r="D17" s="158">
        <f>IF('F-N° Seg Contrat'!D17=0,"   ---",'G-Prima Tot x Tip V'!D17/'F-N° Seg Contrat'!D17*1000)</f>
        <v>23904.458795538114</v>
      </c>
      <c r="E17" s="158">
        <f>IF('F-N° Seg Contrat'!E17=0,"   ---",'G-Prima Tot x Tip V'!E17/'F-N° Seg Contrat'!E17*1000)</f>
        <v>71150.21195552006</v>
      </c>
      <c r="F17" s="158">
        <f>IF('F-N° Seg Contrat'!F17=0,"   ---",'G-Prima Tot x Tip V'!F17/'F-N° Seg Contrat'!F17*1000)</f>
        <v>47842.22704266088</v>
      </c>
      <c r="G17" s="158">
        <f>IF('F-N° Seg Contrat'!G17=0,"   ---",'G-Prima Tot x Tip V'!G17/'F-N° Seg Contrat'!G17*1000)</f>
        <v>2085.8097859670806</v>
      </c>
      <c r="H17" s="158">
        <f>IF('F-N° Seg Contrat'!H17=0,"   ---",'G-Prima Tot x Tip V'!H17/'F-N° Seg Contrat'!H17*1000)</f>
        <v>10955.30044518768</v>
      </c>
      <c r="I17" s="164">
        <f>IF('F-N° Seg Contrat'!I17=0,"   ---",'G-Prima Tot x Tip V'!I17/'F-N° Seg Contrat'!I17*1000)</f>
        <v>15573.557675090426</v>
      </c>
    </row>
    <row r="18" spans="1:9" ht="12.75">
      <c r="A18" s="83" t="str">
        <f>'F-N° Seg Contrat'!A18</f>
        <v>Mapfre</v>
      </c>
      <c r="B18" s="158">
        <f>IF('F-N° Seg Contrat'!B18=0,"   ---",'G-Prima Tot x Tip V'!B18/'F-N° Seg Contrat'!B18*1000)</f>
        <v>8573.70819381469</v>
      </c>
      <c r="C18" s="158">
        <f>IF('F-N° Seg Contrat'!C18=0,"   ---",'G-Prima Tot x Tip V'!C18/'F-N° Seg Contrat'!C18*1000)</f>
        <v>8649.713697818699</v>
      </c>
      <c r="D18" s="158">
        <f>IF('F-N° Seg Contrat'!D18=0,"   ---",'G-Prima Tot x Tip V'!D18/'F-N° Seg Contrat'!D18*1000)</f>
        <v>13873.755425070207</v>
      </c>
      <c r="E18" s="158">
        <f>IF('F-N° Seg Contrat'!E18=0,"   ---",'G-Prima Tot x Tip V'!E18/'F-N° Seg Contrat'!E18*1000)</f>
        <v>29180.396699001012</v>
      </c>
      <c r="F18" s="158">
        <f>IF('F-N° Seg Contrat'!F18=0,"   ---",'G-Prima Tot x Tip V'!F18/'F-N° Seg Contrat'!F18*1000)</f>
        <v>30773.26610217867</v>
      </c>
      <c r="G18" s="158">
        <f>IF('F-N° Seg Contrat'!G18=0,"   ---",'G-Prima Tot x Tip V'!G18/'F-N° Seg Contrat'!G18*1000)</f>
        <v>21456.06140815246</v>
      </c>
      <c r="H18" s="158">
        <f>IF('F-N° Seg Contrat'!H18=0,"   ---",'G-Prima Tot x Tip V'!H18/'F-N° Seg Contrat'!H18*1000)</f>
        <v>12308.46400269769</v>
      </c>
      <c r="I18" s="164">
        <f>IF('F-N° Seg Contrat'!I18=0,"   ---",'G-Prima Tot x Tip V'!I18/'F-N° Seg Contrat'!I18*1000)</f>
        <v>12738.555374710448</v>
      </c>
    </row>
    <row r="19" spans="1:9" ht="12.75">
      <c r="A19" s="83" t="str">
        <f>'F-N° Seg Contrat'!A19</f>
        <v>Mutual de Seguros</v>
      </c>
      <c r="B19" s="158">
        <f>IF('F-N° Seg Contrat'!B19=0,"   ---",'G-Prima Tot x Tip V'!B19/'F-N° Seg Contrat'!B19*1000)</f>
        <v>9524.683994713478</v>
      </c>
      <c r="C19" s="158">
        <f>IF('F-N° Seg Contrat'!C19=0,"   ---",'G-Prima Tot x Tip V'!C19/'F-N° Seg Contrat'!C19*1000)</f>
        <v>11186.127395762245</v>
      </c>
      <c r="D19" s="158" t="str">
        <f>IF('F-N° Seg Contrat'!D19=0,"   ---",'G-Prima Tot x Tip V'!D19/'F-N° Seg Contrat'!D19*1000)</f>
        <v>   ---</v>
      </c>
      <c r="E19" s="158" t="str">
        <f>IF('F-N° Seg Contrat'!E19=0,"   ---",'G-Prima Tot x Tip V'!E19/'F-N° Seg Contrat'!E19*1000)</f>
        <v>   ---</v>
      </c>
      <c r="F19" s="158">
        <f>IF('F-N° Seg Contrat'!F19=0,"   ---",'G-Prima Tot x Tip V'!F19/'F-N° Seg Contrat'!F19*1000)</f>
        <v>44840.719332048815</v>
      </c>
      <c r="G19" s="158" t="str">
        <f>IF('F-N° Seg Contrat'!G19=0,"   ---",'G-Prima Tot x Tip V'!G19/'F-N° Seg Contrat'!G19*1000)</f>
        <v>   ---</v>
      </c>
      <c r="H19" s="158">
        <f>IF('F-N° Seg Contrat'!H19=0,"   ---",'G-Prima Tot x Tip V'!H19/'F-N° Seg Contrat'!H19*1000)</f>
        <v>11172.845314264208</v>
      </c>
      <c r="I19" s="164">
        <f>IF('F-N° Seg Contrat'!I19=0,"   ---",'G-Prima Tot x Tip V'!I19/'F-N° Seg Contrat'!I19*1000)</f>
        <v>10414.812157125993</v>
      </c>
    </row>
    <row r="20" spans="1:9" ht="12.75">
      <c r="A20" s="83" t="str">
        <f>'F-N° Seg Contrat'!A20</f>
        <v>Porvenir</v>
      </c>
      <c r="B20" s="158">
        <f>IF('F-N° Seg Contrat'!B20=0,"   ---",'G-Prima Tot x Tip V'!B20/'F-N° Seg Contrat'!B20*1000)</f>
        <v>6689.1881945977775</v>
      </c>
      <c r="C20" s="158">
        <f>IF('F-N° Seg Contrat'!C20=0,"   ---",'G-Prima Tot x Tip V'!C20/'F-N° Seg Contrat'!C20*1000)</f>
        <v>8870.25043177893</v>
      </c>
      <c r="D20" s="158">
        <f>IF('F-N° Seg Contrat'!D20=0,"   ---",'G-Prima Tot x Tip V'!D20/'F-N° Seg Contrat'!D20*1000)</f>
        <v>28793.103448275862</v>
      </c>
      <c r="E20" s="158" t="str">
        <f>IF('F-N° Seg Contrat'!E20=0,"   ---",'G-Prima Tot x Tip V'!E20/'F-N° Seg Contrat'!E20*1000)</f>
        <v>   ---</v>
      </c>
      <c r="F20" s="158">
        <f>IF('F-N° Seg Contrat'!F20=0,"   ---",'G-Prima Tot x Tip V'!F20/'F-N° Seg Contrat'!F20*1000)</f>
        <v>30944.099378881987</v>
      </c>
      <c r="G20" s="158" t="str">
        <f>IF('F-N° Seg Contrat'!G20=0,"   ---",'G-Prima Tot x Tip V'!G20/'F-N° Seg Contrat'!G20*1000)</f>
        <v>   ---</v>
      </c>
      <c r="H20" s="158">
        <f>IF('F-N° Seg Contrat'!H20=0,"   ---",'G-Prima Tot x Tip V'!H20/'F-N° Seg Contrat'!H20*1000)</f>
        <v>16131.868131868132</v>
      </c>
      <c r="I20" s="164">
        <f>IF('F-N° Seg Contrat'!I20=0,"   ---",'G-Prima Tot x Tip V'!I20/'F-N° Seg Contrat'!I20*1000)</f>
        <v>7659.969918349806</v>
      </c>
    </row>
    <row r="21" spans="1:9" ht="12.75">
      <c r="A21" s="83" t="str">
        <f>'F-N° Seg Contrat'!A21</f>
        <v>Renta Nacional</v>
      </c>
      <c r="B21" s="158" t="str">
        <f>IF('F-N° Seg Contrat'!B21=0,"   ---",'G-Prima Tot x Tip V'!B21/'F-N° Seg Contrat'!B21*1000)</f>
        <v>   ---</v>
      </c>
      <c r="C21" s="158" t="str">
        <f>IF('F-N° Seg Contrat'!C21=0,"   ---",'G-Prima Tot x Tip V'!C21/'F-N° Seg Contrat'!C21*1000)</f>
        <v>   ---</v>
      </c>
      <c r="D21" s="158" t="str">
        <f>IF('F-N° Seg Contrat'!D21=0,"   ---",'G-Prima Tot x Tip V'!D21/'F-N° Seg Contrat'!D21*1000)</f>
        <v>   ---</v>
      </c>
      <c r="E21" s="158" t="str">
        <f>IF('F-N° Seg Contrat'!E21=0,"   ---",'G-Prima Tot x Tip V'!E21/'F-N° Seg Contrat'!E21*1000)</f>
        <v>   ---</v>
      </c>
      <c r="F21" s="158" t="str">
        <f>IF('F-N° Seg Contrat'!F21=0,"   ---",'G-Prima Tot x Tip V'!F21/'F-N° Seg Contrat'!F21*1000)</f>
        <v>   ---</v>
      </c>
      <c r="G21" s="158" t="str">
        <f>IF('F-N° Seg Contrat'!G21=0,"   ---",'G-Prima Tot x Tip V'!G21/'F-N° Seg Contrat'!G21*1000)</f>
        <v>   ---</v>
      </c>
      <c r="H21" s="158" t="str">
        <f>IF('F-N° Seg Contrat'!H21=0,"   ---",'G-Prima Tot x Tip V'!H21/'F-N° Seg Contrat'!H21*1000)</f>
        <v>   ---</v>
      </c>
      <c r="I21" s="164" t="str">
        <f>IF('F-N° Seg Contrat'!I21=0,"   ---",'G-Prima Tot x Tip V'!I21/'F-N° Seg Contrat'!I21*1000)</f>
        <v>   ---</v>
      </c>
    </row>
    <row r="22" spans="1:9" ht="12.75">
      <c r="A22" s="83" t="str">
        <f>'F-N° Seg Contrat'!A22</f>
        <v>Suramericana</v>
      </c>
      <c r="B22" s="158">
        <f>IF('F-N° Seg Contrat'!B22=0,"   ---",'G-Prima Tot x Tip V'!B22/'F-N° Seg Contrat'!B22*1000)</f>
        <v>5157.103608877433</v>
      </c>
      <c r="C22" s="158">
        <f>IF('F-N° Seg Contrat'!C22=0,"   ---",'G-Prima Tot x Tip V'!C22/'F-N° Seg Contrat'!C22*1000)</f>
        <v>7658.1246267423985</v>
      </c>
      <c r="D22" s="158">
        <f>IF('F-N° Seg Contrat'!D22=0,"   ---",'G-Prima Tot x Tip V'!D22/'F-N° Seg Contrat'!D22*1000)</f>
        <v>18398.63438857852</v>
      </c>
      <c r="E22" s="158">
        <f>IF('F-N° Seg Contrat'!E22=0,"   ---",'G-Prima Tot x Tip V'!E22/'F-N° Seg Contrat'!E22*1000)</f>
        <v>17400.977026670185</v>
      </c>
      <c r="F22" s="158">
        <f>IF('F-N° Seg Contrat'!F22=0,"   ---",'G-Prima Tot x Tip V'!F22/'F-N° Seg Contrat'!F22*1000)</f>
        <v>31841.995004431552</v>
      </c>
      <c r="G22" s="158">
        <f>IF('F-N° Seg Contrat'!G22=0,"   ---",'G-Prima Tot x Tip V'!G22/'F-N° Seg Contrat'!G22*1000)</f>
        <v>18677.46720437584</v>
      </c>
      <c r="H22" s="158">
        <f>IF('F-N° Seg Contrat'!H22=0,"   ---",'G-Prima Tot x Tip V'!H22/'F-N° Seg Contrat'!H22*1000)</f>
        <v>6381.388740898597</v>
      </c>
      <c r="I22" s="164">
        <f>IF('F-N° Seg Contrat'!I22=0,"   ---",'G-Prima Tot x Tip V'!I22/'F-N° Seg Contrat'!I22*1000)</f>
        <v>6161.388691545568</v>
      </c>
    </row>
    <row r="23" spans="1:10" ht="12.75">
      <c r="A23" s="83" t="str">
        <f>'F-N° Seg Contrat'!A23</f>
        <v>Zenit</v>
      </c>
      <c r="B23" s="158">
        <f>IF('F-N° Seg Contrat'!B23=0,"   ---",'G-Prima Tot x Tip V'!B23/'F-N° Seg Contrat'!B23*1000)</f>
        <v>5274.152334429521</v>
      </c>
      <c r="C23" s="158">
        <f>IF('F-N° Seg Contrat'!C23=0,"   ---",'G-Prima Tot x Tip V'!C23/'F-N° Seg Contrat'!C23*1000)</f>
        <v>8425.532372091026</v>
      </c>
      <c r="D23" s="158" t="str">
        <f>IF('F-N° Seg Contrat'!D23=0,"   ---",'G-Prima Tot x Tip V'!D23/'F-N° Seg Contrat'!D23*1000)</f>
        <v>   ---</v>
      </c>
      <c r="E23" s="158">
        <f>IF('F-N° Seg Contrat'!E23=0,"   ---",'G-Prima Tot x Tip V'!E23/'F-N° Seg Contrat'!E23*1000)</f>
        <v>14045.347003154575</v>
      </c>
      <c r="F23" s="158">
        <f>IF('F-N° Seg Contrat'!F23=0,"   ---",'G-Prima Tot x Tip V'!F23/'F-N° Seg Contrat'!F23*1000)</f>
        <v>35021.87120291616</v>
      </c>
      <c r="G23" s="158">
        <f>IF('F-N° Seg Contrat'!G23=0,"   ---",'G-Prima Tot x Tip V'!G23/'F-N° Seg Contrat'!G23*1000)</f>
        <v>20488.98678414097</v>
      </c>
      <c r="H23" s="196">
        <f>IF('F-N° Seg Contrat'!H23=0,"   ---",'G-Prima Tot x Tip V'!H23/'F-N° Seg Contrat'!H23*1000)</f>
        <v>4089.5424836601305</v>
      </c>
      <c r="I23" s="197">
        <f>IF('F-N° Seg Contrat'!I23=0,"   ---",'G-Prima Tot x Tip V'!I23/'F-N° Seg Contrat'!I23*1000)</f>
        <v>6434.337497785249</v>
      </c>
      <c r="J23" s="159"/>
    </row>
    <row r="24" spans="1:10" ht="12.75">
      <c r="A24" s="62"/>
      <c r="B24" s="160"/>
      <c r="C24" s="81"/>
      <c r="D24" s="81"/>
      <c r="E24" s="81"/>
      <c r="F24" s="81"/>
      <c r="G24" s="81"/>
      <c r="H24" s="155"/>
      <c r="I24" s="165"/>
      <c r="J24" s="159"/>
    </row>
    <row r="25" spans="1:9" ht="12.75">
      <c r="A25" s="67" t="s">
        <v>14</v>
      </c>
      <c r="B25" s="11">
        <f>'G-Prima Tot x Tip V'!B25/'F-N° Seg Contrat'!B25*1000</f>
        <v>6447.115795220623</v>
      </c>
      <c r="C25" s="11">
        <f>'G-Prima Tot x Tip V'!C25/'F-N° Seg Contrat'!C25*1000</f>
        <v>9546.690344382238</v>
      </c>
      <c r="D25" s="11">
        <f>'G-Prima Tot x Tip V'!D25/'F-N° Seg Contrat'!D25*1000</f>
        <v>20253.747685069324</v>
      </c>
      <c r="E25" s="11">
        <f>'G-Prima Tot x Tip V'!E25/'F-N° Seg Contrat'!E25*1000</f>
        <v>50832.34437030155</v>
      </c>
      <c r="F25" s="11">
        <f>'G-Prima Tot x Tip V'!F25/'F-N° Seg Contrat'!F25*1000</f>
        <v>32917.91418324431</v>
      </c>
      <c r="G25" s="11">
        <f>'G-Prima Tot x Tip V'!G25/'F-N° Seg Contrat'!G25*1000</f>
        <v>10553.645876999763</v>
      </c>
      <c r="H25" s="11">
        <f>'G-Prima Tot x Tip V'!H25/'F-N° Seg Contrat'!H25*1000</f>
        <v>8565.074633955184</v>
      </c>
      <c r="I25" s="166">
        <f>'G-Prima Tot x Tip V'!I25/'F-N° Seg Contrat'!I25*1000</f>
        <v>9281.673103039671</v>
      </c>
    </row>
    <row r="26" spans="1:9" ht="12.75">
      <c r="A26" s="82"/>
      <c r="B26" s="72"/>
      <c r="C26" s="72"/>
      <c r="D26" s="72"/>
      <c r="E26" s="72"/>
      <c r="F26" s="72"/>
      <c r="G26" s="72"/>
      <c r="H26" s="72"/>
      <c r="I26" s="167"/>
    </row>
    <row r="27" spans="1:9" ht="12.75">
      <c r="A27" s="74"/>
      <c r="B27" s="49"/>
      <c r="C27" s="49"/>
      <c r="D27" s="49"/>
      <c r="E27" s="49"/>
      <c r="F27" s="49"/>
      <c r="G27" s="49"/>
      <c r="H27" s="49"/>
      <c r="I27" s="47"/>
    </row>
    <row r="28" spans="1:9" ht="12.75">
      <c r="A28" s="74"/>
      <c r="B28" s="49"/>
      <c r="C28" s="49"/>
      <c r="D28" s="49"/>
      <c r="E28" s="49"/>
      <c r="F28" s="49"/>
      <c r="G28" s="49"/>
      <c r="H28" s="49"/>
      <c r="I28" s="47"/>
    </row>
    <row r="29" spans="1:9" ht="12.75">
      <c r="A29" s="74"/>
      <c r="B29" s="49"/>
      <c r="C29" s="49"/>
      <c r="D29" s="49"/>
      <c r="E29" s="49"/>
      <c r="F29" s="49"/>
      <c r="G29" s="49"/>
      <c r="H29" s="49"/>
      <c r="I29" s="47"/>
    </row>
    <row r="30" spans="1:9" ht="12.75">
      <c r="A30" s="74"/>
      <c r="B30" s="49"/>
      <c r="C30" s="49"/>
      <c r="D30" s="49"/>
      <c r="E30" s="49"/>
      <c r="F30" s="49"/>
      <c r="G30" s="49"/>
      <c r="H30" s="49"/>
      <c r="I30" s="47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2020-10-19T17:36:05Z</dcterms:modified>
  <cp:category/>
  <cp:version/>
  <cp:contentType/>
  <cp:contentStatus/>
</cp:coreProperties>
</file>