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8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2" sheetId="9" r:id="rId9"/>
    <sheet name="Hoja1" sheetId="10" r:id="rId10"/>
  </sheets>
  <definedNames>
    <definedName name="_xlfn.IFERROR" hidden="1">#NAME?</definedName>
    <definedName name="_xlnm.Print_Area" localSheetId="0">'A-N° Sinies Denun'!$A$1:$E$28</definedName>
    <definedName name="_xlnm.Print_Area" localSheetId="1">'B-N° Sinies Pagad'!$A$1:$E$28</definedName>
    <definedName name="_xlnm.Print_Area" localSheetId="2">'C-N° Pers Sinies'!$A$1:$G$28</definedName>
    <definedName name="_xlnm.Print_Area" localSheetId="3">'D-Sinies Pag Direc'!$A$1:$H$29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<sst xmlns="http://schemas.openxmlformats.org/spreadsheetml/2006/main" count="146" uniqueCount="100">
  <si>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</si>
  <si>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</si>
  <si>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</si>
  <si>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</si>
  <si>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</si>
  <si>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</si>
  <si>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</si>
  <si>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</si>
  <si>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</si>
  <si>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</si>
  <si>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</si>
  <si>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</si>
  <si>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</si>
  <si>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</si>
  <si>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</si>
  <si>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</si>
  <si>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</si>
  <si>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</si>
  <si>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</si>
  <si>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</si>
  <si>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</si>
  <si>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</si>
  <si>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</si>
  <si>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</si>
  <si>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</si>
  <si>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</si>
  <si>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</si>
  <si>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</si>
  <si>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</si>
  <si>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</si>
  <si>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</si>
  <si>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</si>
  <si>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</si>
  <si>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</si>
  <si>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</si>
  <si>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</si>
  <si>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</si>
  <si>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</si>
  <si>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</si>
  <si>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</si>
  <si>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</si>
  <si>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</si>
  <si>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</si>
  <si>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</si>
  <si>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</si>
  <si>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</si>
  <si>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</si>
  <si>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</si>
  <si>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</si>
  <si>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</si>
  <si>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</si>
  <si>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</si>
  <si>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</si>
  <si>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</si>
  <si>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</si>
  <si>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</si>
  <si>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</si>
  <si>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</si>
  <si>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</si>
  <si>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</si>
  <si>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</si>
  <si>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</si>
  <si>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</si>
  <si>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</si>
  <si>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</si>
  <si>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</si>
  <si>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</si>
  <si>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</si>
  <si>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</si>
  <si>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</si>
  <si>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</si>
  <si>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</si>
  <si>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</si>
  <si>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</si>
  <si>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</si>
  <si>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</si>
  <si>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</si>
  <si>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</si>
  <si>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</si>
  <si>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</si>
  <si>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</si>
  <si>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</si>
  <si>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</si>
  <si>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</si>
  <si>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</si>
  <si>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</si>
  <si>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</si>
  <si>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</si>
  <si>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</si>
  <si>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</si>
  <si>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SURA</t>
  </si>
  <si>
    <t>Mutual de Seguros</t>
  </si>
  <si>
    <t>BNP PARIBAS CARDIF</t>
  </si>
  <si>
    <t>AIG</t>
  </si>
  <si>
    <t>Penta Security</t>
  </si>
  <si>
    <t>Cruz Blanca</t>
  </si>
  <si>
    <t>Chubb</t>
  </si>
  <si>
    <t xml:space="preserve">      (entre el 1 de enero y  30 de septiembre 2016)</t>
  </si>
  <si>
    <t xml:space="preserve">      (entre el 1 de enero y 30 de septiembre de 2016, montos expresados en miles de pesos de septiembre de 2016)</t>
  </si>
  <si>
    <t>Suramericana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</si>
</sst>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  <numFmt numFmtId="225" formatCode="_-* #,##0_-;\-* #,##0_-;_-* &quot;-&quot;??_-;_-@_-"/>
    <numFmt numFmtId="226" formatCode="&quot;$&quot;\ #,##0"/>
  </numFmts>
  <fonts count="51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1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0" applyNumberFormat="1" applyFont="1" applyBorder="1" applyAlignment="1">
      <alignment/>
    </xf>
    <xf numFmtId="38" fontId="1" fillId="0" borderId="13" xfId="50" applyNumberFormat="1" applyFont="1" applyBorder="1" applyAlignment="1">
      <alignment/>
    </xf>
    <xf numFmtId="38" fontId="1" fillId="0" borderId="13" xfId="57" applyNumberFormat="1" applyFont="1" applyBorder="1">
      <alignment/>
      <protection/>
    </xf>
    <xf numFmtId="0" fontId="8" fillId="0" borderId="14" xfId="57" applyFont="1" applyBorder="1">
      <alignment/>
      <protection/>
    </xf>
    <xf numFmtId="221" fontId="1" fillId="0" borderId="15" xfId="50" applyNumberFormat="1" applyFont="1" applyBorder="1" applyAlignment="1">
      <alignment/>
    </xf>
    <xf numFmtId="38" fontId="1" fillId="0" borderId="15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2" xfId="58" applyFont="1" applyBorder="1">
      <alignment/>
      <protection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1" fillId="0" borderId="13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4" xfId="58" applyFont="1" applyBorder="1">
      <alignment/>
      <protection/>
    </xf>
    <xf numFmtId="221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0" fontId="1" fillId="0" borderId="15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2" xfId="52" applyNumberFormat="1" applyFont="1" applyBorder="1" applyAlignment="1">
      <alignment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221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6" xfId="60" applyFont="1" applyBorder="1" applyAlignment="1" quotePrefix="1">
      <alignment horizontal="left"/>
      <protection/>
    </xf>
    <xf numFmtId="0" fontId="6" fillId="0" borderId="17" xfId="60" applyFont="1" applyBorder="1" applyAlignment="1" quotePrefix="1">
      <alignment horizontal="left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2" xfId="60" applyFont="1" applyBorder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38" fontId="1" fillId="0" borderId="13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0" fontId="8" fillId="0" borderId="14" xfId="60" applyFont="1" applyBorder="1">
      <alignment/>
      <protection/>
    </xf>
    <xf numFmtId="221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8" fontId="1" fillId="0" borderId="15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4" xfId="60" applyFont="1" applyBorder="1">
      <alignment/>
      <protection/>
    </xf>
    <xf numFmtId="38" fontId="1" fillId="0" borderId="15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1" fillId="0" borderId="14" xfId="60" applyFont="1" applyBorder="1">
      <alignment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3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7" xfId="57" applyFont="1" applyBorder="1" applyAlignment="1" quotePrefix="1">
      <alignment horizontal="righ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0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30" xfId="58" applyFont="1" applyBorder="1" applyAlignment="1" quotePrefix="1">
      <alignment horizontal="left"/>
      <protection/>
    </xf>
    <xf numFmtId="0" fontId="7" fillId="0" borderId="17" xfId="58" applyFont="1" applyBorder="1" applyAlignment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30" xfId="59" applyFont="1" applyBorder="1">
      <alignment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3" applyNumberFormat="1" applyFont="1" applyBorder="1" applyAlignment="1">
      <alignment horizontal="right"/>
    </xf>
    <xf numFmtId="3" fontId="1" fillId="0" borderId="13" xfId="53" applyNumberFormat="1" applyFont="1" applyBorder="1" applyAlignment="1">
      <alignment/>
    </xf>
    <xf numFmtId="3" fontId="1" fillId="0" borderId="13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49" fillId="0" borderId="31" xfId="53" applyNumberFormat="1" applyFont="1" applyBorder="1" applyAlignment="1">
      <alignment horizontal="right"/>
    </xf>
    <xf numFmtId="38" fontId="1" fillId="0" borderId="31" xfId="60" applyNumberFormat="1" applyFont="1" applyBorder="1" applyAlignment="1">
      <alignment horizontal="right"/>
      <protection/>
    </xf>
    <xf numFmtId="3" fontId="3" fillId="0" borderId="31" xfId="60" applyNumberFormat="1" applyFont="1" applyBorder="1" applyAlignment="1">
      <alignment horizontal="right"/>
      <protection/>
    </xf>
    <xf numFmtId="38" fontId="1" fillId="0" borderId="32" xfId="60" applyNumberFormat="1" applyFont="1" applyBorder="1" applyAlignment="1">
      <alignment horizontal="right"/>
      <protection/>
    </xf>
    <xf numFmtId="0" fontId="1" fillId="0" borderId="28" xfId="60" applyFont="1" applyBorder="1" applyAlignment="1" quotePrefix="1">
      <alignment horizontal="left"/>
      <protection/>
    </xf>
    <xf numFmtId="0" fontId="4" fillId="0" borderId="33" xfId="60" applyFont="1" applyBorder="1" applyAlignment="1" quotePrefix="1">
      <alignment horizontal="left"/>
      <protection/>
    </xf>
    <xf numFmtId="0" fontId="6" fillId="0" borderId="33" xfId="60" applyFont="1" applyBorder="1" applyAlignment="1" quotePrefix="1">
      <alignment horizontal="left"/>
      <protection/>
    </xf>
    <xf numFmtId="0" fontId="1" fillId="0" borderId="33" xfId="60" applyFont="1" applyBorder="1">
      <alignment/>
      <protection/>
    </xf>
    <xf numFmtId="0" fontId="1" fillId="0" borderId="34" xfId="60" applyFont="1" applyBorder="1">
      <alignment/>
      <protection/>
    </xf>
    <xf numFmtId="0" fontId="1" fillId="0" borderId="35" xfId="60" applyFont="1" applyBorder="1">
      <alignment/>
      <protection/>
    </xf>
    <xf numFmtId="0" fontId="7" fillId="0" borderId="31" xfId="60" applyFont="1" applyBorder="1" applyAlignment="1">
      <alignment horizontal="right"/>
      <protection/>
    </xf>
    <xf numFmtId="0" fontId="1" fillId="0" borderId="36" xfId="60" applyFont="1" applyBorder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/>
    </xf>
    <xf numFmtId="3" fontId="3" fillId="0" borderId="11" xfId="59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7" applyFont="1" applyFill="1">
      <alignment/>
      <protection/>
    </xf>
    <xf numFmtId="49" fontId="2" fillId="33" borderId="28" xfId="57" applyNumberFormat="1" applyFont="1" applyFill="1" applyBorder="1" applyAlignment="1">
      <alignment horizontal="left"/>
      <protection/>
    </xf>
    <xf numFmtId="3" fontId="3" fillId="33" borderId="11" xfId="57" applyNumberFormat="1" applyFont="1" applyFill="1" applyBorder="1">
      <alignment/>
      <protection/>
    </xf>
    <xf numFmtId="0" fontId="2" fillId="33" borderId="28" xfId="57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7" applyNumberFormat="1" applyFont="1" applyFill="1" applyBorder="1" applyAlignment="1" quotePrefix="1">
      <alignment horizontal="left"/>
      <protection/>
    </xf>
    <xf numFmtId="3" fontId="3" fillId="33" borderId="0" xfId="59" applyNumberFormat="1" applyFont="1" applyFill="1" applyBorder="1">
      <alignment/>
      <protection/>
    </xf>
    <xf numFmtId="3" fontId="3" fillId="33" borderId="11" xfId="59" applyNumberFormat="1" applyFont="1" applyFill="1" applyBorder="1">
      <alignment/>
      <protection/>
    </xf>
    <xf numFmtId="3" fontId="1" fillId="33" borderId="0" xfId="59" applyNumberFormat="1" applyFont="1" applyFill="1">
      <alignment/>
      <protection/>
    </xf>
    <xf numFmtId="0" fontId="2" fillId="0" borderId="37" xfId="57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7" applyNumberFormat="1" applyFont="1" applyFill="1" applyBorder="1">
      <alignment/>
      <protection/>
    </xf>
    <xf numFmtId="0" fontId="2" fillId="0" borderId="37" xfId="57" applyFont="1" applyFill="1" applyBorder="1" applyAlignment="1" quotePrefix="1">
      <alignment horizontal="left"/>
      <protection/>
    </xf>
    <xf numFmtId="0" fontId="2" fillId="0" borderId="37" xfId="57" applyFont="1" applyFill="1" applyBorder="1">
      <alignment/>
      <protection/>
    </xf>
    <xf numFmtId="0" fontId="1" fillId="0" borderId="0" xfId="57" applyFont="1" applyFill="1">
      <alignment/>
      <protection/>
    </xf>
    <xf numFmtId="225" fontId="0" fillId="0" borderId="0" xfId="0" applyNumberFormat="1" applyFont="1" applyBorder="1" applyAlignment="1">
      <alignment/>
    </xf>
    <xf numFmtId="0" fontId="8" fillId="0" borderId="0" xfId="59" applyFont="1" applyBorder="1">
      <alignment/>
      <protection/>
    </xf>
    <xf numFmtId="221" fontId="1" fillId="0" borderId="0" xfId="52" applyNumberFormat="1" applyFont="1" applyBorder="1" applyAlignment="1">
      <alignment/>
    </xf>
    <xf numFmtId="38" fontId="1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0" fontId="2" fillId="0" borderId="28" xfId="57" applyNumberFormat="1" applyFont="1" applyFill="1" applyBorder="1" applyAlignment="1" quotePrefix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50" fillId="0" borderId="14" xfId="59" applyFont="1" applyBorder="1">
      <alignment/>
      <protection/>
    </xf>
    <xf numFmtId="221" fontId="1" fillId="0" borderId="33" xfId="52" applyNumberFormat="1" applyFont="1" applyBorder="1" applyAlignment="1">
      <alignment/>
    </xf>
    <xf numFmtId="38" fontId="1" fillId="0" borderId="33" xfId="59" applyNumberFormat="1" applyFont="1" applyBorder="1">
      <alignment/>
      <protection/>
    </xf>
    <xf numFmtId="0" fontId="3" fillId="0" borderId="33" xfId="59" applyFont="1" applyBorder="1">
      <alignment/>
      <protection/>
    </xf>
    <xf numFmtId="0" fontId="1" fillId="0" borderId="33" xfId="59" applyFont="1" applyBorder="1">
      <alignment/>
      <protection/>
    </xf>
    <xf numFmtId="0" fontId="3" fillId="0" borderId="39" xfId="59" applyFont="1" applyBorder="1">
      <alignment/>
      <protection/>
    </xf>
    <xf numFmtId="3" fontId="4" fillId="0" borderId="40" xfId="53" applyNumberFormat="1" applyFont="1" applyBorder="1" applyAlignment="1">
      <alignment horizontal="right"/>
    </xf>
    <xf numFmtId="3" fontId="49" fillId="0" borderId="41" xfId="53" applyNumberFormat="1" applyFont="1" applyBorder="1" applyAlignment="1">
      <alignment horizontal="right"/>
    </xf>
    <xf numFmtId="41" fontId="1" fillId="0" borderId="0" xfId="60" applyNumberFormat="1" applyFont="1" applyFill="1" applyAlignment="1">
      <alignment horizontal="right"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5"/>
  <sheetViews>
    <sheetView zoomScalePageLayoutView="0" workbookViewId="0" topLeftCell="A19">
      <selection activeCell="B55" sqref="B55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89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88" t="s">
        <v>62</v>
      </c>
      <c r="B3" s="14"/>
      <c r="C3" s="14"/>
      <c r="D3" s="14"/>
      <c r="E3" s="90"/>
    </row>
    <row r="5" ht="12.75">
      <c r="A5" s="112" t="s">
        <v>63</v>
      </c>
    </row>
    <row r="6" spans="1:2" ht="12.75" customHeight="1">
      <c r="A6" s="109" t="s">
        <v>97</v>
      </c>
      <c r="B6" s="15"/>
    </row>
    <row r="7" spans="1:5" ht="12.75" customHeight="1">
      <c r="A7" s="125"/>
      <c r="B7" s="126" t="s">
        <v>47</v>
      </c>
      <c r="C7" s="126" t="s">
        <v>47</v>
      </c>
      <c r="D7" s="126" t="s">
        <v>47</v>
      </c>
      <c r="E7" s="127" t="s">
        <v>64</v>
      </c>
    </row>
    <row r="8" spans="1:5" ht="12.75" customHeight="1">
      <c r="A8" s="128" t="s">
        <v>1</v>
      </c>
      <c r="B8" s="129" t="s">
        <v>65</v>
      </c>
      <c r="C8" s="130" t="s">
        <v>23</v>
      </c>
      <c r="D8" s="129" t="s">
        <v>66</v>
      </c>
      <c r="E8" s="131" t="s">
        <v>67</v>
      </c>
    </row>
    <row r="9" spans="1:5" ht="12.75">
      <c r="A9" s="132"/>
      <c r="B9" s="133" t="s">
        <v>68</v>
      </c>
      <c r="C9" s="133" t="s">
        <v>69</v>
      </c>
      <c r="D9" s="133" t="s">
        <v>70</v>
      </c>
      <c r="E9" s="134" t="s">
        <v>71</v>
      </c>
    </row>
    <row r="10" spans="1:5" s="197" customFormat="1" ht="12.75">
      <c r="A10" s="206" t="s">
        <v>93</v>
      </c>
      <c r="B10" s="207">
        <v>0</v>
      </c>
      <c r="C10" s="207">
        <v>0</v>
      </c>
      <c r="D10" s="87">
        <v>40</v>
      </c>
      <c r="E10" s="208">
        <f aca="true" t="shared" si="0" ref="E10:E16">SUM(B10:D10)</f>
        <v>40</v>
      </c>
    </row>
    <row r="11" spans="1:5" s="197" customFormat="1" ht="12.75">
      <c r="A11" s="206" t="s">
        <v>86</v>
      </c>
      <c r="B11" s="207">
        <v>7</v>
      </c>
      <c r="C11" s="207">
        <v>0</v>
      </c>
      <c r="D11" s="87">
        <v>7539</v>
      </c>
      <c r="E11" s="208">
        <f t="shared" si="0"/>
        <v>7546</v>
      </c>
    </row>
    <row r="12" spans="1:5" s="197" customFormat="1" ht="12.75">
      <c r="A12" s="206" t="s">
        <v>92</v>
      </c>
      <c r="B12" s="207">
        <v>94</v>
      </c>
      <c r="C12" s="207">
        <v>34</v>
      </c>
      <c r="D12" s="87">
        <v>1829</v>
      </c>
      <c r="E12" s="208">
        <f t="shared" si="0"/>
        <v>1957</v>
      </c>
    </row>
    <row r="13" spans="1:5" s="197" customFormat="1" ht="12.75">
      <c r="A13" s="206" t="s">
        <v>9</v>
      </c>
      <c r="B13" s="207">
        <v>1</v>
      </c>
      <c r="C13" s="207">
        <v>0</v>
      </c>
      <c r="D13" s="87">
        <v>758</v>
      </c>
      <c r="E13" s="208">
        <f t="shared" si="0"/>
        <v>759</v>
      </c>
    </row>
    <row r="14" spans="1:5" s="197" customFormat="1" ht="12.75">
      <c r="A14" s="206" t="s">
        <v>96</v>
      </c>
      <c r="B14" s="87">
        <v>0</v>
      </c>
      <c r="C14" s="87">
        <v>0</v>
      </c>
      <c r="D14" s="87">
        <v>173</v>
      </c>
      <c r="E14" s="208">
        <f t="shared" si="0"/>
        <v>173</v>
      </c>
    </row>
    <row r="15" spans="1:5" s="197" customFormat="1" ht="12.75">
      <c r="A15" s="209" t="s">
        <v>82</v>
      </c>
      <c r="B15" s="87">
        <v>26</v>
      </c>
      <c r="C15" s="87">
        <v>0</v>
      </c>
      <c r="D15" s="87">
        <v>1412</v>
      </c>
      <c r="E15" s="208">
        <f>SUM(B15:D15)</f>
        <v>1438</v>
      </c>
    </row>
    <row r="16" spans="1:5" s="197" customFormat="1" ht="12.75">
      <c r="A16" s="209" t="s">
        <v>95</v>
      </c>
      <c r="B16" s="87">
        <v>23</v>
      </c>
      <c r="C16" s="87">
        <v>0</v>
      </c>
      <c r="D16" s="87">
        <v>1576</v>
      </c>
      <c r="E16" s="208">
        <f t="shared" si="0"/>
        <v>1599</v>
      </c>
    </row>
    <row r="17" spans="1:5" s="197" customFormat="1" ht="12.75">
      <c r="A17" s="206" t="s">
        <v>88</v>
      </c>
      <c r="B17" s="87">
        <v>0</v>
      </c>
      <c r="C17" s="87">
        <v>0</v>
      </c>
      <c r="D17" s="87">
        <v>1845</v>
      </c>
      <c r="E17" s="208">
        <f aca="true" t="shared" si="1" ref="E17:E25">SUM(B17:D17)</f>
        <v>1845</v>
      </c>
    </row>
    <row r="18" spans="1:5" s="197" customFormat="1" ht="12.75">
      <c r="A18" s="206" t="s">
        <v>87</v>
      </c>
      <c r="B18" s="87">
        <v>0</v>
      </c>
      <c r="C18" s="87">
        <v>0</v>
      </c>
      <c r="D18" s="87">
        <v>61</v>
      </c>
      <c r="E18" s="208">
        <f t="shared" si="1"/>
        <v>61</v>
      </c>
    </row>
    <row r="19" spans="1:5" s="197" customFormat="1" ht="12.75">
      <c r="A19" s="210" t="s">
        <v>83</v>
      </c>
      <c r="B19" s="87">
        <v>220</v>
      </c>
      <c r="C19" s="87">
        <v>0</v>
      </c>
      <c r="D19" s="87">
        <v>3517</v>
      </c>
      <c r="E19" s="208">
        <f t="shared" si="1"/>
        <v>3737</v>
      </c>
    </row>
    <row r="20" spans="1:5" s="197" customFormat="1" ht="12.75">
      <c r="A20" s="210" t="s">
        <v>91</v>
      </c>
      <c r="B20" s="87">
        <v>11</v>
      </c>
      <c r="C20" s="87">
        <v>0</v>
      </c>
      <c r="D20" s="87">
        <v>297</v>
      </c>
      <c r="E20" s="208">
        <f t="shared" si="1"/>
        <v>308</v>
      </c>
    </row>
    <row r="21" spans="1:5" s="197" customFormat="1" ht="12.75">
      <c r="A21" s="210" t="s">
        <v>94</v>
      </c>
      <c r="B21" s="87">
        <v>4</v>
      </c>
      <c r="C21" s="87">
        <v>0</v>
      </c>
      <c r="D21" s="87">
        <v>8004</v>
      </c>
      <c r="E21" s="208">
        <f t="shared" si="1"/>
        <v>8008</v>
      </c>
    </row>
    <row r="22" spans="1:5" s="197" customFormat="1" ht="12.75">
      <c r="A22" s="206" t="s">
        <v>10</v>
      </c>
      <c r="B22" s="87">
        <v>1</v>
      </c>
      <c r="C22" s="87">
        <v>7</v>
      </c>
      <c r="D22" s="87">
        <v>178</v>
      </c>
      <c r="E22" s="208">
        <f t="shared" si="1"/>
        <v>186</v>
      </c>
    </row>
    <row r="23" spans="1:5" s="211" customFormat="1" ht="12.75">
      <c r="A23" s="206" t="s">
        <v>99</v>
      </c>
      <c r="B23" s="87">
        <v>0</v>
      </c>
      <c r="C23" s="87">
        <v>0</v>
      </c>
      <c r="D23" s="87">
        <v>956</v>
      </c>
      <c r="E23" s="208">
        <f t="shared" si="1"/>
        <v>956</v>
      </c>
    </row>
    <row r="24" spans="1:5" s="197" customFormat="1" ht="12.75">
      <c r="A24" s="210" t="s">
        <v>90</v>
      </c>
      <c r="B24" s="87">
        <v>0</v>
      </c>
      <c r="C24" s="87">
        <v>0</v>
      </c>
      <c r="D24" s="87">
        <v>0</v>
      </c>
      <c r="E24" s="208">
        <f t="shared" si="1"/>
        <v>0</v>
      </c>
    </row>
    <row r="25" spans="1:5" ht="12.75" customHeight="1">
      <c r="A25" s="206" t="s">
        <v>89</v>
      </c>
      <c r="B25" s="87">
        <v>0</v>
      </c>
      <c r="C25" s="87">
        <v>0</v>
      </c>
      <c r="D25" s="87">
        <v>559</v>
      </c>
      <c r="E25" s="208">
        <f t="shared" si="1"/>
        <v>559</v>
      </c>
    </row>
    <row r="26" spans="1:5" ht="12.75" customHeight="1">
      <c r="A26" s="18"/>
      <c r="B26" s="19"/>
      <c r="C26" s="20"/>
      <c r="D26" s="20"/>
      <c r="E26" s="91"/>
    </row>
    <row r="27" spans="1:5" ht="12.75" customHeight="1">
      <c r="A27" s="115" t="s">
        <v>11</v>
      </c>
      <c r="B27" s="116">
        <f>SUM(B10:B25)</f>
        <v>387</v>
      </c>
      <c r="C27" s="116">
        <f>SUM(C10:C25)</f>
        <v>41</v>
      </c>
      <c r="D27" s="116">
        <f>SUM(D10:D25)</f>
        <v>28744</v>
      </c>
      <c r="E27" s="10">
        <f>SUM(E10:E25)</f>
        <v>29172</v>
      </c>
    </row>
    <row r="28" spans="1:5" ht="12.75" customHeight="1">
      <c r="A28" s="21"/>
      <c r="B28" s="22"/>
      <c r="C28" s="23"/>
      <c r="D28" s="23"/>
      <c r="E28" s="92"/>
    </row>
    <row r="29" spans="2:5" ht="12.75" customHeight="1">
      <c r="B29" s="24"/>
      <c r="C29" s="16"/>
      <c r="D29" s="16"/>
      <c r="E29" s="93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8"/>
  <sheetViews>
    <sheetView zoomScalePageLayoutView="0" workbookViewId="0" topLeftCell="A13">
      <selection activeCell="B25" sqref="B25:D25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8" t="s">
        <v>62</v>
      </c>
    </row>
    <row r="4" spans="1:5" ht="12.75">
      <c r="A4" s="12"/>
      <c r="B4" s="13"/>
      <c r="C4" s="13"/>
      <c r="D4" s="13"/>
      <c r="E4" s="89"/>
    </row>
    <row r="5" spans="1:5" ht="12.75">
      <c r="A5" s="112" t="s">
        <v>72</v>
      </c>
      <c r="B5" s="13"/>
      <c r="C5" s="13"/>
      <c r="D5" s="13"/>
      <c r="E5" s="89"/>
    </row>
    <row r="6" spans="1:5" ht="12.75">
      <c r="A6" s="109" t="str">
        <f>'A-N° Sinies Denun'!A6</f>
        <v>      (entre el 1 de enero y  30 de septiembre 2016)</v>
      </c>
      <c r="B6" s="95"/>
      <c r="C6" s="13"/>
      <c r="D6" s="13"/>
      <c r="E6" s="89"/>
    </row>
    <row r="7" spans="1:5" ht="12.75">
      <c r="A7" s="125"/>
      <c r="B7" s="126" t="s">
        <v>47</v>
      </c>
      <c r="C7" s="126" t="s">
        <v>47</v>
      </c>
      <c r="D7" s="126" t="s">
        <v>47</v>
      </c>
      <c r="E7" s="127" t="s">
        <v>35</v>
      </c>
    </row>
    <row r="8" spans="1:5" ht="12.75">
      <c r="A8" s="128" t="s">
        <v>1</v>
      </c>
      <c r="B8" s="129" t="s">
        <v>51</v>
      </c>
      <c r="C8" s="130" t="s">
        <v>73</v>
      </c>
      <c r="D8" s="129" t="s">
        <v>52</v>
      </c>
      <c r="E8" s="135"/>
    </row>
    <row r="9" spans="1:5" ht="12.75">
      <c r="A9" s="132"/>
      <c r="B9" s="133" t="s">
        <v>74</v>
      </c>
      <c r="C9" s="133" t="s">
        <v>75</v>
      </c>
      <c r="D9" s="133" t="s">
        <v>76</v>
      </c>
      <c r="E9" s="134" t="s">
        <v>77</v>
      </c>
    </row>
    <row r="10" spans="1:5" ht="12.75">
      <c r="A10" s="198" t="str">
        <f>'A-N° Sinies Denun'!A10</f>
        <v>AIG</v>
      </c>
      <c r="B10" s="196">
        <v>39</v>
      </c>
      <c r="C10" s="196">
        <v>0</v>
      </c>
      <c r="D10" s="196">
        <v>1</v>
      </c>
      <c r="E10" s="199">
        <f aca="true" t="shared" si="0" ref="E10:E25">SUM(B10:D10)</f>
        <v>40</v>
      </c>
    </row>
    <row r="11" spans="1:5" ht="12.75">
      <c r="A11" s="198" t="str">
        <f>'A-N° Sinies Denun'!A11</f>
        <v>Bci</v>
      </c>
      <c r="B11" s="196">
        <v>1703</v>
      </c>
      <c r="C11" s="196">
        <v>5587</v>
      </c>
      <c r="D11" s="196">
        <v>249</v>
      </c>
      <c r="E11" s="199">
        <f t="shared" si="0"/>
        <v>7539</v>
      </c>
    </row>
    <row r="12" spans="1:5" ht="12.75">
      <c r="A12" s="198" t="str">
        <f>'A-N° Sinies Denun'!A12</f>
        <v>BNP PARIBAS CARDIF</v>
      </c>
      <c r="B12" s="196">
        <v>1549</v>
      </c>
      <c r="C12" s="196">
        <v>0</v>
      </c>
      <c r="D12" s="196">
        <v>280</v>
      </c>
      <c r="E12" s="199">
        <f t="shared" si="0"/>
        <v>1829</v>
      </c>
    </row>
    <row r="13" spans="1:5" ht="12.75">
      <c r="A13" s="198" t="str">
        <f>'A-N° Sinies Denun'!A13</f>
        <v>Chilena Consolidada</v>
      </c>
      <c r="B13" s="196">
        <v>184</v>
      </c>
      <c r="C13" s="196">
        <v>553</v>
      </c>
      <c r="D13" s="196">
        <v>21</v>
      </c>
      <c r="E13" s="199">
        <f t="shared" si="0"/>
        <v>758</v>
      </c>
    </row>
    <row r="14" spans="1:5" ht="12.75">
      <c r="A14" s="198" t="str">
        <f>'A-N° Sinies Denun'!A14</f>
        <v>Chubb</v>
      </c>
      <c r="B14" s="196">
        <v>124</v>
      </c>
      <c r="C14" s="196">
        <v>0</v>
      </c>
      <c r="D14" s="196">
        <v>49</v>
      </c>
      <c r="E14" s="199">
        <f>SUM(B14:D14)</f>
        <v>173</v>
      </c>
    </row>
    <row r="15" spans="1:5" ht="12.75">
      <c r="A15" s="198" t="str">
        <f>'A-N° Sinies Denun'!A15</f>
        <v>Consorcio Nacional</v>
      </c>
      <c r="B15" s="196">
        <v>47</v>
      </c>
      <c r="C15" s="196">
        <v>1280</v>
      </c>
      <c r="D15" s="196">
        <v>85</v>
      </c>
      <c r="E15" s="199">
        <f>SUM(B15:D15)</f>
        <v>1412</v>
      </c>
    </row>
    <row r="16" spans="1:5" ht="12.75">
      <c r="A16" s="198" t="str">
        <f>'A-N° Sinies Denun'!A16</f>
        <v>Cruz Blanca</v>
      </c>
      <c r="B16" s="196">
        <v>1335</v>
      </c>
      <c r="C16" s="196">
        <v>0</v>
      </c>
      <c r="D16" s="196">
        <v>241</v>
      </c>
      <c r="E16" s="199">
        <f t="shared" si="0"/>
        <v>1576</v>
      </c>
    </row>
    <row r="17" spans="1:5" ht="12.75">
      <c r="A17" s="198" t="str">
        <f>'A-N° Sinies Denun'!A17</f>
        <v>HDI</v>
      </c>
      <c r="B17" s="196">
        <v>1118</v>
      </c>
      <c r="C17" s="196">
        <v>53</v>
      </c>
      <c r="D17" s="196">
        <v>674</v>
      </c>
      <c r="E17" s="199">
        <f t="shared" si="0"/>
        <v>1845</v>
      </c>
    </row>
    <row r="18" spans="1:5" ht="12.75">
      <c r="A18" s="198" t="str">
        <f>'A-N° Sinies Denun'!A18</f>
        <v>Liberty</v>
      </c>
      <c r="B18" s="196">
        <v>5</v>
      </c>
      <c r="C18" s="196">
        <v>54</v>
      </c>
      <c r="D18" s="196">
        <v>2</v>
      </c>
      <c r="E18" s="199">
        <f>SUM(B18:D18)</f>
        <v>61</v>
      </c>
    </row>
    <row r="19" spans="1:5" ht="12.75">
      <c r="A19" s="198" t="str">
        <f>'A-N° Sinies Denun'!A19</f>
        <v>Mapfre</v>
      </c>
      <c r="B19" s="196">
        <v>1020</v>
      </c>
      <c r="C19" s="196">
        <v>1631</v>
      </c>
      <c r="D19" s="196">
        <v>866</v>
      </c>
      <c r="E19" s="199">
        <f t="shared" si="0"/>
        <v>3517</v>
      </c>
    </row>
    <row r="20" spans="1:5" ht="12.75">
      <c r="A20" s="198" t="str">
        <f>'A-N° Sinies Denun'!A20</f>
        <v>Mutual de Seguros</v>
      </c>
      <c r="B20" s="196">
        <v>280</v>
      </c>
      <c r="C20" s="196">
        <v>5</v>
      </c>
      <c r="D20" s="196">
        <v>12</v>
      </c>
      <c r="E20" s="199">
        <f t="shared" si="0"/>
        <v>297</v>
      </c>
    </row>
    <row r="21" spans="1:5" ht="12.75">
      <c r="A21" s="198" t="str">
        <f>'A-N° Sinies Denun'!A21</f>
        <v>Penta Security</v>
      </c>
      <c r="B21" s="196">
        <v>1416</v>
      </c>
      <c r="C21" s="196">
        <v>6242</v>
      </c>
      <c r="D21" s="196">
        <v>346</v>
      </c>
      <c r="E21" s="199">
        <f t="shared" si="0"/>
        <v>8004</v>
      </c>
    </row>
    <row r="22" spans="1:5" ht="12.75">
      <c r="A22" s="198" t="str">
        <f>'A-N° Sinies Denun'!A22</f>
        <v>Renta Nacional</v>
      </c>
      <c r="B22" s="196">
        <v>97</v>
      </c>
      <c r="C22" s="196">
        <v>81</v>
      </c>
      <c r="D22" s="196">
        <v>0</v>
      </c>
      <c r="E22" s="199">
        <f t="shared" si="0"/>
        <v>178</v>
      </c>
    </row>
    <row r="23" spans="1:5" ht="12.75">
      <c r="A23" s="198" t="str">
        <f>'A-N° Sinies Denun'!A23</f>
        <v>Suramericana</v>
      </c>
      <c r="B23" s="196">
        <v>211</v>
      </c>
      <c r="C23" s="196">
        <v>662</v>
      </c>
      <c r="D23" s="196">
        <v>83</v>
      </c>
      <c r="E23" s="199">
        <f>SUM(B23:D23)</f>
        <v>956</v>
      </c>
    </row>
    <row r="24" spans="1:5" ht="12.75">
      <c r="A24" s="198" t="str">
        <f>'A-N° Sinies Denun'!A24</f>
        <v>SURA</v>
      </c>
      <c r="B24" s="196">
        <v>0</v>
      </c>
      <c r="C24" s="196">
        <v>0</v>
      </c>
      <c r="D24" s="196">
        <v>0</v>
      </c>
      <c r="E24" s="199">
        <f t="shared" si="0"/>
        <v>0</v>
      </c>
    </row>
    <row r="25" spans="1:5" ht="12.75">
      <c r="A25" s="108" t="str">
        <f>'A-N° Sinies Denun'!A25</f>
        <v>Zenit</v>
      </c>
      <c r="B25" s="17">
        <v>74</v>
      </c>
      <c r="C25" s="17">
        <v>0</v>
      </c>
      <c r="D25" s="17">
        <v>485</v>
      </c>
      <c r="E25" s="94">
        <f t="shared" si="0"/>
        <v>559</v>
      </c>
    </row>
    <row r="26" spans="1:5" ht="12.75">
      <c r="A26" s="18"/>
      <c r="B26" s="19"/>
      <c r="C26" s="20"/>
      <c r="D26" s="20"/>
      <c r="E26" s="91"/>
    </row>
    <row r="27" spans="1:5" ht="12.75">
      <c r="A27" s="115" t="s">
        <v>11</v>
      </c>
      <c r="B27" s="116">
        <f>SUM(B10:B25)</f>
        <v>9202</v>
      </c>
      <c r="C27" s="117">
        <f>SUM(C10:C25)</f>
        <v>16148</v>
      </c>
      <c r="D27" s="117">
        <f>SUM(D10:D25)</f>
        <v>3394</v>
      </c>
      <c r="E27" s="1">
        <f>SUM(E10:E25)</f>
        <v>28744</v>
      </c>
    </row>
    <row r="28" spans="1:5" ht="15.75">
      <c r="A28" s="21"/>
      <c r="B28" s="22"/>
      <c r="C28" s="23"/>
      <c r="D28" s="23"/>
      <c r="E28" s="9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zoomScalePageLayoutView="0" workbookViewId="0" topLeftCell="C1">
      <selection activeCell="B25" sqref="B25:F2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22.7109375" style="26" customWidth="1"/>
    <col min="4" max="4" width="36.421875" style="26" customWidth="1"/>
    <col min="5" max="5" width="38.7109375" style="26" customWidth="1"/>
    <col min="6" max="6" width="42.7109375" style="26" customWidth="1"/>
    <col min="7" max="7" width="38.7109375" style="97" customWidth="1"/>
    <col min="8" max="16384" width="11.421875" style="26" customWidth="1"/>
  </cols>
  <sheetData>
    <row r="1" ht="12.75">
      <c r="A1" s="25"/>
    </row>
    <row r="3" ht="12.75">
      <c r="A3" s="88" t="s">
        <v>62</v>
      </c>
    </row>
    <row r="4" ht="12.75">
      <c r="A4" s="25"/>
    </row>
    <row r="5" ht="12.75">
      <c r="A5" s="113" t="s">
        <v>15</v>
      </c>
    </row>
    <row r="6" spans="1:2" ht="12.75">
      <c r="A6" s="110" t="str">
        <f>'A-N° Sinies Denun'!$A$6</f>
        <v>      (entre el 1 de enero y  30 de septiembre 2016)</v>
      </c>
      <c r="B6" s="96"/>
    </row>
    <row r="7" spans="1:7" ht="12.75">
      <c r="A7" s="136"/>
      <c r="B7" s="137" t="s">
        <v>16</v>
      </c>
      <c r="C7" s="138" t="s">
        <v>81</v>
      </c>
      <c r="D7" s="138"/>
      <c r="E7" s="137" t="s">
        <v>17</v>
      </c>
      <c r="F7" s="139" t="s">
        <v>18</v>
      </c>
      <c r="G7" s="140" t="s">
        <v>19</v>
      </c>
    </row>
    <row r="8" spans="1:7" ht="12.75">
      <c r="A8" s="141" t="s">
        <v>1</v>
      </c>
      <c r="B8" s="142"/>
      <c r="C8" s="143" t="s">
        <v>20</v>
      </c>
      <c r="D8" s="142" t="s">
        <v>21</v>
      </c>
      <c r="E8" s="142" t="s">
        <v>22</v>
      </c>
      <c r="F8" s="142" t="s">
        <v>23</v>
      </c>
      <c r="G8" s="144" t="s">
        <v>24</v>
      </c>
    </row>
    <row r="9" spans="1:7" ht="12.75">
      <c r="A9" s="145"/>
      <c r="B9" s="146" t="s">
        <v>25</v>
      </c>
      <c r="C9" s="146" t="s">
        <v>26</v>
      </c>
      <c r="D9" s="146" t="s">
        <v>27</v>
      </c>
      <c r="E9" s="146" t="s">
        <v>28</v>
      </c>
      <c r="F9" s="146" t="s">
        <v>29</v>
      </c>
      <c r="G9" s="147" t="s">
        <v>30</v>
      </c>
    </row>
    <row r="10" spans="1:7" ht="12.75">
      <c r="A10" s="200" t="str">
        <f>'A-N° Sinies Denun'!A10</f>
        <v>AIG</v>
      </c>
      <c r="B10" s="195">
        <v>1</v>
      </c>
      <c r="C10" s="195">
        <v>0</v>
      </c>
      <c r="D10" s="195">
        <v>0</v>
      </c>
      <c r="E10" s="196">
        <v>45</v>
      </c>
      <c r="F10" s="195">
        <v>0</v>
      </c>
      <c r="G10" s="201">
        <f aca="true" t="shared" si="0" ref="G10:G25">SUM(B10:F10)</f>
        <v>46</v>
      </c>
    </row>
    <row r="11" spans="1:7" ht="12.75">
      <c r="A11" s="200" t="str">
        <f>'A-N° Sinies Denun'!A11</f>
        <v>Bci</v>
      </c>
      <c r="B11" s="195">
        <v>397</v>
      </c>
      <c r="C11" s="195">
        <v>8</v>
      </c>
      <c r="D11" s="195">
        <v>8</v>
      </c>
      <c r="E11" s="196">
        <v>13692</v>
      </c>
      <c r="F11" s="195">
        <v>0</v>
      </c>
      <c r="G11" s="201">
        <f t="shared" si="0"/>
        <v>14105</v>
      </c>
    </row>
    <row r="12" spans="1:7" ht="12.75">
      <c r="A12" s="200" t="str">
        <f>'A-N° Sinies Denun'!A12</f>
        <v>BNP PARIBAS CARDIF</v>
      </c>
      <c r="B12" s="195">
        <v>36</v>
      </c>
      <c r="C12" s="195">
        <v>0</v>
      </c>
      <c r="D12" s="195">
        <v>2</v>
      </c>
      <c r="E12" s="196">
        <v>1505</v>
      </c>
      <c r="F12" s="195">
        <v>314</v>
      </c>
      <c r="G12" s="201">
        <f t="shared" si="0"/>
        <v>1857</v>
      </c>
    </row>
    <row r="13" spans="1:7" ht="12.75">
      <c r="A13" s="200" t="str">
        <f>'A-N° Sinies Denun'!A13</f>
        <v>Chilena Consolidada</v>
      </c>
      <c r="B13" s="195">
        <v>34</v>
      </c>
      <c r="C13" s="195">
        <v>0</v>
      </c>
      <c r="D13" s="195">
        <v>0</v>
      </c>
      <c r="E13" s="196">
        <v>1044</v>
      </c>
      <c r="F13" s="195">
        <v>0</v>
      </c>
      <c r="G13" s="201">
        <f t="shared" si="0"/>
        <v>1078</v>
      </c>
    </row>
    <row r="14" spans="1:7" ht="12.75">
      <c r="A14" s="200" t="s">
        <v>96</v>
      </c>
      <c r="B14" s="195">
        <v>16</v>
      </c>
      <c r="C14" s="195">
        <v>157</v>
      </c>
      <c r="D14" s="195">
        <v>0</v>
      </c>
      <c r="E14" s="196">
        <v>0</v>
      </c>
      <c r="F14" s="195">
        <v>0</v>
      </c>
      <c r="G14" s="201">
        <f t="shared" si="0"/>
        <v>173</v>
      </c>
    </row>
    <row r="15" spans="1:7" ht="12.75">
      <c r="A15" s="200" t="str">
        <f>'A-N° Sinies Denun'!A15</f>
        <v>Consorcio Nacional</v>
      </c>
      <c r="B15" s="195">
        <v>103</v>
      </c>
      <c r="C15" s="195">
        <v>2</v>
      </c>
      <c r="D15" s="195">
        <v>5</v>
      </c>
      <c r="E15" s="196">
        <v>3762</v>
      </c>
      <c r="F15" s="195">
        <v>0</v>
      </c>
      <c r="G15" s="201">
        <f t="shared" si="0"/>
        <v>3872</v>
      </c>
    </row>
    <row r="16" spans="1:7" ht="12.75">
      <c r="A16" s="200" t="str">
        <f>'A-N° Sinies Denun'!A16</f>
        <v>Cruz Blanca</v>
      </c>
      <c r="B16" s="195">
        <v>71</v>
      </c>
      <c r="C16" s="195">
        <v>5</v>
      </c>
      <c r="D16" s="195">
        <v>0</v>
      </c>
      <c r="E16" s="196">
        <v>1500</v>
      </c>
      <c r="F16" s="195">
        <v>0</v>
      </c>
      <c r="G16" s="201">
        <f t="shared" si="0"/>
        <v>1576</v>
      </c>
    </row>
    <row r="17" spans="1:7" ht="12.75">
      <c r="A17" s="200" t="str">
        <f>'A-N° Sinies Denun'!A17</f>
        <v>HDI</v>
      </c>
      <c r="B17" s="195">
        <v>55</v>
      </c>
      <c r="C17" s="195">
        <v>5</v>
      </c>
      <c r="D17" s="195">
        <v>3</v>
      </c>
      <c r="E17" s="196">
        <v>2086</v>
      </c>
      <c r="F17" s="195">
        <v>0</v>
      </c>
      <c r="G17" s="201">
        <f t="shared" si="0"/>
        <v>2149</v>
      </c>
    </row>
    <row r="18" spans="1:7" ht="12.75">
      <c r="A18" s="200" t="str">
        <f>'A-N° Sinies Denun'!A18</f>
        <v>Liberty</v>
      </c>
      <c r="B18" s="195">
        <v>1</v>
      </c>
      <c r="C18" s="195">
        <v>0</v>
      </c>
      <c r="D18" s="195">
        <v>0</v>
      </c>
      <c r="E18" s="196">
        <v>45</v>
      </c>
      <c r="F18" s="195">
        <v>0</v>
      </c>
      <c r="G18" s="201">
        <f t="shared" si="0"/>
        <v>46</v>
      </c>
    </row>
    <row r="19" spans="1:7" ht="12.75">
      <c r="A19" s="200" t="str">
        <f>'A-N° Sinies Denun'!A19</f>
        <v>Mapfre</v>
      </c>
      <c r="B19" s="195">
        <v>290</v>
      </c>
      <c r="C19" s="195">
        <v>13</v>
      </c>
      <c r="D19" s="195">
        <v>5</v>
      </c>
      <c r="E19" s="196">
        <v>4609</v>
      </c>
      <c r="F19" s="195">
        <v>0</v>
      </c>
      <c r="G19" s="201">
        <f t="shared" si="0"/>
        <v>4917</v>
      </c>
    </row>
    <row r="20" spans="1:7" ht="12.75">
      <c r="A20" s="200" t="str">
        <f>'A-N° Sinies Denun'!A20</f>
        <v>Mutual de Seguros</v>
      </c>
      <c r="B20" s="195">
        <v>6</v>
      </c>
      <c r="C20" s="195">
        <v>2</v>
      </c>
      <c r="D20" s="195">
        <v>1</v>
      </c>
      <c r="E20" s="196">
        <v>254</v>
      </c>
      <c r="F20" s="195">
        <v>1</v>
      </c>
      <c r="G20" s="201">
        <f t="shared" si="0"/>
        <v>264</v>
      </c>
    </row>
    <row r="21" spans="1:7" ht="12.75">
      <c r="A21" s="200" t="str">
        <f>'A-N° Sinies Denun'!A21</f>
        <v>Penta Security</v>
      </c>
      <c r="B21" s="195">
        <v>278</v>
      </c>
      <c r="C21" s="195">
        <v>7</v>
      </c>
      <c r="D21" s="195">
        <v>4</v>
      </c>
      <c r="E21" s="196">
        <v>7715</v>
      </c>
      <c r="F21" s="195">
        <v>0</v>
      </c>
      <c r="G21" s="201">
        <f t="shared" si="0"/>
        <v>8004</v>
      </c>
    </row>
    <row r="22" spans="1:7" ht="12.75">
      <c r="A22" s="200" t="str">
        <f>'A-N° Sinies Denun'!A22</f>
        <v>Renta Nacional</v>
      </c>
      <c r="B22" s="195">
        <v>26</v>
      </c>
      <c r="C22" s="195">
        <v>1</v>
      </c>
      <c r="D22" s="195">
        <v>0</v>
      </c>
      <c r="E22" s="196">
        <v>332</v>
      </c>
      <c r="F22" s="195">
        <v>19</v>
      </c>
      <c r="G22" s="201">
        <f t="shared" si="0"/>
        <v>378</v>
      </c>
    </row>
    <row r="23" spans="1:7" ht="12.75">
      <c r="A23" s="200" t="str">
        <f>'A-N° Sinies Denun'!A23</f>
        <v>Suramericana</v>
      </c>
      <c r="B23" s="195">
        <v>61</v>
      </c>
      <c r="C23" s="195">
        <v>0</v>
      </c>
      <c r="D23" s="195">
        <v>0</v>
      </c>
      <c r="E23" s="196">
        <v>1375</v>
      </c>
      <c r="F23" s="195">
        <v>0</v>
      </c>
      <c r="G23" s="201">
        <f t="shared" si="0"/>
        <v>1436</v>
      </c>
    </row>
    <row r="24" spans="1:7" ht="12.75">
      <c r="A24" s="200" t="str">
        <f>'A-N° Sinies Denun'!A24</f>
        <v>SURA</v>
      </c>
      <c r="B24" s="195">
        <v>0</v>
      </c>
      <c r="C24" s="195">
        <v>0</v>
      </c>
      <c r="D24" s="195">
        <v>0</v>
      </c>
      <c r="E24" s="196">
        <v>0</v>
      </c>
      <c r="F24" s="195">
        <v>0</v>
      </c>
      <c r="G24" s="201">
        <f t="shared" si="0"/>
        <v>0</v>
      </c>
    </row>
    <row r="25" spans="1:7" ht="12.75">
      <c r="A25" s="200" t="str">
        <f>'A-N° Sinies Denun'!A25</f>
        <v>Zenit</v>
      </c>
      <c r="B25" s="195">
        <v>25</v>
      </c>
      <c r="C25" s="195">
        <v>0</v>
      </c>
      <c r="D25" s="195">
        <v>0</v>
      </c>
      <c r="E25" s="196">
        <v>1</v>
      </c>
      <c r="F25" s="195">
        <v>525</v>
      </c>
      <c r="G25" s="201">
        <f t="shared" si="0"/>
        <v>551</v>
      </c>
    </row>
    <row r="26" spans="1:10" ht="12.75">
      <c r="A26" s="27"/>
      <c r="B26" s="28"/>
      <c r="C26" s="29"/>
      <c r="D26" s="29"/>
      <c r="E26" s="30"/>
      <c r="F26" s="30"/>
      <c r="G26" s="98"/>
      <c r="H26" s="31"/>
      <c r="I26" s="32"/>
      <c r="J26" s="32"/>
    </row>
    <row r="27" spans="1:7" ht="12.75" customHeight="1">
      <c r="A27" s="118" t="s">
        <v>11</v>
      </c>
      <c r="B27" s="119">
        <f aca="true" t="shared" si="1" ref="B27:G27">SUM(B10:B25)</f>
        <v>1400</v>
      </c>
      <c r="C27" s="119">
        <f t="shared" si="1"/>
        <v>200</v>
      </c>
      <c r="D27" s="119">
        <f t="shared" si="1"/>
        <v>28</v>
      </c>
      <c r="E27" s="119">
        <f t="shared" si="1"/>
        <v>37965</v>
      </c>
      <c r="F27" s="119">
        <f t="shared" si="1"/>
        <v>859</v>
      </c>
      <c r="G27" s="9">
        <f t="shared" si="1"/>
        <v>40452</v>
      </c>
    </row>
    <row r="28" spans="1:7" ht="15.75">
      <c r="A28" s="33"/>
      <c r="B28" s="34"/>
      <c r="C28" s="35"/>
      <c r="D28" s="35"/>
      <c r="E28" s="36"/>
      <c r="F28" s="36"/>
      <c r="G28" s="99"/>
    </row>
    <row r="29" ht="12.75">
      <c r="A29" s="13"/>
    </row>
    <row r="37" ht="12.75">
      <c r="I37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00"/>
  <sheetViews>
    <sheetView zoomScalePageLayoutView="0" workbookViewId="0" topLeftCell="B7">
      <selection activeCell="A23" sqref="A23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0" customWidth="1"/>
    <col min="6" max="6" width="37.8515625" style="39" customWidth="1"/>
    <col min="7" max="7" width="35.140625" style="39" customWidth="1"/>
    <col min="8" max="8" width="35.140625" style="100" customWidth="1"/>
    <col min="9" max="16384" width="11.421875" style="39" customWidth="1"/>
  </cols>
  <sheetData>
    <row r="1" ht="12.75">
      <c r="A1" s="38"/>
    </row>
    <row r="3" ht="12.75">
      <c r="A3" s="88" t="s">
        <v>62</v>
      </c>
    </row>
    <row r="4" ht="12.75">
      <c r="A4" s="38"/>
    </row>
    <row r="5" spans="1:8" ht="12.75">
      <c r="A5" s="114" t="s">
        <v>31</v>
      </c>
      <c r="H5" s="104"/>
    </row>
    <row r="6" spans="1:2" ht="12.75">
      <c r="A6" s="111" t="s">
        <v>98</v>
      </c>
      <c r="B6" s="102"/>
    </row>
    <row r="7" spans="1:8" ht="12.75">
      <c r="A7" s="148"/>
      <c r="B7" s="149" t="s">
        <v>32</v>
      </c>
      <c r="C7" s="150"/>
      <c r="D7" s="151"/>
      <c r="E7" s="152"/>
      <c r="F7" s="153" t="s">
        <v>33</v>
      </c>
      <c r="G7" s="153" t="s">
        <v>34</v>
      </c>
      <c r="H7" s="154" t="s">
        <v>35</v>
      </c>
    </row>
    <row r="8" spans="1:8" ht="12.75">
      <c r="A8" s="155" t="s">
        <v>1</v>
      </c>
      <c r="B8" s="156" t="s">
        <v>16</v>
      </c>
      <c r="C8" s="157" t="s">
        <v>36</v>
      </c>
      <c r="D8" s="157" t="s">
        <v>37</v>
      </c>
      <c r="E8" s="157" t="s">
        <v>38</v>
      </c>
      <c r="F8" s="157" t="s">
        <v>39</v>
      </c>
      <c r="G8" s="156" t="s">
        <v>40</v>
      </c>
      <c r="H8" s="158" t="s">
        <v>41</v>
      </c>
    </row>
    <row r="9" spans="1:8" ht="12.75">
      <c r="A9" s="159"/>
      <c r="B9" s="160"/>
      <c r="C9" s="161"/>
      <c r="D9" s="162"/>
      <c r="E9" s="161" t="s">
        <v>42</v>
      </c>
      <c r="F9" s="161" t="s">
        <v>43</v>
      </c>
      <c r="G9" s="161" t="s">
        <v>44</v>
      </c>
      <c r="H9" s="163" t="s">
        <v>45</v>
      </c>
    </row>
    <row r="10" spans="1:8" ht="12.75">
      <c r="A10" s="202" t="str">
        <f>'A-N° Sinies Denun'!A10</f>
        <v>AIG</v>
      </c>
      <c r="B10" s="196">
        <v>7860</v>
      </c>
      <c r="C10" s="196">
        <v>0</v>
      </c>
      <c r="D10" s="196">
        <v>0</v>
      </c>
      <c r="E10" s="203">
        <f>SUM(B10:D10)</f>
        <v>7860</v>
      </c>
      <c r="F10" s="196">
        <v>18841</v>
      </c>
      <c r="G10" s="196">
        <v>0</v>
      </c>
      <c r="H10" s="204">
        <f>SUM(E10:G10)</f>
        <v>26701</v>
      </c>
    </row>
    <row r="11" spans="1:8" ht="12.75">
      <c r="A11" s="202" t="str">
        <f>'A-N° Sinies Denun'!A11</f>
        <v>Bci</v>
      </c>
      <c r="B11" s="196">
        <v>3202743</v>
      </c>
      <c r="C11" s="196">
        <v>53856</v>
      </c>
      <c r="D11" s="196">
        <v>155735</v>
      </c>
      <c r="E11" s="203">
        <f>SUM(B11:D11)</f>
        <v>3412334</v>
      </c>
      <c r="F11" s="196">
        <v>4620547</v>
      </c>
      <c r="G11" s="196">
        <v>4921</v>
      </c>
      <c r="H11" s="204">
        <f>SUM(E11:G11)</f>
        <v>8037802</v>
      </c>
    </row>
    <row r="12" spans="1:8" ht="12.75">
      <c r="A12" s="202" t="str">
        <f>'A-N° Sinies Denun'!A12</f>
        <v>BNP PARIBAS CARDIF</v>
      </c>
      <c r="B12" s="205">
        <v>282816</v>
      </c>
      <c r="C12" s="196">
        <v>9665</v>
      </c>
      <c r="D12" s="196">
        <v>0</v>
      </c>
      <c r="E12" s="203">
        <f aca="true" t="shared" si="0" ref="E12:E25">SUM(B12:D12)</f>
        <v>292481</v>
      </c>
      <c r="F12" s="196">
        <v>906447</v>
      </c>
      <c r="G12" s="196">
        <v>0</v>
      </c>
      <c r="H12" s="204">
        <f aca="true" t="shared" si="1" ref="H12:H25">SUM(E12:G12)</f>
        <v>1198928</v>
      </c>
    </row>
    <row r="13" spans="1:8" ht="12.75">
      <c r="A13" s="202" t="str">
        <f>'A-N° Sinies Denun'!A13</f>
        <v>Chilena Consolidada</v>
      </c>
      <c r="B13" s="205">
        <v>266432</v>
      </c>
      <c r="C13" s="196">
        <v>852</v>
      </c>
      <c r="D13" s="196">
        <v>15654</v>
      </c>
      <c r="E13" s="203">
        <f t="shared" si="0"/>
        <v>282938</v>
      </c>
      <c r="F13" s="196">
        <v>581401</v>
      </c>
      <c r="G13" s="196">
        <v>0</v>
      </c>
      <c r="H13" s="204">
        <f t="shared" si="1"/>
        <v>864339</v>
      </c>
    </row>
    <row r="14" spans="1:8" ht="12.75">
      <c r="A14" s="202" t="str">
        <f>'A-N° Sinies Denun'!A14</f>
        <v>Chubb</v>
      </c>
      <c r="B14" s="205">
        <v>124946</v>
      </c>
      <c r="C14" s="196">
        <v>182632</v>
      </c>
      <c r="D14" s="196">
        <v>0</v>
      </c>
      <c r="E14" s="203">
        <f t="shared" si="0"/>
        <v>307578</v>
      </c>
      <c r="F14" s="196">
        <v>0</v>
      </c>
      <c r="G14" s="196">
        <v>0</v>
      </c>
      <c r="H14" s="204">
        <f t="shared" si="1"/>
        <v>307578</v>
      </c>
    </row>
    <row r="15" spans="1:8" ht="12.75">
      <c r="A15" s="202" t="str">
        <f>'A-N° Sinies Denun'!A15</f>
        <v>Consorcio Nacional</v>
      </c>
      <c r="B15" s="196">
        <v>833149</v>
      </c>
      <c r="C15" s="196">
        <v>0</v>
      </c>
      <c r="D15" s="196">
        <v>0</v>
      </c>
      <c r="E15" s="203">
        <f t="shared" si="0"/>
        <v>833149</v>
      </c>
      <c r="F15" s="196">
        <v>1960643</v>
      </c>
      <c r="G15" s="196">
        <v>0</v>
      </c>
      <c r="H15" s="204">
        <f t="shared" si="1"/>
        <v>2793792</v>
      </c>
    </row>
    <row r="16" spans="1:8" ht="12.75">
      <c r="A16" s="202" t="str">
        <f>'A-N° Sinies Denun'!A16</f>
        <v>Cruz Blanca</v>
      </c>
      <c r="B16" s="196">
        <v>458618</v>
      </c>
      <c r="C16" s="196">
        <v>0</v>
      </c>
      <c r="D16" s="196">
        <v>23297</v>
      </c>
      <c r="E16" s="203">
        <f t="shared" si="0"/>
        <v>481915</v>
      </c>
      <c r="F16" s="196">
        <v>701802</v>
      </c>
      <c r="G16" s="196">
        <v>0</v>
      </c>
      <c r="H16" s="204">
        <f t="shared" si="1"/>
        <v>1183717</v>
      </c>
    </row>
    <row r="17" spans="1:8" ht="12.75">
      <c r="A17" s="202" t="str">
        <f>'A-N° Sinies Denun'!A17</f>
        <v>HDI</v>
      </c>
      <c r="B17" s="196">
        <v>387368</v>
      </c>
      <c r="C17" s="196">
        <v>23950</v>
      </c>
      <c r="D17" s="196">
        <v>41638</v>
      </c>
      <c r="E17" s="203">
        <f t="shared" si="0"/>
        <v>452956</v>
      </c>
      <c r="F17" s="196">
        <v>1440100</v>
      </c>
      <c r="G17" s="196">
        <v>0</v>
      </c>
      <c r="H17" s="204">
        <f t="shared" si="1"/>
        <v>1893056</v>
      </c>
    </row>
    <row r="18" spans="1:8" ht="12.75">
      <c r="A18" s="202" t="str">
        <f>'A-N° Sinies Denun'!A18</f>
        <v>Liberty</v>
      </c>
      <c r="B18" s="196">
        <v>0</v>
      </c>
      <c r="C18" s="196">
        <v>0</v>
      </c>
      <c r="D18" s="196">
        <v>0</v>
      </c>
      <c r="E18" s="203">
        <f t="shared" si="0"/>
        <v>0</v>
      </c>
      <c r="F18" s="196">
        <v>25040</v>
      </c>
      <c r="G18" s="196">
        <v>0</v>
      </c>
      <c r="H18" s="204">
        <f t="shared" si="1"/>
        <v>25040</v>
      </c>
    </row>
    <row r="19" spans="1:8" ht="12.75">
      <c r="A19" s="202" t="str">
        <f>'A-N° Sinies Denun'!A19</f>
        <v>Mapfre</v>
      </c>
      <c r="B19" s="196">
        <v>903275</v>
      </c>
      <c r="C19" s="196">
        <v>3966</v>
      </c>
      <c r="D19" s="196">
        <v>46570</v>
      </c>
      <c r="E19" s="203">
        <f t="shared" si="0"/>
        <v>953811</v>
      </c>
      <c r="F19" s="196">
        <v>2253516</v>
      </c>
      <c r="G19" s="196">
        <v>0</v>
      </c>
      <c r="H19" s="204">
        <f t="shared" si="1"/>
        <v>3207327</v>
      </c>
    </row>
    <row r="20" spans="1:8" ht="12.75">
      <c r="A20" s="202" t="str">
        <f>'A-N° Sinies Denun'!A20</f>
        <v>Mutual de Seguros</v>
      </c>
      <c r="B20" s="196">
        <v>35994</v>
      </c>
      <c r="C20" s="196">
        <v>2747</v>
      </c>
      <c r="D20" s="196">
        <v>23420</v>
      </c>
      <c r="E20" s="203">
        <f t="shared" si="0"/>
        <v>62161</v>
      </c>
      <c r="F20" s="196">
        <v>138848</v>
      </c>
      <c r="G20" s="196">
        <v>0</v>
      </c>
      <c r="H20" s="204">
        <f t="shared" si="1"/>
        <v>201009</v>
      </c>
    </row>
    <row r="21" spans="1:8" ht="12.75">
      <c r="A21" s="202" t="str">
        <f>'A-N° Sinies Denun'!A21</f>
        <v>Penta Security</v>
      </c>
      <c r="B21" s="196">
        <v>1912450</v>
      </c>
      <c r="C21" s="196">
        <v>81641</v>
      </c>
      <c r="D21" s="196">
        <v>150672</v>
      </c>
      <c r="E21" s="203">
        <f t="shared" si="0"/>
        <v>2144763</v>
      </c>
      <c r="F21" s="196">
        <v>3284961</v>
      </c>
      <c r="G21" s="196">
        <v>33999</v>
      </c>
      <c r="H21" s="204">
        <f t="shared" si="1"/>
        <v>5463723</v>
      </c>
    </row>
    <row r="22" spans="1:8" ht="12.75">
      <c r="A22" s="202" t="str">
        <f>'A-N° Sinies Denun'!A22</f>
        <v>Renta Nacional</v>
      </c>
      <c r="B22" s="196">
        <v>164156</v>
      </c>
      <c r="C22" s="196">
        <v>0</v>
      </c>
      <c r="D22" s="196">
        <v>0</v>
      </c>
      <c r="E22" s="203">
        <f t="shared" si="0"/>
        <v>164156</v>
      </c>
      <c r="F22" s="196">
        <v>166878</v>
      </c>
      <c r="G22" s="196">
        <v>0</v>
      </c>
      <c r="H22" s="204">
        <f t="shared" si="1"/>
        <v>331034</v>
      </c>
    </row>
    <row r="23" spans="1:8" ht="12.75">
      <c r="A23" s="202" t="str">
        <f>'A-N° Sinies Denun'!A23</f>
        <v>Suramericana</v>
      </c>
      <c r="B23" s="196">
        <v>405141</v>
      </c>
      <c r="C23" s="196">
        <v>6418</v>
      </c>
      <c r="D23" s="196">
        <v>23601</v>
      </c>
      <c r="E23" s="203">
        <f t="shared" si="0"/>
        <v>435160</v>
      </c>
      <c r="F23" s="196">
        <v>572855</v>
      </c>
      <c r="G23" s="196">
        <v>0</v>
      </c>
      <c r="H23" s="204">
        <f t="shared" si="1"/>
        <v>1008015</v>
      </c>
    </row>
    <row r="24" spans="1:8" ht="12.75">
      <c r="A24" s="202" t="str">
        <f>'A-N° Sinies Denun'!A24</f>
        <v>SURA</v>
      </c>
      <c r="B24" s="196">
        <v>0</v>
      </c>
      <c r="C24" s="196">
        <v>0</v>
      </c>
      <c r="D24" s="196">
        <v>0</v>
      </c>
      <c r="E24" s="203">
        <f t="shared" si="0"/>
        <v>0</v>
      </c>
      <c r="F24" s="196">
        <v>0</v>
      </c>
      <c r="G24" s="196">
        <v>0</v>
      </c>
      <c r="H24" s="204">
        <f t="shared" si="1"/>
        <v>0</v>
      </c>
    </row>
    <row r="25" spans="1:8" ht="12.75">
      <c r="A25" s="85" t="str">
        <f>'A-N° Sinies Denun'!A25</f>
        <v>Zenit</v>
      </c>
      <c r="B25" s="17">
        <v>135296</v>
      </c>
      <c r="C25" s="17">
        <v>0</v>
      </c>
      <c r="D25" s="17">
        <v>0</v>
      </c>
      <c r="E25" s="203">
        <f t="shared" si="0"/>
        <v>135296</v>
      </c>
      <c r="F25" s="17">
        <v>424391</v>
      </c>
      <c r="G25" s="17">
        <v>0</v>
      </c>
      <c r="H25" s="204">
        <f t="shared" si="1"/>
        <v>559687</v>
      </c>
    </row>
    <row r="26" spans="1:8" ht="12.75">
      <c r="A26" s="40"/>
      <c r="B26" s="41"/>
      <c r="C26" s="42"/>
      <c r="D26" s="42"/>
      <c r="E26" s="101"/>
      <c r="F26" s="43"/>
      <c r="G26" s="43"/>
      <c r="H26" s="105"/>
    </row>
    <row r="27" spans="1:8" s="103" customFormat="1" ht="12.75" customHeight="1">
      <c r="A27" s="120" t="s">
        <v>11</v>
      </c>
      <c r="B27" s="121">
        <f aca="true" t="shared" si="2" ref="B27:G27">SUM(B10:B25)</f>
        <v>9120244</v>
      </c>
      <c r="C27" s="121">
        <f t="shared" si="2"/>
        <v>365727</v>
      </c>
      <c r="D27" s="121">
        <f t="shared" si="2"/>
        <v>480587</v>
      </c>
      <c r="E27" s="121">
        <f t="shared" si="2"/>
        <v>9966558</v>
      </c>
      <c r="F27" s="121">
        <f t="shared" si="2"/>
        <v>17096270</v>
      </c>
      <c r="G27" s="121">
        <f t="shared" si="2"/>
        <v>38920</v>
      </c>
      <c r="H27" s="122">
        <f>SUM(H10:H25)</f>
        <v>27101748</v>
      </c>
    </row>
    <row r="28" spans="1:8" ht="15.75">
      <c r="A28" s="220"/>
      <c r="B28" s="221"/>
      <c r="C28" s="222"/>
      <c r="D28" s="222"/>
      <c r="E28" s="223"/>
      <c r="F28" s="224"/>
      <c r="G28" s="224"/>
      <c r="H28" s="225"/>
    </row>
    <row r="29" spans="1:8" ht="15.75">
      <c r="A29" s="213"/>
      <c r="B29" s="214"/>
      <c r="C29" s="215"/>
      <c r="D29" s="215"/>
      <c r="E29" s="216"/>
      <c r="F29" s="217"/>
      <c r="G29" s="217"/>
      <c r="H29" s="216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1"/>
  <sheetViews>
    <sheetView zoomScalePageLayoutView="0" workbookViewId="0" topLeftCell="D1">
      <selection activeCell="I1" sqref="I1:I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8" t="s">
        <v>62</v>
      </c>
    </row>
    <row r="4" spans="1:6" ht="12.75">
      <c r="A4" s="38"/>
      <c r="B4" s="39"/>
      <c r="C4" s="39"/>
      <c r="D4" s="39"/>
      <c r="E4" s="100"/>
      <c r="F4" s="39"/>
    </row>
    <row r="5" spans="1:6" ht="12.75">
      <c r="A5" s="114" t="s">
        <v>46</v>
      </c>
      <c r="B5" s="39"/>
      <c r="C5" s="39"/>
      <c r="D5" s="39"/>
      <c r="E5" s="100"/>
      <c r="F5" s="39"/>
    </row>
    <row r="6" spans="1:6" ht="12.75">
      <c r="A6" s="111" t="str">
        <f>'D-Sinies Pag Direc'!A6</f>
        <v>      (entre el 1 de enero y 30 de septiembre de 2016, montos expresados en miles de pesos de septiembre de 2016)</v>
      </c>
      <c r="B6" s="102"/>
      <c r="C6" s="39"/>
      <c r="D6" s="39"/>
      <c r="E6" s="100"/>
      <c r="F6" s="39"/>
    </row>
    <row r="7" spans="1:6" ht="12.75">
      <c r="A7" s="148"/>
      <c r="B7" s="229" t="s">
        <v>78</v>
      </c>
      <c r="C7" s="230"/>
      <c r="D7" s="153" t="s">
        <v>48</v>
      </c>
      <c r="E7" s="153" t="s">
        <v>49</v>
      </c>
      <c r="F7" s="154" t="s">
        <v>50</v>
      </c>
    </row>
    <row r="8" spans="1:6" ht="12.75">
      <c r="A8" s="155" t="s">
        <v>1</v>
      </c>
      <c r="B8" s="157" t="s">
        <v>51</v>
      </c>
      <c r="C8" s="157" t="s">
        <v>52</v>
      </c>
      <c r="D8" s="164" t="s">
        <v>79</v>
      </c>
      <c r="E8" s="164" t="s">
        <v>53</v>
      </c>
      <c r="F8" s="165" t="s">
        <v>54</v>
      </c>
    </row>
    <row r="9" spans="1:6" ht="12.75">
      <c r="A9" s="155"/>
      <c r="B9" s="166"/>
      <c r="C9" s="167"/>
      <c r="D9" s="164" t="s">
        <v>80</v>
      </c>
      <c r="E9" s="156" t="s">
        <v>55</v>
      </c>
      <c r="F9" s="165" t="s">
        <v>56</v>
      </c>
    </row>
    <row r="10" spans="1:6" ht="12.75">
      <c r="A10" s="159"/>
      <c r="B10" s="161" t="s">
        <v>57</v>
      </c>
      <c r="C10" s="161" t="s">
        <v>58</v>
      </c>
      <c r="D10" s="161" t="s">
        <v>59</v>
      </c>
      <c r="E10" s="161" t="s">
        <v>60</v>
      </c>
      <c r="F10" s="163" t="s">
        <v>61</v>
      </c>
    </row>
    <row r="11" spans="1:7" ht="12.75">
      <c r="A11" s="192" t="str">
        <f>'D-Sinies Pag Direc'!A10</f>
        <v>AIG</v>
      </c>
      <c r="B11" s="193">
        <f>'D-Sinies Pag Direc'!H10</f>
        <v>26701</v>
      </c>
      <c r="C11" s="87">
        <v>2491</v>
      </c>
      <c r="D11" s="87">
        <v>417</v>
      </c>
      <c r="E11" s="87">
        <v>154</v>
      </c>
      <c r="F11" s="194">
        <f aca="true" t="shared" si="0" ref="F11:F16">SUM(B11:D11)-E11</f>
        <v>29455</v>
      </c>
      <c r="G11" s="168"/>
    </row>
    <row r="12" spans="1:7" ht="12.75">
      <c r="A12" s="84" t="str">
        <f>'D-Sinies Pag Direc'!A11</f>
        <v>Bci</v>
      </c>
      <c r="B12" s="124">
        <f>'D-Sinies Pag Direc'!H11</f>
        <v>8037802</v>
      </c>
      <c r="C12" s="17">
        <v>1307407</v>
      </c>
      <c r="D12" s="17">
        <v>1979056</v>
      </c>
      <c r="E12" s="17">
        <v>1269177</v>
      </c>
      <c r="F12" s="107">
        <f t="shared" si="0"/>
        <v>10055088</v>
      </c>
      <c r="G12" s="168"/>
    </row>
    <row r="13" spans="1:7" ht="12.75">
      <c r="A13" s="84" t="str">
        <f>'D-Sinies Pag Direc'!A12</f>
        <v>BNP PARIBAS CARDIF</v>
      </c>
      <c r="B13" s="124">
        <f>'D-Sinies Pag Direc'!H12</f>
        <v>1198928</v>
      </c>
      <c r="C13" s="17">
        <v>129142</v>
      </c>
      <c r="D13" s="17">
        <v>503030</v>
      </c>
      <c r="E13" s="17">
        <v>99335</v>
      </c>
      <c r="F13" s="107">
        <f t="shared" si="0"/>
        <v>1731765</v>
      </c>
      <c r="G13" s="168"/>
    </row>
    <row r="14" spans="1:7" ht="12.75">
      <c r="A14" s="84" t="str">
        <f>'D-Sinies Pag Direc'!A13</f>
        <v>Chilena Consolidada</v>
      </c>
      <c r="B14" s="124">
        <f>'D-Sinies Pag Direc'!H13</f>
        <v>864339</v>
      </c>
      <c r="C14" s="17">
        <v>171815</v>
      </c>
      <c r="D14" s="17">
        <v>87793</v>
      </c>
      <c r="E14" s="17">
        <v>422944</v>
      </c>
      <c r="F14" s="107">
        <f t="shared" si="0"/>
        <v>701003</v>
      </c>
      <c r="G14" s="168"/>
    </row>
    <row r="15" spans="1:7" ht="12.75">
      <c r="A15" s="84" t="str">
        <f>'D-Sinies Pag Direc'!A14</f>
        <v>Chubb</v>
      </c>
      <c r="B15" s="124">
        <f>'D-Sinies Pag Direc'!H14</f>
        <v>307578</v>
      </c>
      <c r="C15" s="17">
        <v>27288</v>
      </c>
      <c r="D15" s="17">
        <v>3342</v>
      </c>
      <c r="E15" s="17">
        <v>23737</v>
      </c>
      <c r="F15" s="107">
        <f t="shared" si="0"/>
        <v>314471</v>
      </c>
      <c r="G15" s="168"/>
    </row>
    <row r="16" spans="1:7" ht="12.75">
      <c r="A16" s="84" t="str">
        <f>'D-Sinies Pag Direc'!A15</f>
        <v>Consorcio Nacional</v>
      </c>
      <c r="B16" s="124">
        <f>'D-Sinies Pag Direc'!H15</f>
        <v>2793792</v>
      </c>
      <c r="C16" s="17">
        <v>404161</v>
      </c>
      <c r="D16" s="17">
        <v>936926</v>
      </c>
      <c r="E16" s="17">
        <v>526845</v>
      </c>
      <c r="F16" s="107">
        <f t="shared" si="0"/>
        <v>3608034</v>
      </c>
      <c r="G16" s="168"/>
    </row>
    <row r="17" spans="1:7" ht="12.75">
      <c r="A17" s="84" t="str">
        <f>'D-Sinies Pag Direc'!A16</f>
        <v>Cruz Blanca</v>
      </c>
      <c r="B17" s="124">
        <f>'D-Sinies Pag Direc'!H16</f>
        <v>1183717</v>
      </c>
      <c r="C17" s="17">
        <v>251017</v>
      </c>
      <c r="D17" s="17">
        <v>546176</v>
      </c>
      <c r="E17" s="17">
        <v>392457</v>
      </c>
      <c r="F17" s="107">
        <f aca="true" t="shared" si="1" ref="F17:F26">SUM(B17:D17)-E17</f>
        <v>1588453</v>
      </c>
      <c r="G17" s="168"/>
    </row>
    <row r="18" spans="1:7" ht="12.75">
      <c r="A18" s="192" t="str">
        <f>'D-Sinies Pag Direc'!A17</f>
        <v>HDI</v>
      </c>
      <c r="B18" s="193">
        <f>'D-Sinies Pag Direc'!H17</f>
        <v>1893056</v>
      </c>
      <c r="C18" s="87">
        <v>2601491</v>
      </c>
      <c r="D18" s="87">
        <v>355643</v>
      </c>
      <c r="E18" s="87">
        <v>2146513</v>
      </c>
      <c r="F18" s="194">
        <f t="shared" si="1"/>
        <v>2703677</v>
      </c>
      <c r="G18" s="168"/>
    </row>
    <row r="19" spans="1:7" ht="12.75">
      <c r="A19" s="84" t="str">
        <f>'D-Sinies Pag Direc'!A18</f>
        <v>Liberty</v>
      </c>
      <c r="B19" s="124">
        <f>'D-Sinies Pag Direc'!H18</f>
        <v>25040</v>
      </c>
      <c r="C19" s="17">
        <v>16481</v>
      </c>
      <c r="D19" s="17">
        <v>4255</v>
      </c>
      <c r="E19" s="17">
        <v>5774</v>
      </c>
      <c r="F19" s="107">
        <f t="shared" si="1"/>
        <v>40002</v>
      </c>
      <c r="G19" s="168"/>
    </row>
    <row r="20" spans="1:7" ht="12.75">
      <c r="A20" s="84" t="str">
        <f>'D-Sinies Pag Direc'!A19</f>
        <v>Mapfre</v>
      </c>
      <c r="B20" s="124">
        <f>'D-Sinies Pag Direc'!H19</f>
        <v>3207327</v>
      </c>
      <c r="C20" s="17">
        <v>1262605</v>
      </c>
      <c r="D20" s="17">
        <v>555883</v>
      </c>
      <c r="E20" s="17">
        <v>1456818</v>
      </c>
      <c r="F20" s="107">
        <f t="shared" si="1"/>
        <v>3568997</v>
      </c>
      <c r="G20" s="168"/>
    </row>
    <row r="21" spans="1:7" ht="12.75">
      <c r="A21" s="84" t="str">
        <f>'D-Sinies Pag Direc'!A20</f>
        <v>Mutual de Seguros</v>
      </c>
      <c r="B21" s="124">
        <f>'D-Sinies Pag Direc'!H20</f>
        <v>201009</v>
      </c>
      <c r="C21" s="17">
        <v>47913</v>
      </c>
      <c r="D21" s="17">
        <v>45908</v>
      </c>
      <c r="E21" s="17">
        <v>29758</v>
      </c>
      <c r="F21" s="107">
        <f t="shared" si="1"/>
        <v>265072</v>
      </c>
      <c r="G21" s="168"/>
    </row>
    <row r="22" spans="1:7" ht="12.75">
      <c r="A22" s="84" t="str">
        <f>'D-Sinies Pag Direc'!A21</f>
        <v>Penta Security</v>
      </c>
      <c r="B22" s="124">
        <f>'D-Sinies Pag Direc'!H21</f>
        <v>5463723</v>
      </c>
      <c r="C22" s="17">
        <v>1157624</v>
      </c>
      <c r="D22" s="17">
        <v>1785467</v>
      </c>
      <c r="E22" s="17">
        <v>983829</v>
      </c>
      <c r="F22" s="107">
        <f t="shared" si="1"/>
        <v>7422985</v>
      </c>
      <c r="G22" s="168"/>
    </row>
    <row r="23" spans="1:7" ht="12.75">
      <c r="A23" s="84" t="str">
        <f>'D-Sinies Pag Direc'!A22</f>
        <v>Renta Nacional</v>
      </c>
      <c r="B23" s="124">
        <f>'D-Sinies Pag Direc'!H22</f>
        <v>331034</v>
      </c>
      <c r="C23" s="17">
        <v>87412</v>
      </c>
      <c r="D23" s="17">
        <v>145034</v>
      </c>
      <c r="E23" s="17">
        <v>43656</v>
      </c>
      <c r="F23" s="107">
        <f t="shared" si="1"/>
        <v>519824</v>
      </c>
      <c r="G23" s="168"/>
    </row>
    <row r="24" spans="1:7" ht="12.75">
      <c r="A24" s="84" t="str">
        <f>'D-Sinies Pag Direc'!A23</f>
        <v>Suramericana</v>
      </c>
      <c r="B24" s="124">
        <f>'D-Sinies Pag Direc'!H23</f>
        <v>1008015</v>
      </c>
      <c r="C24" s="17">
        <v>375454</v>
      </c>
      <c r="D24" s="17">
        <v>220699</v>
      </c>
      <c r="E24" s="17">
        <v>294609</v>
      </c>
      <c r="F24" s="107">
        <f t="shared" si="1"/>
        <v>1309559</v>
      </c>
      <c r="G24" s="168"/>
    </row>
    <row r="25" spans="1:7" ht="12.75">
      <c r="A25" s="84" t="str">
        <f>'D-Sinies Pag Direc'!A24</f>
        <v>SURA</v>
      </c>
      <c r="B25" s="124">
        <f>'D-Sinies Pag Direc'!H24</f>
        <v>0</v>
      </c>
      <c r="C25" s="17">
        <v>0</v>
      </c>
      <c r="D25" s="17">
        <v>0</v>
      </c>
      <c r="E25" s="17">
        <v>0</v>
      </c>
      <c r="F25" s="107">
        <f t="shared" si="1"/>
        <v>0</v>
      </c>
      <c r="G25" s="168"/>
    </row>
    <row r="26" spans="1:7" ht="12.75">
      <c r="A26" s="84" t="str">
        <f>'D-Sinies Pag Direc'!A25</f>
        <v>Zenit</v>
      </c>
      <c r="B26" s="124">
        <f>'D-Sinies Pag Direc'!H25</f>
        <v>559687</v>
      </c>
      <c r="C26" s="17">
        <v>92357</v>
      </c>
      <c r="D26" s="17">
        <v>186969</v>
      </c>
      <c r="E26" s="17">
        <v>57338</v>
      </c>
      <c r="F26" s="107">
        <f t="shared" si="1"/>
        <v>781675</v>
      </c>
      <c r="G26" s="168"/>
    </row>
    <row r="27" spans="1:6" ht="12.75">
      <c r="A27" s="40"/>
      <c r="B27" s="41"/>
      <c r="C27" s="42"/>
      <c r="D27" s="42"/>
      <c r="E27" s="42"/>
      <c r="F27" s="105"/>
    </row>
    <row r="28" spans="1:6" ht="12.75">
      <c r="A28" s="123" t="s">
        <v>11</v>
      </c>
      <c r="B28" s="124">
        <f>SUM(B11:B26)</f>
        <v>27101748</v>
      </c>
      <c r="C28" s="124">
        <f>SUM(C11:C26)</f>
        <v>7934658</v>
      </c>
      <c r="D28" s="124">
        <f>SUM(D11:D26)</f>
        <v>7356598</v>
      </c>
      <c r="E28" s="124">
        <f>SUM(E11:E26)</f>
        <v>7752944</v>
      </c>
      <c r="F28" s="3">
        <f>+B28+C28+D28-E28</f>
        <v>34640060</v>
      </c>
    </row>
    <row r="29" spans="1:6" ht="15.75">
      <c r="A29" s="44"/>
      <c r="B29" s="45"/>
      <c r="C29" s="46"/>
      <c r="D29" s="46"/>
      <c r="E29" s="46"/>
      <c r="F29" s="106"/>
    </row>
    <row r="31" spans="1:7" ht="12.75">
      <c r="A31" s="39"/>
      <c r="B31" s="24"/>
      <c r="C31" s="16"/>
      <c r="D31" s="16"/>
      <c r="E31" s="93"/>
      <c r="F31" s="26"/>
      <c r="G31" s="97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29"/>
  <sheetViews>
    <sheetView zoomScalePageLayoutView="0" workbookViewId="0" topLeftCell="A10">
      <selection activeCell="D37" sqref="D37"/>
    </sheetView>
  </sheetViews>
  <sheetFormatPr defaultColWidth="11.421875" defaultRowHeight="12.75"/>
  <cols>
    <col min="1" max="1" width="21.28125" style="48" customWidth="1"/>
    <col min="2" max="2" width="25.00390625" style="48" customWidth="1"/>
    <col min="3" max="9" width="38.28125" style="48" customWidth="1"/>
    <col min="10" max="14" width="38.28125" style="48" bestFit="1" customWidth="1"/>
    <col min="15" max="15" width="29.7109375" style="48" bestFit="1" customWidth="1"/>
    <col min="16" max="16" width="23.57421875" style="48" bestFit="1" customWidth="1"/>
    <col min="17" max="16384" width="11.421875" style="48" customWidth="1"/>
  </cols>
  <sheetData>
    <row r="1" ht="12.75">
      <c r="A1" s="47"/>
    </row>
    <row r="3" ht="12.75">
      <c r="A3" s="88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30 de septiembre 2016)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6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59"/>
      <c r="B9" s="60"/>
      <c r="C9" s="60"/>
      <c r="D9" s="60"/>
      <c r="E9" s="60"/>
      <c r="F9" s="60"/>
      <c r="G9" s="60"/>
      <c r="H9" s="60"/>
      <c r="I9" s="61"/>
    </row>
    <row r="10" spans="1:9" ht="12.75">
      <c r="A10" s="85" t="str">
        <f>'A-N° Sinies Denun'!A10</f>
        <v>AIG</v>
      </c>
      <c r="B10" s="212">
        <v>8</v>
      </c>
      <c r="C10" s="212"/>
      <c r="D10" s="17"/>
      <c r="E10" s="17"/>
      <c r="F10" s="17"/>
      <c r="G10" s="172"/>
      <c r="H10" s="17"/>
      <c r="I10" s="4">
        <f>SUM(B10:H10)</f>
        <v>8</v>
      </c>
    </row>
    <row r="11" spans="1:9" ht="12.75">
      <c r="A11" s="85" t="str">
        <f>'A-N° Sinies Denun'!A11</f>
        <v>Bci</v>
      </c>
      <c r="B11" s="212">
        <v>628452</v>
      </c>
      <c r="C11" s="212">
        <v>330579</v>
      </c>
      <c r="D11" s="212">
        <v>18625</v>
      </c>
      <c r="E11" s="212">
        <v>19108</v>
      </c>
      <c r="F11" s="212">
        <v>25799</v>
      </c>
      <c r="G11" s="212">
        <v>17038</v>
      </c>
      <c r="H11" s="212">
        <v>26750</v>
      </c>
      <c r="I11" s="4">
        <f aca="true" t="shared" si="0" ref="I11:I25">SUM(B11:H11)</f>
        <v>1066351</v>
      </c>
    </row>
    <row r="12" spans="1:9" ht="12.75">
      <c r="A12" s="85" t="str">
        <f>'A-N° Sinies Denun'!A12</f>
        <v>BNP PARIBAS CARDIF</v>
      </c>
      <c r="B12" s="212">
        <v>180034</v>
      </c>
      <c r="C12" s="212">
        <v>8924</v>
      </c>
      <c r="D12" s="212">
        <v>0</v>
      </c>
      <c r="E12" s="212">
        <v>0</v>
      </c>
      <c r="F12" s="212">
        <v>36378</v>
      </c>
      <c r="G12" s="212">
        <v>0</v>
      </c>
      <c r="H12" s="212">
        <v>4564</v>
      </c>
      <c r="I12" s="4">
        <f t="shared" si="0"/>
        <v>229900</v>
      </c>
    </row>
    <row r="13" spans="1:9" ht="12.75">
      <c r="A13" s="85" t="str">
        <f>'A-N° Sinies Denun'!A13</f>
        <v>Chilena Consolidada</v>
      </c>
      <c r="B13" s="212">
        <v>36791</v>
      </c>
      <c r="C13" s="212">
        <v>28088</v>
      </c>
      <c r="D13" s="212">
        <v>1387</v>
      </c>
      <c r="E13" s="212">
        <v>31</v>
      </c>
      <c r="F13" s="212">
        <v>12637</v>
      </c>
      <c r="G13" s="212">
        <v>203</v>
      </c>
      <c r="H13" s="212">
        <v>2833</v>
      </c>
      <c r="I13" s="4">
        <f t="shared" si="0"/>
        <v>81970</v>
      </c>
    </row>
    <row r="14" spans="1:9" s="170" customFormat="1" ht="12.75">
      <c r="A14" s="218" t="str">
        <f>'A-N° Sinies Denun'!A14</f>
        <v>Chubb</v>
      </c>
      <c r="B14" s="212">
        <v>0</v>
      </c>
      <c r="C14" s="212">
        <v>0</v>
      </c>
      <c r="D14" s="212">
        <v>0</v>
      </c>
      <c r="E14" s="212">
        <v>1583</v>
      </c>
      <c r="F14" s="212">
        <v>0</v>
      </c>
      <c r="G14" s="212">
        <v>0</v>
      </c>
      <c r="H14" s="212">
        <v>0</v>
      </c>
      <c r="I14" s="219">
        <f t="shared" si="0"/>
        <v>1583</v>
      </c>
    </row>
    <row r="15" spans="1:9" ht="12.75">
      <c r="A15" s="85" t="str">
        <f>'A-N° Sinies Denun'!A15</f>
        <v>Consorcio Nacional</v>
      </c>
      <c r="B15" s="212">
        <v>307491</v>
      </c>
      <c r="C15" s="212">
        <v>97106</v>
      </c>
      <c r="D15" s="212">
        <v>5069</v>
      </c>
      <c r="E15" s="212">
        <v>7202</v>
      </c>
      <c r="F15" s="212">
        <v>31735</v>
      </c>
      <c r="G15" s="212">
        <v>7059</v>
      </c>
      <c r="H15" s="212">
        <v>5681</v>
      </c>
      <c r="I15" s="4">
        <f t="shared" si="0"/>
        <v>461343</v>
      </c>
    </row>
    <row r="16" spans="1:9" ht="12.75">
      <c r="A16" s="85" t="str">
        <f>'A-N° Sinies Denun'!A16</f>
        <v>Cruz Blanca</v>
      </c>
      <c r="B16" s="212">
        <v>161470</v>
      </c>
      <c r="C16" s="212">
        <v>111088</v>
      </c>
      <c r="D16" s="212">
        <v>3922</v>
      </c>
      <c r="E16" s="212">
        <v>0</v>
      </c>
      <c r="F16" s="212">
        <v>8568</v>
      </c>
      <c r="G16" s="212">
        <v>0</v>
      </c>
      <c r="H16" s="212">
        <v>4331</v>
      </c>
      <c r="I16" s="4">
        <f t="shared" si="0"/>
        <v>289379</v>
      </c>
    </row>
    <row r="17" spans="1:9" ht="12.75">
      <c r="A17" s="85" t="str">
        <f>'A-N° Sinies Denun'!A17</f>
        <v>HDI</v>
      </c>
      <c r="B17" s="212">
        <v>292538</v>
      </c>
      <c r="C17" s="212">
        <v>89941</v>
      </c>
      <c r="D17" s="212">
        <v>3945</v>
      </c>
      <c r="E17" s="212">
        <v>7270</v>
      </c>
      <c r="F17" s="212">
        <v>6294</v>
      </c>
      <c r="G17" s="212">
        <v>1160</v>
      </c>
      <c r="H17" s="212">
        <v>7904</v>
      </c>
      <c r="I17" s="4">
        <f t="shared" si="0"/>
        <v>409052</v>
      </c>
    </row>
    <row r="18" spans="1:9" ht="12.75">
      <c r="A18" s="85" t="str">
        <f>'A-N° Sinies Denun'!A18</f>
        <v>Liberty</v>
      </c>
      <c r="B18" s="212">
        <v>14</v>
      </c>
      <c r="C18" s="212">
        <v>3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4">
        <f t="shared" si="0"/>
        <v>17</v>
      </c>
    </row>
    <row r="19" spans="1:9" ht="12.75">
      <c r="A19" s="85" t="str">
        <f>'A-N° Sinies Denun'!A19</f>
        <v>Mapfre</v>
      </c>
      <c r="B19" s="212">
        <v>316263</v>
      </c>
      <c r="C19" s="212">
        <v>87096</v>
      </c>
      <c r="D19" s="212">
        <v>14049</v>
      </c>
      <c r="E19" s="212">
        <v>10359</v>
      </c>
      <c r="F19" s="212">
        <v>12348</v>
      </c>
      <c r="G19" s="212">
        <v>3055</v>
      </c>
      <c r="H19" s="212">
        <v>12604</v>
      </c>
      <c r="I19" s="4">
        <f t="shared" si="0"/>
        <v>455774</v>
      </c>
    </row>
    <row r="20" spans="1:9" ht="12.75">
      <c r="A20" s="85" t="str">
        <f>'A-N° Sinies Denun'!A20</f>
        <v>Mutual de Seguros</v>
      </c>
      <c r="B20" s="212">
        <v>35293</v>
      </c>
      <c r="C20" s="212">
        <v>10023</v>
      </c>
      <c r="D20" s="212">
        <v>0</v>
      </c>
      <c r="E20" s="212">
        <v>0</v>
      </c>
      <c r="F20" s="212">
        <v>221</v>
      </c>
      <c r="G20" s="212">
        <v>0</v>
      </c>
      <c r="H20" s="212">
        <v>636</v>
      </c>
      <c r="I20" s="4">
        <f t="shared" si="0"/>
        <v>46173</v>
      </c>
    </row>
    <row r="21" spans="1:9" ht="12.75">
      <c r="A21" s="85" t="str">
        <f>'A-N° Sinies Denun'!A21</f>
        <v>Penta Security</v>
      </c>
      <c r="B21" s="212">
        <v>558233</v>
      </c>
      <c r="C21" s="212">
        <v>359000</v>
      </c>
      <c r="D21" s="212">
        <v>32093</v>
      </c>
      <c r="E21" s="212">
        <v>15622</v>
      </c>
      <c r="F21" s="212">
        <v>13852</v>
      </c>
      <c r="G21" s="212">
        <v>41948</v>
      </c>
      <c r="H21" s="212">
        <v>16127</v>
      </c>
      <c r="I21" s="4">
        <f t="shared" si="0"/>
        <v>1036875</v>
      </c>
    </row>
    <row r="22" spans="1:9" ht="12.75">
      <c r="A22" s="85" t="str">
        <f>'A-N° Sinies Denun'!A22</f>
        <v>Renta Nacional</v>
      </c>
      <c r="B22" s="212">
        <v>21035</v>
      </c>
      <c r="C22" s="212">
        <v>14463</v>
      </c>
      <c r="D22" s="212">
        <v>5039</v>
      </c>
      <c r="E22" s="212">
        <v>8638</v>
      </c>
      <c r="F22" s="212">
        <v>2331</v>
      </c>
      <c r="G22" s="212">
        <v>2719</v>
      </c>
      <c r="H22" s="212">
        <v>3116</v>
      </c>
      <c r="I22" s="4">
        <f t="shared" si="0"/>
        <v>57341</v>
      </c>
    </row>
    <row r="23" spans="1:9" s="170" customFormat="1" ht="12.75">
      <c r="A23" s="85" t="str">
        <f>'A-N° Sinies Denun'!A23</f>
        <v>Suramericana</v>
      </c>
      <c r="B23" s="212">
        <v>222962</v>
      </c>
      <c r="C23" s="212">
        <v>81315</v>
      </c>
      <c r="D23" s="212">
        <v>3753</v>
      </c>
      <c r="E23" s="212">
        <v>3525</v>
      </c>
      <c r="F23" s="212">
        <v>7380</v>
      </c>
      <c r="G23" s="212">
        <v>4673</v>
      </c>
      <c r="H23" s="212">
        <v>3569</v>
      </c>
      <c r="I23" s="4">
        <f t="shared" si="0"/>
        <v>327177</v>
      </c>
    </row>
    <row r="24" spans="1:9" s="170" customFormat="1" ht="12.75">
      <c r="A24" s="85" t="str">
        <f>'A-N° Sinies Denun'!A24</f>
        <v>SURA</v>
      </c>
      <c r="B24" s="228">
        <v>0</v>
      </c>
      <c r="C24" s="228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4">
        <f t="shared" si="0"/>
        <v>0</v>
      </c>
    </row>
    <row r="25" spans="1:9" s="170" customFormat="1" ht="12.75">
      <c r="A25" s="85" t="str">
        <f>'A-N° Sinies Denun'!A25</f>
        <v>Zenit</v>
      </c>
      <c r="B25" s="212">
        <v>145648</v>
      </c>
      <c r="C25" s="212">
        <v>24854</v>
      </c>
      <c r="D25" s="212">
        <v>0</v>
      </c>
      <c r="E25" s="212">
        <v>0</v>
      </c>
      <c r="F25" s="212">
        <v>4520</v>
      </c>
      <c r="G25" s="212">
        <v>0</v>
      </c>
      <c r="H25" s="212">
        <v>2126</v>
      </c>
      <c r="I25" s="4">
        <f t="shared" si="0"/>
        <v>177148</v>
      </c>
    </row>
    <row r="26" spans="1:9" ht="12.75">
      <c r="A26" s="63"/>
      <c r="B26" s="64"/>
      <c r="C26" s="65"/>
      <c r="D26" s="65"/>
      <c r="E26" s="65"/>
      <c r="F26" s="65"/>
      <c r="G26" s="66"/>
      <c r="H26" s="66"/>
      <c r="I26" s="67"/>
    </row>
    <row r="27" spans="1:9" ht="12.75">
      <c r="A27" s="68" t="s">
        <v>11</v>
      </c>
      <c r="B27" s="5">
        <f>SUM(B10:B25)</f>
        <v>2906232</v>
      </c>
      <c r="C27" s="5">
        <f aca="true" t="shared" si="1" ref="C27:H27">SUM(C10:C25)</f>
        <v>1242480</v>
      </c>
      <c r="D27" s="5">
        <f t="shared" si="1"/>
        <v>87882</v>
      </c>
      <c r="E27" s="5">
        <f t="shared" si="1"/>
        <v>73338</v>
      </c>
      <c r="F27" s="5">
        <f t="shared" si="1"/>
        <v>162063</v>
      </c>
      <c r="G27" s="5">
        <f t="shared" si="1"/>
        <v>77855</v>
      </c>
      <c r="H27" s="5">
        <f t="shared" si="1"/>
        <v>90241</v>
      </c>
      <c r="I27" s="5">
        <f>SUM(I10:I25)</f>
        <v>4640091</v>
      </c>
    </row>
    <row r="28" spans="1:9" ht="12.75" customHeight="1">
      <c r="A28" s="69"/>
      <c r="B28" s="70"/>
      <c r="C28" s="71"/>
      <c r="D28" s="71"/>
      <c r="E28" s="71"/>
      <c r="F28" s="71"/>
      <c r="G28" s="72"/>
      <c r="H28" s="73"/>
      <c r="I28" s="74"/>
    </row>
    <row r="29" spans="1:9" ht="12.75">
      <c r="A29" s="50"/>
      <c r="B29" s="50"/>
      <c r="C29" s="50"/>
      <c r="D29" s="50"/>
      <c r="E29" s="50"/>
      <c r="F29" s="50"/>
      <c r="G29" s="50"/>
      <c r="H29" s="50"/>
      <c r="I29" s="50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9"/>
  <sheetViews>
    <sheetView zoomScalePageLayoutView="0" workbookViewId="0" topLeftCell="E1">
      <selection activeCell="C14" sqref="C14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8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30 de septiembre de 2016, montos expresados en miles de pesos de septiembre de 2016)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6"/>
      <c r="B7" s="53"/>
      <c r="C7" s="54"/>
      <c r="D7" s="54"/>
      <c r="E7" s="54"/>
      <c r="F7" s="54"/>
      <c r="G7" s="54"/>
      <c r="H7" s="54"/>
      <c r="I7" s="55"/>
    </row>
    <row r="8" spans="1:9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78"/>
      <c r="B9" s="60"/>
      <c r="C9" s="60"/>
      <c r="D9" s="60"/>
      <c r="E9" s="60"/>
      <c r="F9" s="60"/>
      <c r="G9" s="60"/>
      <c r="H9" s="60"/>
      <c r="I9" s="61"/>
    </row>
    <row r="10" spans="1:9" ht="12.75">
      <c r="A10" s="84" t="str">
        <f>'F-N° Seg Contrat'!A10</f>
        <v>AIG</v>
      </c>
      <c r="B10" s="212">
        <v>34</v>
      </c>
      <c r="C10" s="212"/>
      <c r="D10" s="62"/>
      <c r="E10" s="62"/>
      <c r="F10" s="62"/>
      <c r="G10" s="62"/>
      <c r="H10" s="62"/>
      <c r="I10" s="4">
        <f aca="true" t="shared" si="0" ref="I10:I15">SUM(B10:H10)</f>
        <v>34</v>
      </c>
    </row>
    <row r="11" spans="1:9" ht="12.75">
      <c r="A11" s="84" t="str">
        <f>'F-N° Seg Contrat'!A11</f>
        <v>Bci</v>
      </c>
      <c r="B11" s="168">
        <v>4542950</v>
      </c>
      <c r="C11" s="168">
        <v>3010183</v>
      </c>
      <c r="D11" s="168">
        <v>380070</v>
      </c>
      <c r="E11" s="168">
        <v>846599</v>
      </c>
      <c r="F11" s="168">
        <v>899395</v>
      </c>
      <c r="G11" s="168">
        <v>314953</v>
      </c>
      <c r="H11" s="168">
        <v>306537</v>
      </c>
      <c r="I11" s="4">
        <f t="shared" si="0"/>
        <v>10300687</v>
      </c>
    </row>
    <row r="12" spans="1:9" ht="12.75">
      <c r="A12" s="84" t="str">
        <f>'F-N° Seg Contrat'!A12</f>
        <v>BNP PARIBAS CARDIF</v>
      </c>
      <c r="B12" s="168">
        <v>867785</v>
      </c>
      <c r="C12" s="168">
        <v>61213</v>
      </c>
      <c r="D12" s="168">
        <v>0</v>
      </c>
      <c r="E12" s="168">
        <v>0</v>
      </c>
      <c r="F12" s="168">
        <v>1041631</v>
      </c>
      <c r="G12" s="168">
        <v>0</v>
      </c>
      <c r="H12" s="168">
        <v>15407</v>
      </c>
      <c r="I12" s="4">
        <f t="shared" si="0"/>
        <v>1986036</v>
      </c>
    </row>
    <row r="13" spans="1:9" ht="12.75">
      <c r="A13" s="84" t="str">
        <f>'F-N° Seg Contrat'!A13</f>
        <v>Chilena Consolidada</v>
      </c>
      <c r="B13" s="168">
        <v>262060</v>
      </c>
      <c r="C13" s="168">
        <v>242768</v>
      </c>
      <c r="D13" s="168">
        <v>22542</v>
      </c>
      <c r="E13" s="168">
        <v>660</v>
      </c>
      <c r="F13" s="168">
        <v>355391</v>
      </c>
      <c r="G13" s="168">
        <v>3117</v>
      </c>
      <c r="H13" s="168">
        <v>27184</v>
      </c>
      <c r="I13" s="4">
        <f t="shared" si="0"/>
        <v>913722</v>
      </c>
    </row>
    <row r="14" spans="1:9" ht="12.75">
      <c r="A14" s="84" t="str">
        <f>'F-N° Seg Contrat'!A14</f>
        <v>Chubb</v>
      </c>
      <c r="B14" s="168">
        <v>0</v>
      </c>
      <c r="C14" s="168">
        <v>0</v>
      </c>
      <c r="D14" s="168">
        <v>0</v>
      </c>
      <c r="E14" s="168">
        <v>212069</v>
      </c>
      <c r="F14" s="168">
        <v>0</v>
      </c>
      <c r="G14" s="168">
        <v>0</v>
      </c>
      <c r="H14" s="168">
        <v>0</v>
      </c>
      <c r="I14" s="4">
        <f t="shared" si="0"/>
        <v>212069</v>
      </c>
    </row>
    <row r="15" spans="1:9" ht="12.75">
      <c r="A15" s="84" t="str">
        <f>'F-N° Seg Contrat'!A15</f>
        <v>Consorcio Nacional</v>
      </c>
      <c r="B15" s="168">
        <v>2011871</v>
      </c>
      <c r="C15" s="168">
        <v>872506</v>
      </c>
      <c r="D15" s="168">
        <v>88480</v>
      </c>
      <c r="E15" s="168">
        <v>374646</v>
      </c>
      <c r="F15" s="168">
        <v>935048</v>
      </c>
      <c r="G15" s="168">
        <v>131922</v>
      </c>
      <c r="H15" s="168">
        <v>27968</v>
      </c>
      <c r="I15" s="4">
        <f t="shared" si="0"/>
        <v>4442441</v>
      </c>
    </row>
    <row r="16" spans="1:9" ht="12.75">
      <c r="A16" s="84" t="str">
        <f>'F-N° Seg Contrat'!A16</f>
        <v>Cruz Blanca</v>
      </c>
      <c r="B16" s="168">
        <v>1226103</v>
      </c>
      <c r="C16" s="168">
        <v>1016500</v>
      </c>
      <c r="D16" s="168">
        <v>49515</v>
      </c>
      <c r="E16" s="168">
        <v>0</v>
      </c>
      <c r="F16" s="168">
        <v>250517</v>
      </c>
      <c r="G16" s="168">
        <v>0</v>
      </c>
      <c r="H16" s="168">
        <v>36592</v>
      </c>
      <c r="I16" s="4">
        <f aca="true" t="shared" si="1" ref="I16:I25">SUM(B16:H16)</f>
        <v>2579227</v>
      </c>
    </row>
    <row r="17" spans="1:9" ht="12.75">
      <c r="A17" s="84" t="str">
        <f>'F-N° Seg Contrat'!A17</f>
        <v>HDI</v>
      </c>
      <c r="B17" s="168">
        <v>2478151</v>
      </c>
      <c r="C17" s="168">
        <v>919603</v>
      </c>
      <c r="D17" s="168">
        <v>70796</v>
      </c>
      <c r="E17" s="168">
        <v>495770</v>
      </c>
      <c r="F17" s="168">
        <v>178154</v>
      </c>
      <c r="G17" s="168">
        <v>29298</v>
      </c>
      <c r="H17" s="168">
        <v>87047</v>
      </c>
      <c r="I17" s="4">
        <f t="shared" si="1"/>
        <v>4258819</v>
      </c>
    </row>
    <row r="18" spans="1:9" ht="12.75">
      <c r="A18" s="84" t="str">
        <f>'F-N° Seg Contrat'!A18</f>
        <v>Liberty</v>
      </c>
      <c r="B18" s="168">
        <v>3008</v>
      </c>
      <c r="C18" s="168">
        <v>30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">
        <f t="shared" si="1"/>
        <v>3038</v>
      </c>
    </row>
    <row r="19" spans="1:9" ht="12.75">
      <c r="A19" s="84" t="str">
        <f>'F-N° Seg Contrat'!A19</f>
        <v>Mapfre</v>
      </c>
      <c r="B19" s="168">
        <v>1782679</v>
      </c>
      <c r="C19" s="168">
        <v>773789</v>
      </c>
      <c r="D19" s="168">
        <v>207266</v>
      </c>
      <c r="E19" s="168">
        <v>572114</v>
      </c>
      <c r="F19" s="168">
        <v>389651</v>
      </c>
      <c r="G19" s="168">
        <v>56703</v>
      </c>
      <c r="H19" s="168">
        <v>94986</v>
      </c>
      <c r="I19" s="4">
        <f t="shared" si="1"/>
        <v>3877188</v>
      </c>
    </row>
    <row r="20" spans="1:9" ht="12.75">
      <c r="A20" s="84" t="str">
        <f>'F-N° Seg Contrat'!A20</f>
        <v>Mutual de Seguros</v>
      </c>
      <c r="B20" s="168">
        <v>258976</v>
      </c>
      <c r="C20" s="168">
        <v>101237</v>
      </c>
      <c r="D20" s="168">
        <v>0</v>
      </c>
      <c r="E20" s="168">
        <v>0</v>
      </c>
      <c r="F20" s="168">
        <v>9002</v>
      </c>
      <c r="G20" s="168">
        <v>0</v>
      </c>
      <c r="H20" s="168">
        <v>7477</v>
      </c>
      <c r="I20" s="4">
        <f t="shared" si="1"/>
        <v>376692</v>
      </c>
    </row>
    <row r="21" spans="1:9" ht="12.75">
      <c r="A21" s="84" t="str">
        <f>'F-N° Seg Contrat'!A21</f>
        <v>Penta Security</v>
      </c>
      <c r="B21" s="168">
        <v>3421048</v>
      </c>
      <c r="C21" s="168">
        <v>2883003</v>
      </c>
      <c r="D21" s="168">
        <v>379225</v>
      </c>
      <c r="E21" s="168">
        <v>1184418</v>
      </c>
      <c r="F21" s="168">
        <v>461047</v>
      </c>
      <c r="G21" s="168">
        <v>729007</v>
      </c>
      <c r="H21" s="168">
        <v>140422</v>
      </c>
      <c r="I21" s="4">
        <f t="shared" si="1"/>
        <v>9198170</v>
      </c>
    </row>
    <row r="22" spans="1:9" ht="12.75">
      <c r="A22" s="84" t="str">
        <f>'F-N° Seg Contrat'!A22</f>
        <v>Renta Nacional</v>
      </c>
      <c r="B22" s="168">
        <v>203987</v>
      </c>
      <c r="C22" s="168">
        <v>167172</v>
      </c>
      <c r="D22" s="168">
        <v>110805</v>
      </c>
      <c r="E22" s="168">
        <v>664125</v>
      </c>
      <c r="F22" s="168">
        <v>81393</v>
      </c>
      <c r="G22" s="168">
        <v>55986</v>
      </c>
      <c r="H22" s="168">
        <v>31947</v>
      </c>
      <c r="I22" s="4">
        <f>SUM(B22:H22)</f>
        <v>1315415</v>
      </c>
    </row>
    <row r="23" spans="1:9" s="171" customFormat="1" ht="12.75">
      <c r="A23" s="84" t="str">
        <f>'F-N° Seg Contrat'!A23</f>
        <v>Suramericana</v>
      </c>
      <c r="B23" s="168">
        <v>1249816</v>
      </c>
      <c r="C23" s="168">
        <v>602393</v>
      </c>
      <c r="D23" s="168">
        <v>68250</v>
      </c>
      <c r="E23" s="168">
        <v>74355</v>
      </c>
      <c r="F23" s="168">
        <v>200309</v>
      </c>
      <c r="G23" s="168">
        <v>87882</v>
      </c>
      <c r="H23" s="168">
        <v>38322</v>
      </c>
      <c r="I23" s="4">
        <f t="shared" si="1"/>
        <v>2321327</v>
      </c>
    </row>
    <row r="24" spans="1:9" s="171" customFormat="1" ht="12.75">
      <c r="A24" s="84" t="str">
        <f>'F-N° Seg Contrat'!A24</f>
        <v>SURA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4">
        <f t="shared" si="1"/>
        <v>0</v>
      </c>
    </row>
    <row r="25" spans="1:9" s="171" customFormat="1" ht="12.75">
      <c r="A25" s="84" t="str">
        <f>'F-N° Seg Contrat'!A25</f>
        <v>Zenit</v>
      </c>
      <c r="B25" s="168">
        <v>805491</v>
      </c>
      <c r="C25" s="168">
        <v>248809</v>
      </c>
      <c r="D25" s="168">
        <v>0</v>
      </c>
      <c r="E25" s="168">
        <v>0</v>
      </c>
      <c r="F25" s="168">
        <v>141018</v>
      </c>
      <c r="G25" s="168">
        <v>0</v>
      </c>
      <c r="H25" s="168">
        <v>12639</v>
      </c>
      <c r="I25" s="4">
        <f t="shared" si="1"/>
        <v>1207957</v>
      </c>
    </row>
    <row r="26" spans="1:9" ht="12.75">
      <c r="A26" s="63"/>
      <c r="B26" s="177"/>
      <c r="C26" s="178"/>
      <c r="D26" s="178"/>
      <c r="E26" s="178"/>
      <c r="F26" s="178"/>
      <c r="G26" s="82"/>
      <c r="H26" s="82"/>
      <c r="I26" s="179"/>
    </row>
    <row r="27" spans="1:9" ht="12.75">
      <c r="A27" s="68" t="s">
        <v>11</v>
      </c>
      <c r="B27" s="5">
        <f aca="true" t="shared" si="2" ref="B27:I27">SUM(B10:B25)</f>
        <v>19113959</v>
      </c>
      <c r="C27" s="6">
        <f t="shared" si="2"/>
        <v>10899206</v>
      </c>
      <c r="D27" s="6">
        <f t="shared" si="2"/>
        <v>1376949</v>
      </c>
      <c r="E27" s="6">
        <f t="shared" si="2"/>
        <v>4424756</v>
      </c>
      <c r="F27" s="6">
        <f t="shared" si="2"/>
        <v>4942556</v>
      </c>
      <c r="G27" s="7">
        <f t="shared" si="2"/>
        <v>1408868</v>
      </c>
      <c r="H27" s="7">
        <f t="shared" si="2"/>
        <v>826528</v>
      </c>
      <c r="I27" s="8">
        <f t="shared" si="2"/>
        <v>42992822</v>
      </c>
    </row>
    <row r="28" spans="1:9" ht="12.75">
      <c r="A28" s="79"/>
      <c r="B28" s="80"/>
      <c r="C28" s="71"/>
      <c r="D28" s="71"/>
      <c r="E28" s="71"/>
      <c r="F28" s="71"/>
      <c r="G28" s="72"/>
      <c r="H28" s="72"/>
      <c r="I28" s="81"/>
    </row>
    <row r="31" spans="2:7" ht="12.75">
      <c r="B31" s="168"/>
      <c r="C31" s="168"/>
      <c r="D31" s="168"/>
      <c r="E31" s="168"/>
      <c r="F31" s="168"/>
      <c r="G31" s="168"/>
    </row>
    <row r="32" spans="2:7" ht="12.75">
      <c r="B32" s="168"/>
      <c r="C32" s="168"/>
      <c r="D32" s="168"/>
      <c r="E32" s="168"/>
      <c r="F32" s="168"/>
      <c r="G32" s="168"/>
    </row>
    <row r="33" spans="2:7" ht="12.75">
      <c r="B33" s="168"/>
      <c r="C33" s="168"/>
      <c r="D33" s="168"/>
      <c r="E33" s="168"/>
      <c r="F33" s="168"/>
      <c r="G33" s="168"/>
    </row>
    <row r="34" spans="2:7" ht="12.75">
      <c r="B34" s="168"/>
      <c r="C34" s="168"/>
      <c r="D34" s="168"/>
      <c r="E34" s="168"/>
      <c r="F34" s="168"/>
      <c r="G34" s="168"/>
    </row>
    <row r="35" spans="2:7" ht="12.75">
      <c r="B35" s="168"/>
      <c r="C35" s="168"/>
      <c r="D35" s="168"/>
      <c r="E35" s="168"/>
      <c r="F35" s="168"/>
      <c r="G35" s="168"/>
    </row>
    <row r="36" spans="2:7" ht="12.75">
      <c r="B36" s="168"/>
      <c r="C36" s="168"/>
      <c r="D36" s="168"/>
      <c r="E36" s="168"/>
      <c r="F36" s="168"/>
      <c r="G36" s="168"/>
    </row>
    <row r="37" spans="2:7" ht="12.75">
      <c r="B37" s="168"/>
      <c r="C37" s="168"/>
      <c r="D37" s="168"/>
      <c r="E37" s="168"/>
      <c r="F37" s="168"/>
      <c r="G37" s="168"/>
    </row>
    <row r="38" spans="2:7" ht="12.75">
      <c r="B38" s="168"/>
      <c r="C38" s="168"/>
      <c r="D38" s="168"/>
      <c r="E38" s="168"/>
      <c r="F38" s="168"/>
      <c r="G38" s="168"/>
    </row>
    <row r="39" spans="2:7" ht="12.75">
      <c r="B39" s="168"/>
      <c r="C39" s="168"/>
      <c r="D39" s="168"/>
      <c r="E39" s="168"/>
      <c r="F39" s="168"/>
      <c r="G39" s="16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2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8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185" t="str">
        <f>'G-Prima Tot x Tip V'!A6</f>
        <v>      (entre el 1 de enero y 30 de septiembre de 2016, montos expresados en miles de pesos de septiembre de 2016)</v>
      </c>
      <c r="B6" s="186"/>
      <c r="C6" s="187"/>
      <c r="D6" s="187"/>
      <c r="E6" s="187"/>
      <c r="F6" s="187"/>
      <c r="G6" s="187"/>
      <c r="H6" s="187"/>
      <c r="I6" s="187"/>
    </row>
    <row r="7" spans="1:9" ht="12.75">
      <c r="A7" s="184"/>
      <c r="B7" s="51"/>
      <c r="C7" s="50"/>
      <c r="D7" s="50"/>
      <c r="E7" s="50"/>
      <c r="F7" s="50"/>
      <c r="G7" s="50"/>
      <c r="H7" s="50"/>
      <c r="I7" s="189"/>
    </row>
    <row r="8" spans="1:9" ht="12.75">
      <c r="A8" s="77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90" t="s">
        <v>84</v>
      </c>
    </row>
    <row r="9" spans="1:9" ht="12.75">
      <c r="A9" s="188"/>
      <c r="B9" s="187"/>
      <c r="C9" s="187"/>
      <c r="D9" s="187"/>
      <c r="E9" s="187"/>
      <c r="F9" s="187"/>
      <c r="G9" s="187"/>
      <c r="H9" s="187"/>
      <c r="I9" s="191"/>
    </row>
    <row r="10" spans="1:9" ht="12.75">
      <c r="A10" s="84" t="str">
        <f>'F-N° Seg Contrat'!A10</f>
        <v>AIG</v>
      </c>
      <c r="B10" s="174">
        <f>IF('F-N° Seg Contrat'!B10=0,"   ---",'G-Prima Tot x Tip V'!B10/'F-N° Seg Contrat'!B10*1000)</f>
        <v>4250</v>
      </c>
      <c r="C10" s="174" t="str">
        <f>IF('F-N° Seg Contrat'!C10=0,"   ---",'G-Prima Tot x Tip V'!C10/'F-N° Seg Contrat'!C10*1000)</f>
        <v>   ---</v>
      </c>
      <c r="D10" s="174" t="str">
        <f>IF('F-N° Seg Contrat'!D10=0,"   ---",'G-Prima Tot x Tip V'!D10/'F-N° Seg Contrat'!D10*1000)</f>
        <v>   ---</v>
      </c>
      <c r="E10" s="174" t="str">
        <f>IF('F-N° Seg Contrat'!E10=0,"   ---",'G-Prima Tot x Tip V'!E10/'F-N° Seg Contrat'!E10*1000)</f>
        <v>   ---</v>
      </c>
      <c r="F10" s="174" t="str">
        <f>IF('F-N° Seg Contrat'!F10=0,"   ---",'G-Prima Tot x Tip V'!F10/'F-N° Seg Contrat'!F10*1000)</f>
        <v>   ---</v>
      </c>
      <c r="G10" s="174" t="str">
        <f>IF('F-N° Seg Contrat'!G10=0,"   ---",'G-Prima Tot x Tip V'!G10/'F-N° Seg Contrat'!G10*1000)</f>
        <v>   ---</v>
      </c>
      <c r="H10" s="174" t="str">
        <f>IF('F-N° Seg Contrat'!H10=0,"   ---",'G-Prima Tot x Tip V'!H10/'F-N° Seg Contrat'!H10*1000)</f>
        <v>   ---</v>
      </c>
      <c r="I10" s="180">
        <f>IF('F-N° Seg Contrat'!I10=0,"   ---",'G-Prima Tot x Tip V'!I10/'F-N° Seg Contrat'!I10*1000)</f>
        <v>4250</v>
      </c>
    </row>
    <row r="11" spans="1:9" ht="12.75">
      <c r="A11" s="84" t="str">
        <f>'F-N° Seg Contrat'!A11</f>
        <v>Bci</v>
      </c>
      <c r="B11" s="174">
        <f>IF('F-N° Seg Contrat'!B11=0,"   ---",'G-Prima Tot x Tip V'!B11/'F-N° Seg Contrat'!B11*1000)</f>
        <v>7228.793925391279</v>
      </c>
      <c r="C11" s="174">
        <f>IF('F-N° Seg Contrat'!C11=0,"   ---",'G-Prima Tot x Tip V'!C11/'F-N° Seg Contrat'!C11*1000)</f>
        <v>9105.790143959539</v>
      </c>
      <c r="D11" s="174">
        <f>IF('F-N° Seg Contrat'!D11=0,"   ---",'G-Prima Tot x Tip V'!D11/'F-N° Seg Contrat'!D11*1000)</f>
        <v>20406.442953020134</v>
      </c>
      <c r="E11" s="174">
        <f>IF('F-N° Seg Contrat'!E11=0,"   ---",'G-Prima Tot x Tip V'!E11/'F-N° Seg Contrat'!E11*1000)</f>
        <v>44305.997487963155</v>
      </c>
      <c r="F11" s="174">
        <f>IF('F-N° Seg Contrat'!F11=0,"   ---",'G-Prima Tot x Tip V'!F11/'F-N° Seg Contrat'!F11*1000)</f>
        <v>34861.62254350944</v>
      </c>
      <c r="G11" s="174">
        <f>IF('F-N° Seg Contrat'!G11=0,"   ---",'G-Prima Tot x Tip V'!G11/'F-N° Seg Contrat'!G11*1000)</f>
        <v>18485.326916304733</v>
      </c>
      <c r="H11" s="174">
        <f>IF('F-N° Seg Contrat'!H11=0,"   ---",'G-Prima Tot x Tip V'!H11/'F-N° Seg Contrat'!H11*1000)</f>
        <v>11459.32710280374</v>
      </c>
      <c r="I11" s="180">
        <f>IF('F-N° Seg Contrat'!I11=0,"   ---",'G-Prima Tot x Tip V'!I11/'F-N° Seg Contrat'!I11*1000)</f>
        <v>9659.752745578144</v>
      </c>
    </row>
    <row r="12" spans="1:9" ht="12.75">
      <c r="A12" s="84" t="str">
        <f>'F-N° Seg Contrat'!A12</f>
        <v>BNP PARIBAS CARDIF</v>
      </c>
      <c r="B12" s="174">
        <f>IF('F-N° Seg Contrat'!B12=0,"   ---",'G-Prima Tot x Tip V'!B12/'F-N° Seg Contrat'!B12*1000)</f>
        <v>4820.117311174556</v>
      </c>
      <c r="C12" s="174">
        <f>IF('F-N° Seg Contrat'!C12=0,"   ---",'G-Prima Tot x Tip V'!C12/'F-N° Seg Contrat'!C12*1000)</f>
        <v>6859.367996414165</v>
      </c>
      <c r="D12" s="174" t="str">
        <f>IF('F-N° Seg Contrat'!D12=0,"   ---",'G-Prima Tot x Tip V'!D12/'F-N° Seg Contrat'!D12*1000)</f>
        <v>   ---</v>
      </c>
      <c r="E12" s="174" t="str">
        <f>IF('F-N° Seg Contrat'!E12=0,"   ---",'G-Prima Tot x Tip V'!E12/'F-N° Seg Contrat'!E12*1000)</f>
        <v>   ---</v>
      </c>
      <c r="F12" s="174">
        <f>IF('F-N° Seg Contrat'!F12=0,"   ---",'G-Prima Tot x Tip V'!F12/'F-N° Seg Contrat'!F12*1000)</f>
        <v>28633.54225081093</v>
      </c>
      <c r="G12" s="174" t="str">
        <f>IF('F-N° Seg Contrat'!G12=0,"   ---",'G-Prima Tot x Tip V'!G12/'F-N° Seg Contrat'!G12*1000)</f>
        <v>   ---</v>
      </c>
      <c r="H12" s="174">
        <f>IF('F-N° Seg Contrat'!H12=0,"   ---",'G-Prima Tot x Tip V'!H12/'F-N° Seg Contrat'!H12*1000)</f>
        <v>3375.7668711656443</v>
      </c>
      <c r="I12" s="180">
        <f>IF('F-N° Seg Contrat'!I12=0,"   ---",'G-Prima Tot x Tip V'!I12/'F-N° Seg Contrat'!I12*1000)</f>
        <v>8638.695084819487</v>
      </c>
    </row>
    <row r="13" spans="1:9" ht="12.75">
      <c r="A13" s="84" t="str">
        <f>'F-N° Seg Contrat'!A13</f>
        <v>Chilena Consolidada</v>
      </c>
      <c r="B13" s="174">
        <f>IF('F-N° Seg Contrat'!B13=0,"   ---",'G-Prima Tot x Tip V'!B13/'F-N° Seg Contrat'!B13*1000)</f>
        <v>7122.937674974858</v>
      </c>
      <c r="C13" s="174">
        <f>IF('F-N° Seg Contrat'!C13=0,"   ---",'G-Prima Tot x Tip V'!C13/'F-N° Seg Contrat'!C13*1000)</f>
        <v>8643.121617772713</v>
      </c>
      <c r="D13" s="174">
        <f>IF('F-N° Seg Contrat'!D13=0,"   ---",'G-Prima Tot x Tip V'!D13/'F-N° Seg Contrat'!D13*1000)</f>
        <v>16252.34318673396</v>
      </c>
      <c r="E13" s="174">
        <f>IF('F-N° Seg Contrat'!E13=0,"   ---",'G-Prima Tot x Tip V'!E13/'F-N° Seg Contrat'!E13*1000)</f>
        <v>21290.32258064516</v>
      </c>
      <c r="F13" s="174">
        <f>IF('F-N° Seg Contrat'!F13=0,"   ---",'G-Prima Tot x Tip V'!F13/'F-N° Seg Contrat'!F13*1000)</f>
        <v>28123.0513571259</v>
      </c>
      <c r="G13" s="174">
        <f>IF('F-N° Seg Contrat'!G13=0,"   ---",'G-Prima Tot x Tip V'!G13/'F-N° Seg Contrat'!G13*1000)</f>
        <v>15354.679802955665</v>
      </c>
      <c r="H13" s="174">
        <f>IF('F-N° Seg Contrat'!H13=0,"   ---",'G-Prima Tot x Tip V'!H13/'F-N° Seg Contrat'!H13*1000)</f>
        <v>9595.481821390753</v>
      </c>
      <c r="I13" s="180">
        <f>IF('F-N° Seg Contrat'!I13=0,"   ---",'G-Prima Tot x Tip V'!I13/'F-N° Seg Contrat'!I13*1000)</f>
        <v>11147.029401000365</v>
      </c>
    </row>
    <row r="14" spans="1:9" ht="12.75">
      <c r="A14" s="84" t="str">
        <f>'F-N° Seg Contrat'!A14</f>
        <v>Chubb</v>
      </c>
      <c r="B14" s="174" t="str">
        <f>IF('F-N° Seg Contrat'!B14=0,"   ---",'G-Prima Tot x Tip V'!B14/'F-N° Seg Contrat'!B14*1000)</f>
        <v>   ---</v>
      </c>
      <c r="C14" s="174" t="str">
        <f>IF('F-N° Seg Contrat'!C14=0,"   ---",'G-Prima Tot x Tip V'!C14/'F-N° Seg Contrat'!C14*1000)</f>
        <v>   ---</v>
      </c>
      <c r="D14" s="174" t="str">
        <f>IF('F-N° Seg Contrat'!D14=0,"   ---",'G-Prima Tot x Tip V'!D14/'F-N° Seg Contrat'!D14*1000)</f>
        <v>   ---</v>
      </c>
      <c r="E14" s="174">
        <f>IF('F-N° Seg Contrat'!E14=0,"   ---",'G-Prima Tot x Tip V'!E14/'F-N° Seg Contrat'!E14*1000)</f>
        <v>133966.51926721414</v>
      </c>
      <c r="F14" s="174" t="str">
        <f>IF('F-N° Seg Contrat'!F14=0,"   ---",'G-Prima Tot x Tip V'!F14/'F-N° Seg Contrat'!F14*1000)</f>
        <v>   ---</v>
      </c>
      <c r="G14" s="174" t="str">
        <f>IF('F-N° Seg Contrat'!G14=0,"   ---",'G-Prima Tot x Tip V'!G14/'F-N° Seg Contrat'!G14*1000)</f>
        <v>   ---</v>
      </c>
      <c r="H14" s="174" t="str">
        <f>IF('F-N° Seg Contrat'!H14=0,"   ---",'G-Prima Tot x Tip V'!H14/'F-N° Seg Contrat'!H14*1000)</f>
        <v>   ---</v>
      </c>
      <c r="I14" s="180">
        <f>IF('F-N° Seg Contrat'!I14=0,"   ---",'G-Prima Tot x Tip V'!I14/'F-N° Seg Contrat'!I14*1000)</f>
        <v>133966.51926721414</v>
      </c>
    </row>
    <row r="15" spans="1:9" ht="12.75">
      <c r="A15" s="84" t="str">
        <f>'F-N° Seg Contrat'!A15</f>
        <v>Consorcio Nacional</v>
      </c>
      <c r="B15" s="174">
        <f>IF('F-N° Seg Contrat'!B15=0,"   ---",'G-Prima Tot x Tip V'!B15/'F-N° Seg Contrat'!B15*1000)</f>
        <v>6542.861417082126</v>
      </c>
      <c r="C15" s="174">
        <f>IF('F-N° Seg Contrat'!C15=0,"   ---",'G-Prima Tot x Tip V'!C15/'F-N° Seg Contrat'!C15*1000)</f>
        <v>8985.088460033365</v>
      </c>
      <c r="D15" s="174">
        <f>IF('F-N° Seg Contrat'!D15=0,"   ---",'G-Prima Tot x Tip V'!D15/'F-N° Seg Contrat'!D15*1000)</f>
        <v>17455.11935292957</v>
      </c>
      <c r="E15" s="174">
        <f>IF('F-N° Seg Contrat'!E15=0,"   ---",'G-Prima Tot x Tip V'!E15/'F-N° Seg Contrat'!E15*1000)</f>
        <v>52019.71674534851</v>
      </c>
      <c r="F15" s="174">
        <f>IF('F-N° Seg Contrat'!F15=0,"   ---",'G-Prima Tot x Tip V'!F15/'F-N° Seg Contrat'!F15*1000)</f>
        <v>29464.25082716244</v>
      </c>
      <c r="G15" s="174">
        <f>IF('F-N° Seg Contrat'!G15=0,"   ---",'G-Prima Tot x Tip V'!G15/'F-N° Seg Contrat'!G15*1000)</f>
        <v>18688.4827879303</v>
      </c>
      <c r="H15" s="174">
        <f>IF('F-N° Seg Contrat'!H15=0,"   ---",'G-Prima Tot x Tip V'!H15/'F-N° Seg Contrat'!H15*1000)</f>
        <v>4923.076923076924</v>
      </c>
      <c r="I15" s="180">
        <f>IF('F-N° Seg Contrat'!I15=0,"   ---",'G-Prima Tot x Tip V'!I15/'F-N° Seg Contrat'!I15*1000)</f>
        <v>9629.366870202864</v>
      </c>
    </row>
    <row r="16" spans="1:9" ht="12.75">
      <c r="A16" s="84" t="str">
        <f>'F-N° Seg Contrat'!A16</f>
        <v>Cruz Blanca</v>
      </c>
      <c r="B16" s="174">
        <f>IF('F-N° Seg Contrat'!B16=0,"   ---",'G-Prima Tot x Tip V'!B16/'F-N° Seg Contrat'!B16*1000)</f>
        <v>7593.379575153279</v>
      </c>
      <c r="C16" s="174">
        <f>IF('F-N° Seg Contrat'!C16=0,"   ---",'G-Prima Tot x Tip V'!C16/'F-N° Seg Contrat'!C16*1000)</f>
        <v>9150.403283883048</v>
      </c>
      <c r="D16" s="174">
        <f>IF('F-N° Seg Contrat'!D16=0,"   ---",'G-Prima Tot x Tip V'!D16/'F-N° Seg Contrat'!D16*1000)</f>
        <v>12624.93625701173</v>
      </c>
      <c r="E16" s="174" t="str">
        <f>IF('F-N° Seg Contrat'!E16=0,"   ---",'G-Prima Tot x Tip V'!E16/'F-N° Seg Contrat'!E16*1000)</f>
        <v>   ---</v>
      </c>
      <c r="F16" s="174">
        <f>IF('F-N° Seg Contrat'!F16=0,"   ---",'G-Prima Tot x Tip V'!F16/'F-N° Seg Contrat'!F16*1000)</f>
        <v>29238.678804855277</v>
      </c>
      <c r="G16" s="174" t="str">
        <f>IF('F-N° Seg Contrat'!G16=0,"   ---",'G-Prima Tot x Tip V'!G16/'F-N° Seg Contrat'!G16*1000)</f>
        <v>   ---</v>
      </c>
      <c r="H16" s="174">
        <f>IF('F-N° Seg Contrat'!H16=0,"   ---",'G-Prima Tot x Tip V'!H16/'F-N° Seg Contrat'!H16*1000)</f>
        <v>8448.857076887554</v>
      </c>
      <c r="I16" s="180">
        <f>IF('F-N° Seg Contrat'!I16=0,"   ---",'G-Prima Tot x Tip V'!I16/'F-N° Seg Contrat'!I16*1000)</f>
        <v>8912.972261290557</v>
      </c>
    </row>
    <row r="17" spans="1:9" ht="12.75">
      <c r="A17" s="84" t="str">
        <f>'F-N° Seg Contrat'!A17</f>
        <v>HDI</v>
      </c>
      <c r="B17" s="174">
        <f>IF('F-N° Seg Contrat'!B17=0,"   ---",'G-Prima Tot x Tip V'!B17/'F-N° Seg Contrat'!B17*1000)</f>
        <v>8471.210577771093</v>
      </c>
      <c r="C17" s="174">
        <f>IF('F-N° Seg Contrat'!C17=0,"   ---",'G-Prima Tot x Tip V'!C17/'F-N° Seg Contrat'!C17*1000)</f>
        <v>10224.513847967002</v>
      </c>
      <c r="D17" s="174">
        <f>IF('F-N° Seg Contrat'!D17=0,"   ---",'G-Prima Tot x Tip V'!D17/'F-N° Seg Contrat'!D17*1000)</f>
        <v>17945.75411913815</v>
      </c>
      <c r="E17" s="174">
        <f>IF('F-N° Seg Contrat'!E17=0,"   ---",'G-Prima Tot x Tip V'!E17/'F-N° Seg Contrat'!E17*1000)</f>
        <v>68193.9477303989</v>
      </c>
      <c r="F17" s="174">
        <f>IF('F-N° Seg Contrat'!F17=0,"   ---",'G-Prima Tot x Tip V'!F17/'F-N° Seg Contrat'!F17*1000)</f>
        <v>28305.3701938354</v>
      </c>
      <c r="G17" s="174">
        <f>IF('F-N° Seg Contrat'!G17=0,"   ---",'G-Prima Tot x Tip V'!G17/'F-N° Seg Contrat'!G17*1000)</f>
        <v>25256.896551724138</v>
      </c>
      <c r="H17" s="174">
        <f>IF('F-N° Seg Contrat'!H17=0,"   ---",'G-Prima Tot x Tip V'!H17/'F-N° Seg Contrat'!H17*1000)</f>
        <v>11013.031376518218</v>
      </c>
      <c r="I17" s="180">
        <f>IF('F-N° Seg Contrat'!I17=0,"   ---",'G-Prima Tot x Tip V'!I17/'F-N° Seg Contrat'!I17*1000)</f>
        <v>10411.43668775608</v>
      </c>
    </row>
    <row r="18" spans="1:9" ht="12.75">
      <c r="A18" s="84" t="str">
        <f>'F-N° Seg Contrat'!A18</f>
        <v>Liberty</v>
      </c>
      <c r="B18" s="174">
        <f>IF('F-N° Seg Contrat'!B18=0,"   ---",'G-Prima Tot x Tip V'!B18/'F-N° Seg Contrat'!B18*1000)</f>
        <v>214857.14285714287</v>
      </c>
      <c r="C18" s="174">
        <f>IF('F-N° Seg Contrat'!C18=0,"   ---",'G-Prima Tot x Tip V'!C18/'F-N° Seg Contrat'!C18*1000)</f>
        <v>10000</v>
      </c>
      <c r="D18" s="174" t="str">
        <f>IF('F-N° Seg Contrat'!D18=0,"   ---",'G-Prima Tot x Tip V'!D18/'F-N° Seg Contrat'!D18*1000)</f>
        <v>   ---</v>
      </c>
      <c r="E18" s="174" t="str">
        <f>IF('F-N° Seg Contrat'!E18=0,"   ---",'G-Prima Tot x Tip V'!E18/'F-N° Seg Contrat'!E18*1000)</f>
        <v>   ---</v>
      </c>
      <c r="F18" s="174" t="str">
        <f>IF('F-N° Seg Contrat'!F18=0,"   ---",'G-Prima Tot x Tip V'!F18/'F-N° Seg Contrat'!F18*1000)</f>
        <v>   ---</v>
      </c>
      <c r="G18" s="174" t="str">
        <f>IF('F-N° Seg Contrat'!G18=0,"   ---",'G-Prima Tot x Tip V'!G18/'F-N° Seg Contrat'!G18*1000)</f>
        <v>   ---</v>
      </c>
      <c r="H18" s="174" t="str">
        <f>IF('F-N° Seg Contrat'!H18=0,"   ---",'G-Prima Tot x Tip V'!H18/'F-N° Seg Contrat'!H18*1000)</f>
        <v>   ---</v>
      </c>
      <c r="I18" s="180">
        <f>IF('F-N° Seg Contrat'!I18=0,"   ---",'G-Prima Tot x Tip V'!I18/'F-N° Seg Contrat'!I18*1000)</f>
        <v>178705.88235294117</v>
      </c>
    </row>
    <row r="19" spans="1:9" ht="12.75">
      <c r="A19" s="84" t="str">
        <f>'F-N° Seg Contrat'!A19</f>
        <v>Mapfre</v>
      </c>
      <c r="B19" s="174">
        <f>IF('F-N° Seg Contrat'!B19=0,"   ---",'G-Prima Tot x Tip V'!B19/'F-N° Seg Contrat'!B19*1000)</f>
        <v>5636.697938108474</v>
      </c>
      <c r="C19" s="174">
        <f>IF('F-N° Seg Contrat'!C19=0,"   ---",'G-Prima Tot x Tip V'!C19/'F-N° Seg Contrat'!C19*1000)</f>
        <v>8884.32304583448</v>
      </c>
      <c r="D19" s="174">
        <f>IF('F-N° Seg Contrat'!D19=0,"   ---",'G-Prima Tot x Tip V'!D19/'F-N° Seg Contrat'!D19*1000)</f>
        <v>14753.078510926045</v>
      </c>
      <c r="E19" s="174">
        <f>IF('F-N° Seg Contrat'!E19=0,"   ---",'G-Prima Tot x Tip V'!E19/'F-N° Seg Contrat'!E19*1000)</f>
        <v>55228.69002799498</v>
      </c>
      <c r="F19" s="174">
        <f>IF('F-N° Seg Contrat'!F19=0,"   ---",'G-Prima Tot x Tip V'!F19/'F-N° Seg Contrat'!F19*1000)</f>
        <v>31555.79850988014</v>
      </c>
      <c r="G19" s="174">
        <f>IF('F-N° Seg Contrat'!G19=0,"   ---",'G-Prima Tot x Tip V'!G19/'F-N° Seg Contrat'!G19*1000)</f>
        <v>18560.720130932896</v>
      </c>
      <c r="H19" s="174">
        <f>IF('F-N° Seg Contrat'!H19=0,"   ---",'G-Prima Tot x Tip V'!H19/'F-N° Seg Contrat'!H19*1000)</f>
        <v>7536.178990796572</v>
      </c>
      <c r="I19" s="180">
        <f>IF('F-N° Seg Contrat'!I19=0,"   ---",'G-Prima Tot x Tip V'!I19/'F-N° Seg Contrat'!I19*1000)</f>
        <v>8506.821363219491</v>
      </c>
    </row>
    <row r="20" spans="1:9" ht="12.75">
      <c r="A20" s="84" t="str">
        <f>'F-N° Seg Contrat'!A20</f>
        <v>Mutual de Seguros</v>
      </c>
      <c r="B20" s="174">
        <f>IF('F-N° Seg Contrat'!B20=0,"   ---",'G-Prima Tot x Tip V'!B20/'F-N° Seg Contrat'!B20*1000)</f>
        <v>7337.885699713825</v>
      </c>
      <c r="C20" s="174">
        <f>IF('F-N° Seg Contrat'!C20=0,"   ---",'G-Prima Tot x Tip V'!C20/'F-N° Seg Contrat'!C20*1000)</f>
        <v>10100.468921480595</v>
      </c>
      <c r="D20" s="174" t="str">
        <f>IF('F-N° Seg Contrat'!D20=0,"   ---",'G-Prima Tot x Tip V'!D20/'F-N° Seg Contrat'!D20*1000)</f>
        <v>   ---</v>
      </c>
      <c r="E20" s="174" t="str">
        <f>IF('F-N° Seg Contrat'!E20=0,"   ---",'G-Prima Tot x Tip V'!E20/'F-N° Seg Contrat'!E20*1000)</f>
        <v>   ---</v>
      </c>
      <c r="F20" s="174">
        <f>IF('F-N° Seg Contrat'!F20=0,"   ---",'G-Prima Tot x Tip V'!F20/'F-N° Seg Contrat'!F20*1000)</f>
        <v>40733.03167420814</v>
      </c>
      <c r="G20" s="174" t="str">
        <f>IF('F-N° Seg Contrat'!G20=0,"   ---",'G-Prima Tot x Tip V'!G20/'F-N° Seg Contrat'!G20*1000)</f>
        <v>   ---</v>
      </c>
      <c r="H20" s="174">
        <f>IF('F-N° Seg Contrat'!H20=0,"   ---",'G-Prima Tot x Tip V'!H20/'F-N° Seg Contrat'!H20*1000)</f>
        <v>11756.289308176101</v>
      </c>
      <c r="I20" s="180">
        <f>IF('F-N° Seg Contrat'!I20=0,"   ---",'G-Prima Tot x Tip V'!I20/'F-N° Seg Contrat'!I20*1000)</f>
        <v>8158.274316158794</v>
      </c>
    </row>
    <row r="21" spans="1:9" ht="12.75">
      <c r="A21" s="84" t="str">
        <f>'F-N° Seg Contrat'!A21</f>
        <v>Penta Security</v>
      </c>
      <c r="B21" s="174">
        <f>IF('F-N° Seg Contrat'!B21=0,"   ---",'G-Prima Tot x Tip V'!B21/'F-N° Seg Contrat'!B21*1000)</f>
        <v>6128.3514231512645</v>
      </c>
      <c r="C21" s="174">
        <f>IF('F-N° Seg Contrat'!C21=0,"   ---",'G-Prima Tot x Tip V'!C21/'F-N° Seg Contrat'!C21*1000)</f>
        <v>8030.649025069637</v>
      </c>
      <c r="D21" s="174">
        <f>IF('F-N° Seg Contrat'!D21=0,"   ---",'G-Prima Tot x Tip V'!D21/'F-N° Seg Contrat'!D21*1000)</f>
        <v>11816.439722057768</v>
      </c>
      <c r="E21" s="174">
        <f>IF('F-N° Seg Contrat'!E21=0,"   ---",'G-Prima Tot x Tip V'!E21/'F-N° Seg Contrat'!E21*1000)</f>
        <v>75817.30892331328</v>
      </c>
      <c r="F21" s="174">
        <f>IF('F-N° Seg Contrat'!F21=0,"   ---",'G-Prima Tot x Tip V'!F21/'F-N° Seg Contrat'!F21*1000)</f>
        <v>33283.78573491192</v>
      </c>
      <c r="G21" s="174">
        <f>IF('F-N° Seg Contrat'!G21=0,"   ---",'G-Prima Tot x Tip V'!G21/'F-N° Seg Contrat'!G21*1000)</f>
        <v>17378.826165729</v>
      </c>
      <c r="H21" s="174">
        <f>IF('F-N° Seg Contrat'!H21=0,"   ---",'G-Prima Tot x Tip V'!H21/'F-N° Seg Contrat'!H21*1000)</f>
        <v>8707.261114900477</v>
      </c>
      <c r="I21" s="180">
        <f>IF('F-N° Seg Contrat'!I21=0,"   ---",'G-Prima Tot x Tip V'!I21/'F-N° Seg Contrat'!I21*1000)</f>
        <v>8871.050030138638</v>
      </c>
    </row>
    <row r="22" spans="1:9" ht="12.75">
      <c r="A22" s="84" t="str">
        <f>'F-N° Seg Contrat'!A22</f>
        <v>Renta Nacional</v>
      </c>
      <c r="B22" s="174">
        <f>IF('F-N° Seg Contrat'!B22=0,"   ---",'G-Prima Tot x Tip V'!B22/'F-N° Seg Contrat'!B22*1000)</f>
        <v>9697.504159733777</v>
      </c>
      <c r="C22" s="174">
        <f>IF('F-N° Seg Contrat'!C22=0,"   ---",'G-Prima Tot x Tip V'!C22/'F-N° Seg Contrat'!C22*1000)</f>
        <v>11558.597801286041</v>
      </c>
      <c r="D22" s="174">
        <f>IF('F-N° Seg Contrat'!D22=0,"   ---",'G-Prima Tot x Tip V'!D22/'F-N° Seg Contrat'!D22*1000)</f>
        <v>21989.482040087318</v>
      </c>
      <c r="E22" s="174">
        <f>IF('F-N° Seg Contrat'!E22=0,"   ---",'G-Prima Tot x Tip V'!E22/'F-N° Seg Contrat'!E22*1000)</f>
        <v>76884.11669367908</v>
      </c>
      <c r="F22" s="174">
        <f>IF('F-N° Seg Contrat'!F22=0,"   ---",'G-Prima Tot x Tip V'!F22/'F-N° Seg Contrat'!F22*1000)</f>
        <v>34917.631917631916</v>
      </c>
      <c r="G22" s="174">
        <f>IF('F-N° Seg Contrat'!G22=0,"   ---",'G-Prima Tot x Tip V'!G22/'F-N° Seg Contrat'!G22*1000)</f>
        <v>20590.65833026848</v>
      </c>
      <c r="H22" s="174">
        <f>IF('F-N° Seg Contrat'!H22=0,"   ---",'G-Prima Tot x Tip V'!H22/'F-N° Seg Contrat'!H22*1000)</f>
        <v>10252.567394094995</v>
      </c>
      <c r="I22" s="180">
        <f>IF('F-N° Seg Contrat'!I22=0,"   ---",'G-Prima Tot x Tip V'!I22/'F-N° Seg Contrat'!I22*1000)</f>
        <v>22940.2172965243</v>
      </c>
    </row>
    <row r="23" spans="1:9" ht="12.75">
      <c r="A23" s="84" t="str">
        <f>'F-N° Seg Contrat'!A23</f>
        <v>Suramericana</v>
      </c>
      <c r="B23" s="174">
        <f>IF('F-N° Seg Contrat'!B23=0,"   ---",'G-Prima Tot x Tip V'!B23/'F-N° Seg Contrat'!B23*1000)</f>
        <v>5605.511253038634</v>
      </c>
      <c r="C23" s="174">
        <f>IF('F-N° Seg Contrat'!C23=0,"   ---",'G-Prima Tot x Tip V'!C23/'F-N° Seg Contrat'!C23*1000)</f>
        <v>7408.141179364201</v>
      </c>
      <c r="D23" s="174">
        <f>IF('F-N° Seg Contrat'!D23=0,"   ---",'G-Prima Tot x Tip V'!D23/'F-N° Seg Contrat'!D23*1000)</f>
        <v>18185.45163868905</v>
      </c>
      <c r="E23" s="174">
        <f>IF('F-N° Seg Contrat'!E23=0,"   ---",'G-Prima Tot x Tip V'!E23/'F-N° Seg Contrat'!E23*1000)</f>
        <v>21093.617021276597</v>
      </c>
      <c r="F23" s="174">
        <f>IF('F-N° Seg Contrat'!F23=0,"   ---",'G-Prima Tot x Tip V'!F23/'F-N° Seg Contrat'!F23*1000)</f>
        <v>27142.140921409216</v>
      </c>
      <c r="G23" s="174">
        <f>IF('F-N° Seg Contrat'!G23=0,"   ---",'G-Prima Tot x Tip V'!G23/'F-N° Seg Contrat'!G23*1000)</f>
        <v>18806.33426064627</v>
      </c>
      <c r="H23" s="174">
        <f>IF('F-N° Seg Contrat'!H23=0,"   ---",'G-Prima Tot x Tip V'!H23/'F-N° Seg Contrat'!H23*1000)</f>
        <v>10737.461473802185</v>
      </c>
      <c r="I23" s="180">
        <f>IF('F-N° Seg Contrat'!I23=0,"   ---",'G-Prima Tot x Tip V'!I23/'F-N° Seg Contrat'!I23*1000)</f>
        <v>7095.018904140572</v>
      </c>
    </row>
    <row r="24" spans="1:10" ht="12.75">
      <c r="A24" s="84" t="str">
        <f>'F-N° Seg Contrat'!A24</f>
        <v>SURA</v>
      </c>
      <c r="B24" s="174" t="str">
        <f>IF('F-N° Seg Contrat'!B24=0,"   ---",'G-Prima Tot x Tip V'!B24/'F-N° Seg Contrat'!B24*1000)</f>
        <v>   ---</v>
      </c>
      <c r="C24" s="174" t="str">
        <f>IF('F-N° Seg Contrat'!C24=0,"   ---",'G-Prima Tot x Tip V'!C24/'F-N° Seg Contrat'!C24*1000)</f>
        <v>   ---</v>
      </c>
      <c r="D24" s="174" t="str">
        <f>IF('F-N° Seg Contrat'!D24=0,"   ---",'G-Prima Tot x Tip V'!D24/'F-N° Seg Contrat'!D24*1000)</f>
        <v>   ---</v>
      </c>
      <c r="E24" s="174" t="str">
        <f>IF('F-N° Seg Contrat'!E24=0,"   ---",'G-Prima Tot x Tip V'!E24/'F-N° Seg Contrat'!E24*1000)</f>
        <v>   ---</v>
      </c>
      <c r="F24" s="174" t="str">
        <f>IF('F-N° Seg Contrat'!F24=0,"   ---",'G-Prima Tot x Tip V'!F24/'F-N° Seg Contrat'!F24*1000)</f>
        <v>   ---</v>
      </c>
      <c r="G24" s="174" t="str">
        <f>IF('F-N° Seg Contrat'!G24=0,"   ---",'G-Prima Tot x Tip V'!G24/'F-N° Seg Contrat'!G24*1000)</f>
        <v>   ---</v>
      </c>
      <c r="H24" s="174" t="str">
        <f>IF('F-N° Seg Contrat'!H24=0,"   ---",'G-Prima Tot x Tip V'!H24/'F-N° Seg Contrat'!H24*1000)</f>
        <v>   ---</v>
      </c>
      <c r="I24" s="180" t="str">
        <f>IF('F-N° Seg Contrat'!I24=0,"   ---",'G-Prima Tot x Tip V'!I24/'F-N° Seg Contrat'!I24*1000)</f>
        <v>   ---</v>
      </c>
      <c r="J24" s="175"/>
    </row>
    <row r="25" spans="1:10" ht="12.75">
      <c r="A25" s="84" t="str">
        <f>'F-N° Seg Contrat'!A25</f>
        <v>Zenit</v>
      </c>
      <c r="B25" s="174">
        <f>IF('F-N° Seg Contrat'!B25=0,"   ---",'G-Prima Tot x Tip V'!B25/'F-N° Seg Contrat'!B25*1000)</f>
        <v>5530.395199384819</v>
      </c>
      <c r="C25" s="174">
        <f>IF('F-N° Seg Contrat'!C25=0,"   ---",'G-Prima Tot x Tip V'!C25/'F-N° Seg Contrat'!C25*1000)</f>
        <v>10010.823207531987</v>
      </c>
      <c r="D25" s="174" t="str">
        <f>IF('F-N° Seg Contrat'!D25=0,"   ---",'G-Prima Tot x Tip V'!D25/'F-N° Seg Contrat'!D25*1000)</f>
        <v>   ---</v>
      </c>
      <c r="E25" s="174" t="str">
        <f>IF('F-N° Seg Contrat'!E25=0,"   ---",'G-Prima Tot x Tip V'!E25/'F-N° Seg Contrat'!E25*1000)</f>
        <v>   ---</v>
      </c>
      <c r="F25" s="174">
        <f>IF('F-N° Seg Contrat'!F25=0,"   ---",'G-Prima Tot x Tip V'!F25/'F-N° Seg Contrat'!F25*1000)</f>
        <v>31198.67256637168</v>
      </c>
      <c r="G25" s="174" t="str">
        <f>IF('F-N° Seg Contrat'!G25=0,"   ---",'G-Prima Tot x Tip V'!G25/'F-N° Seg Contrat'!G25*1000)</f>
        <v>   ---</v>
      </c>
      <c r="H25" s="226">
        <f>IF('F-N° Seg Contrat'!H25=0,"   ---",'G-Prima Tot x Tip V'!H25/'F-N° Seg Contrat'!H25*1000)</f>
        <v>5944.967074317968</v>
      </c>
      <c r="I25" s="227">
        <f>IF('F-N° Seg Contrat'!I25=0,"   ---",'G-Prima Tot x Tip V'!I25/'F-N° Seg Contrat'!I25*1000)</f>
        <v>6818.9141282995015</v>
      </c>
      <c r="J25" s="175"/>
    </row>
    <row r="26" spans="1:10" ht="12.75">
      <c r="A26" s="63"/>
      <c r="B26" s="176"/>
      <c r="C26" s="82"/>
      <c r="D26" s="82"/>
      <c r="E26" s="82"/>
      <c r="F26" s="82"/>
      <c r="G26" s="82"/>
      <c r="H26" s="169"/>
      <c r="I26" s="181"/>
      <c r="J26" s="175"/>
    </row>
    <row r="27" spans="1:9" ht="12.75">
      <c r="A27" s="68" t="s">
        <v>14</v>
      </c>
      <c r="B27" s="11">
        <f>'G-Prima Tot x Tip V'!B27/'F-N° Seg Contrat'!B27*1000</f>
        <v>6576.886841793773</v>
      </c>
      <c r="C27" s="11">
        <f>'G-Prima Tot x Tip V'!C27/'F-N° Seg Contrat'!C27*1000</f>
        <v>8772.137982100314</v>
      </c>
      <c r="D27" s="11">
        <f>'G-Prima Tot x Tip V'!D27/'F-N° Seg Contrat'!D27*1000</f>
        <v>15668.157301836553</v>
      </c>
      <c r="E27" s="11">
        <f>'G-Prima Tot x Tip V'!E27/'F-N° Seg Contrat'!E27*1000</f>
        <v>60333.74239821102</v>
      </c>
      <c r="F27" s="11">
        <f>'G-Prima Tot x Tip V'!F27/'F-N° Seg Contrat'!F27*1000</f>
        <v>30497.744704219964</v>
      </c>
      <c r="G27" s="11">
        <f>'G-Prima Tot x Tip V'!G27/'F-N° Seg Contrat'!G27*1000</f>
        <v>18096.050350009635</v>
      </c>
      <c r="H27" s="11">
        <f>'G-Prima Tot x Tip V'!H27/'F-N° Seg Contrat'!H27*1000</f>
        <v>9159.118360833767</v>
      </c>
      <c r="I27" s="182">
        <f>'G-Prima Tot x Tip V'!I27/'F-N° Seg Contrat'!I27*1000</f>
        <v>9265.51268067803</v>
      </c>
    </row>
    <row r="28" spans="1:9" ht="12.75">
      <c r="A28" s="83"/>
      <c r="B28" s="73"/>
      <c r="C28" s="73"/>
      <c r="D28" s="73"/>
      <c r="E28" s="73"/>
      <c r="F28" s="73"/>
      <c r="G28" s="73"/>
      <c r="H28" s="73"/>
      <c r="I28" s="183"/>
    </row>
    <row r="29" spans="1:9" ht="12.75">
      <c r="A29" s="75"/>
      <c r="B29" s="50"/>
      <c r="C29" s="50"/>
      <c r="D29" s="50"/>
      <c r="E29" s="50"/>
      <c r="F29" s="50"/>
      <c r="G29" s="50"/>
      <c r="H29" s="50"/>
      <c r="I29" s="48"/>
    </row>
    <row r="30" spans="1:9" ht="12.75">
      <c r="A30" s="75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5"/>
      <c r="B31" s="50"/>
      <c r="C31" s="50"/>
      <c r="D31" s="50"/>
      <c r="E31" s="50"/>
      <c r="F31" s="50"/>
      <c r="G31" s="50"/>
      <c r="H31" s="50"/>
      <c r="I31" s="48"/>
    </row>
    <row r="32" spans="1:9" ht="12.75">
      <c r="A32" s="75"/>
      <c r="B32" s="50"/>
      <c r="C32" s="50"/>
      <c r="D32" s="50"/>
      <c r="E32" s="50"/>
      <c r="F32" s="50"/>
      <c r="G32" s="50"/>
      <c r="H32" s="50"/>
      <c r="I32" s="48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8" sqref="N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2017-02-13T20:36:56Z</dcterms:modified>
  <cp:category/>
  <cp:version/>
  <cp:contentType/>
  <cp:contentStatus/>
</cp:coreProperties>
</file>